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2" ContentType="application/binary"/>
  <Override PartName="/xl/commentsmeta3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49245ab12673731/Documents/NTA_GD_Personal/Executive_Council/NTA15/My Presentations/"/>
    </mc:Choice>
  </mc:AlternateContent>
  <xr:revisionPtr revIDLastSave="22" documentId="8_{95040120-D021-4656-B595-E8DFA2D8E32E}" xr6:coauthVersionLast="47" xr6:coauthVersionMax="47" xr10:uidLastSave="{E263150C-70C1-4B0F-AB7D-A303F53F9CFD}"/>
  <bookViews>
    <workbookView xWindow="-108" yWindow="-108" windowWidth="23256" windowHeight="12456" xr2:uid="{00000000-000D-0000-FFFF-FFFF00000000}"/>
  </bookViews>
  <sheets>
    <sheet name="Indon data from UN" sheetId="7" r:id="rId1"/>
    <sheet name="example calculation for Indones" sheetId="8" r:id="rId2"/>
    <sheet name="Mongolia data from UN" sheetId="9" r:id="rId3"/>
    <sheet name="example calculation for Mongoli" sheetId="10" r:id="rId4"/>
    <sheet name="US data from OECD" sheetId="4" r:id="rId5"/>
    <sheet name="example calculation for US" sheetId="3" r:id="rId6"/>
    <sheet name="NEPAL NA 2021-2022 published" sheetId="2" r:id="rId7"/>
    <sheet name="31(B).BoP_BPM6" sheetId="24" r:id="rId8"/>
    <sheet name="CFC estimates" sheetId="6" r:id="rId9"/>
    <sheet name="GOS vs GMI estimates" sheetId="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" localSheetId="7">#REF!</definedName>
    <definedName name="\">#REF!</definedName>
    <definedName name="_xlnm._FilterDatabase" localSheetId="7" hidden="1">'31(B).BoP_BPM6'!$C$7:$I$78</definedName>
    <definedName name="a" localSheetId="7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 localSheetId="7">#REF!</definedName>
    <definedName name="asdf">#REF!</definedName>
    <definedName name="asdffsadfsadfsadfdfsadf" localSheetId="7">#REF!</definedName>
    <definedName name="asdffsadfsadfsadfdfsadf">#REF!</definedName>
    <definedName name="asdfsadfsdfsadfsadfsdfsad" localSheetId="7">#REF!</definedName>
    <definedName name="asdfsadfsdfsadfsadfsdfsad">#REF!</definedName>
    <definedName name="asfdsa">#REF!</definedName>
    <definedName name="asfdsafdfsdfsadfsadsfd">#REF!</definedName>
    <definedName name="b" localSheetId="7">#REF!</definedName>
    <definedName name="b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 localSheetId="7">#REF!</definedName>
    <definedName name="ctyList">#REF!</definedName>
    <definedName name="Currency_Def">[1]Control!$BA$330:$BA$487</definedName>
    <definedName name="dsfg" localSheetId="7">#REF!</definedName>
    <definedName name="dsfg">#REF!</definedName>
    <definedName name="fsadfsadasdffsdsadffsafsad" localSheetId="7">#REF!</definedName>
    <definedName name="fsadfsadasdffsdsadffsafsad">#REF!</definedName>
    <definedName name="fsadfsadfsadfsadfsdfsad" localSheetId="7">#REF!</definedName>
    <definedName name="fsadfsadfsadfsadfsdfsad">#REF!</definedName>
    <definedName name="g">[4]Control!$C$8</definedName>
    <definedName name="III" localSheetId="7">#REF!</definedName>
    <definedName name="III">#REF!</definedName>
    <definedName name="ll" localSheetId="7">#REF!</definedName>
    <definedName name="ll">#REF!</definedName>
    <definedName name="m">[4]Control!$C$1</definedName>
    <definedName name="ma" localSheetId="7">#REF!</definedName>
    <definedName name="ma">#REF!</definedName>
    <definedName name="manoj" localSheetId="7">#REF!</definedName>
    <definedName name="manoj">#REF!</definedName>
    <definedName name="Pilot2" localSheetId="7">#REF!</definedName>
    <definedName name="Pilot2">#REF!</definedName>
    <definedName name="_xlnm.Print_Area" localSheetId="7">'31(B).BoP_BPM6'!$C$2:$O$79</definedName>
    <definedName name="_xlnm.Print_Titles" localSheetId="7">'31(B).BoP_BPM6'!$D:$D,'31(B).BoP_BPM6'!$2:$5</definedName>
    <definedName name="q" localSheetId="7">#REF!</definedName>
    <definedName name="q">#REF!</definedName>
    <definedName name="ran" localSheetId="7">#REF!</definedName>
    <definedName name="ran">#REF!</definedName>
    <definedName name="range" localSheetId="7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 localSheetId="7">#REF!</definedName>
    <definedName name="Range_DSTNotes">#REF!</definedName>
    <definedName name="Range_InValidResultsStart" localSheetId="7">#REF!</definedName>
    <definedName name="Range_InValidResultsStart">#REF!</definedName>
    <definedName name="Range_NumberofFailuresStart" localSheetId="7">#REF!</definedName>
    <definedName name="Range_NumberofFailuresStart">#REF!</definedName>
    <definedName name="Range_ValidationResultsStart" localSheetId="7">#REF!</definedName>
    <definedName name="Range_ValidationResultsStart">#REF!</definedName>
    <definedName name="Range_ValidationRulesStart" localSheetId="7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 localSheetId="7">#REF!</definedName>
    <definedName name="t">#REF!</definedName>
    <definedName name="table" localSheetId="7">#REF!</definedName>
    <definedName name="table">#REF!</definedName>
    <definedName name="table123" localSheetId="7">#REF!</definedName>
    <definedName name="table123">#REF!</definedName>
    <definedName name="Test" localSheetId="7">#REF!</definedName>
    <definedName name="Test">#REF!</definedName>
    <definedName name="Test1" localSheetId="7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8" roundtripDataChecksum="/2yqIXAgoePD8NfpJw6DADRzuWjWlcc4LMFhGWBGPkc="/>
    </ext>
  </extLst>
</workbook>
</file>

<file path=xl/calcChain.xml><?xml version="1.0" encoding="utf-8"?>
<calcChain xmlns="http://schemas.openxmlformats.org/spreadsheetml/2006/main">
  <c r="S229" i="2" l="1"/>
  <c r="BF64" i="5" l="1"/>
  <c r="BF65" i="5"/>
  <c r="BE70" i="5" s="1"/>
  <c r="BE69" i="5"/>
  <c r="BD69" i="5"/>
  <c r="BB63" i="5"/>
  <c r="BB69" i="5" s="1"/>
  <c r="BB64" i="5"/>
  <c r="BB65" i="5"/>
  <c r="BB62" i="5"/>
  <c r="AU72" i="5"/>
  <c r="AW72" i="5"/>
  <c r="AX72" i="5"/>
  <c r="AY72" i="5"/>
  <c r="AV72" i="5"/>
  <c r="AU69" i="5"/>
  <c r="AV69" i="5"/>
  <c r="AX69" i="5"/>
  <c r="AW69" i="5"/>
  <c r="U50" i="6"/>
  <c r="BD70" i="5" l="1"/>
  <c r="F31" i="10" l="1"/>
  <c r="F30" i="10"/>
  <c r="M81" i="9"/>
  <c r="M80" i="9"/>
  <c r="M79" i="9"/>
  <c r="M78" i="9"/>
  <c r="F25" i="10" s="1"/>
  <c r="F27" i="10" s="1"/>
  <c r="M77" i="9"/>
  <c r="M76" i="9"/>
  <c r="M75" i="9"/>
  <c r="M74" i="9"/>
  <c r="M73" i="9"/>
  <c r="M72" i="9"/>
  <c r="M71" i="9"/>
  <c r="M70" i="9"/>
  <c r="M69" i="9"/>
  <c r="M68" i="9"/>
  <c r="M67" i="9"/>
  <c r="F39" i="10" s="1"/>
  <c r="M66" i="9"/>
  <c r="M65" i="9"/>
  <c r="M64" i="9"/>
  <c r="M63" i="9"/>
  <c r="M62" i="9"/>
  <c r="M61" i="9"/>
  <c r="M60" i="9"/>
  <c r="M59" i="9"/>
  <c r="F37" i="10" s="1"/>
  <c r="M58" i="9"/>
  <c r="M57" i="9"/>
  <c r="M56" i="9"/>
  <c r="M55" i="9"/>
  <c r="M54" i="9"/>
  <c r="F38" i="10" s="1"/>
  <c r="M53" i="9"/>
  <c r="M52" i="9"/>
  <c r="M51" i="9"/>
  <c r="M49" i="9"/>
  <c r="F51" i="10" s="1"/>
  <c r="M48" i="9"/>
  <c r="M47" i="9"/>
  <c r="M46" i="9"/>
  <c r="M45" i="9"/>
  <c r="M44" i="9"/>
  <c r="F5" i="10" s="1"/>
  <c r="M43" i="9"/>
  <c r="M42" i="9"/>
  <c r="M41" i="9"/>
  <c r="M40" i="9"/>
  <c r="M39" i="9"/>
  <c r="M38" i="9"/>
  <c r="M37" i="9"/>
  <c r="M36" i="9"/>
  <c r="M35" i="9"/>
  <c r="F6" i="10" s="1"/>
  <c r="M34" i="9"/>
  <c r="M33" i="9"/>
  <c r="M32" i="9"/>
  <c r="M31" i="9"/>
  <c r="M30" i="9"/>
  <c r="M29" i="9"/>
  <c r="M28" i="9"/>
  <c r="M27" i="9"/>
  <c r="M26" i="9"/>
  <c r="M25" i="9"/>
  <c r="M24" i="9"/>
  <c r="F10" i="10" s="1"/>
  <c r="F14" i="10" s="1"/>
  <c r="M23" i="9"/>
  <c r="M22" i="9"/>
  <c r="M21" i="9"/>
  <c r="F17" i="10" s="1"/>
  <c r="M20" i="9"/>
  <c r="M19" i="9"/>
  <c r="F45" i="10" s="1"/>
  <c r="M18" i="9"/>
  <c r="M17" i="9"/>
  <c r="M16" i="9"/>
  <c r="M15" i="9"/>
  <c r="M14" i="9"/>
  <c r="M13" i="9"/>
  <c r="M12" i="9"/>
  <c r="M11" i="9"/>
  <c r="M10" i="9"/>
  <c r="M9" i="9"/>
  <c r="F48" i="10" s="1"/>
  <c r="M8" i="9"/>
  <c r="M7" i="9"/>
  <c r="M6" i="9"/>
  <c r="M5" i="9"/>
  <c r="M4" i="9"/>
  <c r="M3" i="9"/>
  <c r="F51" i="8"/>
  <c r="F31" i="8"/>
  <c r="F6" i="8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F25" i="8" s="1"/>
  <c r="F27" i="8" s="1"/>
  <c r="M60" i="7"/>
  <c r="M59" i="7"/>
  <c r="M58" i="7"/>
  <c r="M57" i="7"/>
  <c r="M56" i="7"/>
  <c r="M55" i="7"/>
  <c r="M54" i="7"/>
  <c r="M53" i="7"/>
  <c r="M52" i="7"/>
  <c r="M51" i="7"/>
  <c r="F39" i="8" s="1"/>
  <c r="M50" i="7"/>
  <c r="M49" i="7"/>
  <c r="M48" i="7"/>
  <c r="M47" i="7"/>
  <c r="F37" i="8" s="1"/>
  <c r="F40" i="8" s="1"/>
  <c r="M46" i="7"/>
  <c r="M45" i="7"/>
  <c r="M44" i="7"/>
  <c r="M43" i="7"/>
  <c r="F38" i="8" s="1"/>
  <c r="M42" i="7"/>
  <c r="M41" i="7"/>
  <c r="M40" i="7"/>
  <c r="M38" i="7"/>
  <c r="M37" i="7"/>
  <c r="M36" i="7"/>
  <c r="M35" i="7"/>
  <c r="M34" i="7"/>
  <c r="F30" i="8" s="1"/>
  <c r="M33" i="7"/>
  <c r="M32" i="7"/>
  <c r="M31" i="7"/>
  <c r="F5" i="8" s="1"/>
  <c r="F7" i="8" s="1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F45" i="8" s="1"/>
  <c r="M17" i="7"/>
  <c r="F10" i="8" s="1"/>
  <c r="F14" i="8" s="1"/>
  <c r="M16" i="7"/>
  <c r="M15" i="7"/>
  <c r="M14" i="7"/>
  <c r="F17" i="8" s="1"/>
  <c r="M13" i="7"/>
  <c r="F43" i="8" s="1"/>
  <c r="M12" i="7"/>
  <c r="M11" i="7"/>
  <c r="M10" i="7"/>
  <c r="M9" i="7"/>
  <c r="M8" i="7"/>
  <c r="F48" i="8" s="1"/>
  <c r="M7" i="7"/>
  <c r="M6" i="7"/>
  <c r="M5" i="7"/>
  <c r="M4" i="7"/>
  <c r="AY69" i="5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BH90" i="4"/>
  <c r="BF28" i="4"/>
  <c r="BF27" i="4" s="1"/>
  <c r="BE28" i="4"/>
  <c r="BE27" i="4" s="1"/>
  <c r="BD28" i="4"/>
  <c r="BD27" i="4" s="1"/>
  <c r="BC28" i="4"/>
  <c r="BC27" i="4" s="1"/>
  <c r="BB28" i="4"/>
  <c r="BB27" i="4" s="1"/>
  <c r="BA28" i="4"/>
  <c r="BA27" i="4" s="1"/>
  <c r="AZ28" i="4"/>
  <c r="AZ27" i="4" s="1"/>
  <c r="AY28" i="4"/>
  <c r="AY27" i="4" s="1"/>
  <c r="AX28" i="4"/>
  <c r="AW28" i="4"/>
  <c r="AW27" i="4" s="1"/>
  <c r="AV28" i="4"/>
  <c r="AV27" i="4" s="1"/>
  <c r="AU28" i="4"/>
  <c r="AU27" i="4" s="1"/>
  <c r="AT28" i="4"/>
  <c r="AT27" i="4" s="1"/>
  <c r="AS28" i="4"/>
  <c r="AS27" i="4" s="1"/>
  <c r="AR28" i="4"/>
  <c r="AR27" i="4" s="1"/>
  <c r="AQ28" i="4"/>
  <c r="AQ27" i="4" s="1"/>
  <c r="AP28" i="4"/>
  <c r="AP27" i="4" s="1"/>
  <c r="AO28" i="4"/>
  <c r="AO27" i="4" s="1"/>
  <c r="AN28" i="4"/>
  <c r="AN27" i="4" s="1"/>
  <c r="AM28" i="4"/>
  <c r="AM27" i="4" s="1"/>
  <c r="AL28" i="4"/>
  <c r="AL27" i="4" s="1"/>
  <c r="AK28" i="4"/>
  <c r="AK27" i="4" s="1"/>
  <c r="AJ28" i="4"/>
  <c r="AI28" i="4"/>
  <c r="AH28" i="4"/>
  <c r="AG28" i="4"/>
  <c r="AF28" i="4"/>
  <c r="AF27" i="4" s="1"/>
  <c r="AE28" i="4"/>
  <c r="AE27" i="4" s="1"/>
  <c r="AD28" i="4"/>
  <c r="AD27" i="4" s="1"/>
  <c r="AC28" i="4"/>
  <c r="AC27" i="4" s="1"/>
  <c r="AB28" i="4"/>
  <c r="AA28" i="4"/>
  <c r="AA27" i="4" s="1"/>
  <c r="Z28" i="4"/>
  <c r="Z27" i="4" s="1"/>
  <c r="Y28" i="4"/>
  <c r="Y27" i="4" s="1"/>
  <c r="X28" i="4"/>
  <c r="X27" i="4" s="1"/>
  <c r="W28" i="4"/>
  <c r="W27" i="4" s="1"/>
  <c r="V28" i="4"/>
  <c r="V27" i="4" s="1"/>
  <c r="U28" i="4"/>
  <c r="U27" i="4" s="1"/>
  <c r="T28" i="4"/>
  <c r="T27" i="4" s="1"/>
  <c r="S28" i="4"/>
  <c r="S27" i="4" s="1"/>
  <c r="R28" i="4"/>
  <c r="Q28" i="4"/>
  <c r="Q27" i="4" s="1"/>
  <c r="P28" i="4"/>
  <c r="P27" i="4" s="1"/>
  <c r="O28" i="4"/>
  <c r="O27" i="4" s="1"/>
  <c r="N28" i="4"/>
  <c r="N27" i="4" s="1"/>
  <c r="M28" i="4"/>
  <c r="M27" i="4" s="1"/>
  <c r="L28" i="4"/>
  <c r="L27" i="4" s="1"/>
  <c r="K28" i="4"/>
  <c r="K27" i="4" s="1"/>
  <c r="J28" i="4"/>
  <c r="J27" i="4" s="1"/>
  <c r="I28" i="4"/>
  <c r="I27" i="4" s="1"/>
  <c r="H28" i="4"/>
  <c r="H27" i="4" s="1"/>
  <c r="AX27" i="4"/>
  <c r="AJ27" i="4"/>
  <c r="AI27" i="4"/>
  <c r="AH27" i="4"/>
  <c r="AG27" i="4"/>
  <c r="AB27" i="4"/>
  <c r="R27" i="4"/>
  <c r="BH21" i="4"/>
  <c r="BH20" i="4"/>
  <c r="BH19" i="4"/>
  <c r="BG28" i="4" s="1"/>
  <c r="BG27" i="4" s="1"/>
  <c r="F6" i="3" s="1"/>
  <c r="BH10" i="4"/>
  <c r="A1" i="4"/>
  <c r="F53" i="3"/>
  <c r="F48" i="3"/>
  <c r="F46" i="3"/>
  <c r="F45" i="3"/>
  <c r="F43" i="3"/>
  <c r="F40" i="3"/>
  <c r="F39" i="3"/>
  <c r="F38" i="3"/>
  <c r="F37" i="3"/>
  <c r="F32" i="3"/>
  <c r="F31" i="3"/>
  <c r="F30" i="3"/>
  <c r="F25" i="3"/>
  <c r="F27" i="3" s="1"/>
  <c r="F17" i="3"/>
  <c r="F10" i="3"/>
  <c r="F14" i="3" s="1"/>
  <c r="F5" i="3"/>
  <c r="N278" i="2"/>
  <c r="N277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F19" i="8" l="1"/>
  <c r="F22" i="8" s="1"/>
  <c r="F44" i="8"/>
  <c r="F53" i="10"/>
  <c r="F33" i="3"/>
  <c r="F35" i="3" s="1"/>
  <c r="N15" i="9"/>
  <c r="F7" i="3"/>
  <c r="AZ70" i="5"/>
  <c r="AZ69" i="5"/>
  <c r="F46" i="8"/>
  <c r="F49" i="8" s="1"/>
  <c r="N16" i="9"/>
  <c r="F19" i="3"/>
  <c r="F22" i="3" s="1"/>
  <c r="F56" i="3" s="1"/>
  <c r="F44" i="3"/>
  <c r="F49" i="3"/>
  <c r="F57" i="3" s="1"/>
  <c r="F52" i="8"/>
  <c r="F53" i="8" s="1"/>
  <c r="F46" i="10"/>
  <c r="F49" i="10" s="1"/>
  <c r="F43" i="10"/>
  <c r="F52" i="10"/>
  <c r="F33" i="10"/>
  <c r="F35" i="10" s="1"/>
  <c r="F44" i="10"/>
  <c r="F19" i="10"/>
  <c r="F22" i="10" s="1"/>
  <c r="F40" i="10"/>
  <c r="F7" i="10"/>
  <c r="F32" i="10"/>
  <c r="F32" i="8"/>
  <c r="F33" i="8" s="1"/>
  <c r="F35" i="8" s="1"/>
  <c r="F56" i="8" s="1"/>
  <c r="F59" i="3" l="1"/>
  <c r="F57" i="8"/>
  <c r="F59" i="8"/>
  <c r="F56" i="10"/>
  <c r="F57" i="10"/>
  <c r="F5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700-000001000000}">
      <text>
        <r>
          <rPr>
            <sz val="10"/>
            <color rgb="FF000000"/>
            <rFont val="Arial"/>
            <family val="2"/>
            <scheme val="minor"/>
          </rPr>
          <t>======
ID#AAABbkijIEM
tc={101AD19D-0002-4FFD-8CCC-B391E1DD6554}    (2025-01-13 05:15:27)
[Threaded comment]
Your version of Excel allows you to read this threaded comment; however, any edits to it will get removed if the file is opened in a newer version of Excel. Learn more: https://go.microsoft.com/fwlink/?linkid=870924
Comment:
    This calculation can also be done on a gross basis (Gross National Income LESS Gross Disposable Income) because the consumption of fixed capital is the same.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EDYh+OeDRoDmSgTO1hy55Udkrs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900-000001000000}">
      <text>
        <r>
          <rPr>
            <sz val="10"/>
            <color rgb="FF000000"/>
            <rFont val="Arial"/>
            <family val="2"/>
            <scheme val="minor"/>
          </rPr>
          <t>======
ID#AAABbkijIEE
tc={AA886D1A-CAAF-46B2-BB1A-57223C05E692}    (2025-01-13 05:15:27)
[Threaded comment]
Your version of Excel allows you to read this threaded comment; however, any edits to it will get removed if the file is opened in a newer version of Excel. Learn more: https://go.microsoft.com/fwlink/?linkid=870924
Comment:
    This calculation can also be done on a gross basis (Gross National Income LESS Gross Disposable Income) because the consumption of fixed capital is the same.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SJ/wOj9rPiKRjOe4TMzgITPnV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200-000001000000}">
      <text>
        <r>
          <rPr>
            <sz val="10"/>
            <color rgb="FF000000"/>
            <rFont val="Arial"/>
            <family val="2"/>
            <scheme val="minor"/>
          </rPr>
          <t>======
ID#AAABbkijIEA
tc={D686F05C-70AE-41B9-83B2-A2B6A4E1CA7D}    (2025-01-13 05:15:27)
[Threaded comment]
Your version of Excel allows you to read this threaded comment; however, any edits to it will get removed if the file is opened in a newer version of Excel. Learn more: https://go.microsoft.com/fwlink/?linkid=870924
Comment:
    This calculation can also be done on a gross basis (Gross National Income LESS Gross Disposable Income) because the consumption of fixed capital is the same.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yJJgoZN1ensoUWWViqtCHTTC/KA=="/>
    </ext>
  </extLst>
</comments>
</file>

<file path=xl/sharedStrings.xml><?xml version="1.0" encoding="utf-8"?>
<sst xmlns="http://schemas.openxmlformats.org/spreadsheetml/2006/main" count="2837" uniqueCount="728">
  <si>
    <t>NTA Profile</t>
  </si>
  <si>
    <t>Ingredients and Calculation</t>
  </si>
  <si>
    <t>I. HIGHEST LEVEL (TRANSFERS, LABOR INCOME, AND PUB/PRIV CONSUMPTION, ASSET INCOME, AND SAVING</t>
  </si>
  <si>
    <t>Net (or Gross) Disposable National Income</t>
  </si>
  <si>
    <t>LESS Net (or Gross) National Income</t>
  </si>
  <si>
    <t>Total Transfers (T)</t>
  </si>
  <si>
    <t>Compensation of Employees (domestic)</t>
  </si>
  <si>
    <t>PLUS Net Compensation of Employees from ROW</t>
  </si>
  <si>
    <t>LESS Wage labor's share of statistical discrepancy</t>
  </si>
  <si>
    <t>PLUS Labor's Share of Indirect Taxes on Production</t>
  </si>
  <si>
    <t>Labor Earnings (YLE)</t>
  </si>
  <si>
    <t>2/3 Gross Mixed Income</t>
  </si>
  <si>
    <t>LESS Self-employment's share of statistical discrepancy (if applicable)</t>
  </si>
  <si>
    <t>Self-Employment Labor Income (YLS)</t>
  </si>
  <si>
    <t>Labor Income (YL)</t>
  </si>
  <si>
    <t>YLE+YLS</t>
  </si>
  <si>
    <t>Final Consumption Expenditures of Gen'l Govt</t>
  </si>
  <si>
    <t>PLUS any private consumption expenditures that should be reclassified as public if they are like "voucher" programs paid for by the government but provided by private entities</t>
  </si>
  <si>
    <t>Public Consumption (CG)</t>
  </si>
  <si>
    <t>Final Consumption Expenditures of Households, NPISH, and Corporate Sectors</t>
  </si>
  <si>
    <t>LESS any private consumption expenditures that should be reclassified as public if they are like "voucher" programs paid for by the government but provided by private entities</t>
  </si>
  <si>
    <t>LESS Indirect taxes on products (this is mainly sales/VAT/excise type taxes)</t>
  </si>
  <si>
    <t>Private Consumption (CF)</t>
  </si>
  <si>
    <t>Consumption (C)</t>
  </si>
  <si>
    <t>CG+CF</t>
  </si>
  <si>
    <t>Gross Operating Surplus of Gen'l Govt</t>
  </si>
  <si>
    <t>LESS Consumption of Fixed Capital by Gen'l Govt sector (CFC, this is depreciation)</t>
  </si>
  <si>
    <t>PLUS Net Property Income from ROW to Gen'l Govt</t>
  </si>
  <si>
    <t>Public Asset Income (YAG)</t>
  </si>
  <si>
    <t>Gross Operating Surplus of Corporate, HH, &amp; NPISH sectors</t>
  </si>
  <si>
    <t>PLUS 1/3 Gross Mixed Income</t>
  </si>
  <si>
    <t>PLUS Capital's share of indirect taxes less subsidies on production</t>
  </si>
  <si>
    <t>PLUS Net Property Income from ROW to Corporate, HH, &amp; NPISH Sectors</t>
  </si>
  <si>
    <t>LESS Capital's share of statistical discrepancy</t>
  </si>
  <si>
    <t>LESS Consumption of Fixed Capital by Corp, HH, &amp; NPISH sectors (CFC, this is depreciation)</t>
  </si>
  <si>
    <t>Private Asset Income (YAF)</t>
  </si>
  <si>
    <t>Gross Savings</t>
  </si>
  <si>
    <t>Total Saving (S)</t>
  </si>
  <si>
    <t>LESS Consumption of Fixed Capital</t>
  </si>
  <si>
    <t>Lifecycle Deficit (LCD)</t>
  </si>
  <si>
    <t>C-YL</t>
  </si>
  <si>
    <t>Reallocations (RA)</t>
  </si>
  <si>
    <t>T+YAF+YAG-S</t>
  </si>
  <si>
    <t>check</t>
  </si>
  <si>
    <t>LCD and RA should be equal</t>
  </si>
  <si>
    <t>error</t>
  </si>
  <si>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</si>
  <si>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</si>
  <si>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</si>
  <si>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</si>
  <si>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</si>
  <si>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</si>
  <si>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</si>
  <si>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</si>
  <si>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</si>
  <si>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</si>
  <si>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</si>
  <si>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</si>
  <si>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 xml:space="preserve">2075/76 </t>
  </si>
  <si>
    <t xml:space="preserve">2076/77 </t>
  </si>
  <si>
    <t xml:space="preserve">2077/78 </t>
  </si>
  <si>
    <t xml:space="preserve">2078/79 </t>
  </si>
  <si>
    <t>2079/80 R</t>
  </si>
  <si>
    <t>2080/81 P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</si>
  <si>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</si>
  <si>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</si>
  <si>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</si>
  <si>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</si>
  <si>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</si>
  <si>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</si>
  <si>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</si>
  <si>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</si>
  <si>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</si>
  <si>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</si>
  <si>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</si>
  <si>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</si>
  <si>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</si>
  <si>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</si>
  <si>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</si>
  <si>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</si>
  <si>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</si>
  <si>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</si>
  <si>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</si>
  <si>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</si>
  <si>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</si>
  <si>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 and gas</t>
  </si>
  <si>
    <t>E</t>
  </si>
  <si>
    <t xml:space="preserve">Water supply; sewerage and waste management 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</si>
  <si>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</si>
  <si>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</si>
  <si>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</si>
  <si>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</si>
  <si>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</si>
  <si>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</si>
  <si>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</si>
  <si>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</si>
  <si>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</si>
  <si>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</si>
  <si>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</si>
  <si>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</si>
  <si>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</si>
  <si>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</si>
  <si>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</si>
  <si>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</si>
  <si>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</si>
  <si>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</si>
  <si>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</si>
  <si>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</si>
  <si>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</si>
  <si>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</si>
  <si>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</si>
  <si>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</si>
  <si>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 xml:space="preserve">R-T </t>
  </si>
  <si>
    <t>Other Services</t>
  </si>
  <si>
    <t>Agriculture, Forestry and Fishing</t>
  </si>
  <si>
    <t>Non-Agriculture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</si>
  <si>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</si>
  <si>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</si>
  <si>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</si>
  <si>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</si>
  <si>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</si>
  <si>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</si>
  <si>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</si>
  <si>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</si>
  <si>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</si>
  <si>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</si>
  <si>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</si>
  <si>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</si>
  <si>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</si>
  <si>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</si>
  <si>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>(at constant 2010/11 prices)</t>
  </si>
  <si>
    <t xml:space="preserve">NSIC </t>
  </si>
  <si>
    <t>https://www.mof.gov.np/uploads/document/file/1710323031_Economic%20Survey%20Engslish%202022-23%20Eng%20Final%20for%20WEB.pdf</t>
  </si>
  <si>
    <t>Table 6: Gross Domestic product by Expenditure Approach</t>
  </si>
  <si>
    <t>Nepal's 2021/2022 matches UN database for 2022 for FCE, GCF, Net Exports.</t>
  </si>
  <si>
    <t>SNA System 2008</t>
  </si>
  <si>
    <t>Description</t>
  </si>
  <si>
    <t>FROM UNITED NATIONS NATIONAL ACCOUNTS AT A GLANCE, Table 1.3.	Relations among product, income, savings and net lending aggregates at current prices</t>
  </si>
  <si>
    <t>mm of rupees</t>
  </si>
  <si>
    <t>Gross Domestic Product  (GDP)</t>
  </si>
  <si>
    <t>Nepal</t>
  </si>
  <si>
    <t>GROSS DOMESTIC PRODUCT</t>
  </si>
  <si>
    <t>B.1*g</t>
  </si>
  <si>
    <t>Nepalese rupee</t>
  </si>
  <si>
    <t>Fiscal year ending 15 July</t>
  </si>
  <si>
    <t>Final Consumption Expenditure</t>
  </si>
  <si>
    <t>Plus: Compensation of employees - from and to the rest of the world, net</t>
  </si>
  <si>
    <t>D.1</t>
  </si>
  <si>
    <t xml:space="preserve">    Government consumption</t>
  </si>
  <si>
    <t>Plus: Compensation of employees - from the rest of the world</t>
  </si>
  <si>
    <t xml:space="preserve">        Collective Consumption</t>
  </si>
  <si>
    <t>Less: Compensation of employees - to the rest of the world</t>
  </si>
  <si>
    <t xml:space="preserve">        Individual Consumption </t>
  </si>
  <si>
    <t>Sum of Compensation of employees and property income - from and to the rest of the world, net</t>
  </si>
  <si>
    <t>D.1+D.4</t>
  </si>
  <si>
    <t xml:space="preserve">    Private consumption</t>
  </si>
  <si>
    <t>Plus: Sum of Compensation of employees and property income - from the rest of the world</t>
  </si>
  <si>
    <t xml:space="preserve">        Food</t>
  </si>
  <si>
    <t>Less: Sum of Compensation of employees and property income - to the rest of the world</t>
  </si>
  <si>
    <t xml:space="preserve">        Non-food</t>
  </si>
  <si>
    <t>Equals: GROSS NATIONAL INCOME</t>
  </si>
  <si>
    <t>B.5*g</t>
  </si>
  <si>
    <t xml:space="preserve">        Services</t>
  </si>
  <si>
    <t>Plus: Current transfers - from and to the rest of the world, net</t>
  </si>
  <si>
    <t>D5+D61+D62</t>
  </si>
  <si>
    <t xml:space="preserve">    Nonprofit institutions serving households</t>
  </si>
  <si>
    <t>Plus: Current transfers - from the rest of the world</t>
  </si>
  <si>
    <t>D.5-D.7</t>
  </si>
  <si>
    <t xml:space="preserve">  Actual final consumption expenditure of household</t>
  </si>
  <si>
    <t>Less: Current transfers - to the rest of the world</t>
  </si>
  <si>
    <t>Gross Capital Formation</t>
  </si>
  <si>
    <t>Equals: GROSS NATIONAL DISPOSABLE INCOME</t>
  </si>
  <si>
    <t>B.6g</t>
  </si>
  <si>
    <t xml:space="preserve">   Gross Fixed Capital Formation(GFCF)</t>
  </si>
  <si>
    <t>Less: Final consumption expenditure / Actual final consumption</t>
  </si>
  <si>
    <t>P.3/P.4</t>
  </si>
  <si>
    <t xml:space="preserve">       General Government</t>
  </si>
  <si>
    <t>Equals: SAVING, GROSS</t>
  </si>
  <si>
    <t>B.8g</t>
  </si>
  <si>
    <t xml:space="preserve">       State Owned Enterprises</t>
  </si>
  <si>
    <t>Less: Gross capital formation</t>
  </si>
  <si>
    <t>P.5</t>
  </si>
  <si>
    <t xml:space="preserve">        Private</t>
  </si>
  <si>
    <t>Plus: Statistical discrepancy</t>
  </si>
  <si>
    <t xml:space="preserve">   Change in Stock *</t>
  </si>
  <si>
    <t>Equals: NET LENDING (+) / NET BORROWING (-) OF THE NATION</t>
  </si>
  <si>
    <t>B.9</t>
  </si>
  <si>
    <t>Net Exports of Goods and Services</t>
  </si>
  <si>
    <t xml:space="preserve">   Imports</t>
  </si>
  <si>
    <t>http://data.un.org/Data.aspx?d=SNA&amp;f=group_code%3a103</t>
  </si>
  <si>
    <t xml:space="preserve">       Goods</t>
  </si>
  <si>
    <t>D.4</t>
  </si>
  <si>
    <t xml:space="preserve">       Services</t>
  </si>
  <si>
    <t xml:space="preserve">   Exports</t>
  </si>
  <si>
    <t>GDP</t>
  </si>
  <si>
    <t>Statistical Discrepancies</t>
  </si>
  <si>
    <t>Statistical Discrepancies as percentage of GDP</t>
  </si>
  <si>
    <t>Table 7: Gross Domestic Product by Expenditure Approach</t>
  </si>
  <si>
    <t>2078/79 R</t>
  </si>
  <si>
    <t xml:space="preserve">      General  Government</t>
  </si>
  <si>
    <t>Statistical Discrepancies as a percentage of GDP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</si>
  <si>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</si>
  <si>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</si>
  <si>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</si>
  <si>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</si>
  <si>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</si>
  <si>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Want to be able to split this into GOS vs. GMI</t>
  </si>
  <si>
    <t>Primary Income Receivable</t>
  </si>
  <si>
    <t>Primary Income Payable</t>
  </si>
  <si>
    <t>GNI</t>
  </si>
  <si>
    <t>Gross National Income (GNI)</t>
  </si>
  <si>
    <t xml:space="preserve">Current transfers Receivable </t>
  </si>
  <si>
    <t>Current transfers Payable</t>
  </si>
  <si>
    <t>Gross National Disposable Income (GNDI)</t>
  </si>
  <si>
    <t>Gross Domestic Saving</t>
  </si>
  <si>
    <t>Gross National Saving</t>
  </si>
  <si>
    <t>net national saving is gross capital formation less cfc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</si>
  <si>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</si>
  <si>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</si>
  <si>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</si>
  <si>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</si>
  <si>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</si>
  <si>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</si>
  <si>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</si>
  <si>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</si>
  <si>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</si>
  <si>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</si>
  <si>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</si>
  <si>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</si>
  <si>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</si>
  <si>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</si>
  <si>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</si>
  <si>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</si>
  <si>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</si>
  <si>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</si>
  <si>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</si>
  <si>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</si>
  <si>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</si>
  <si>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</si>
  <si>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</si>
  <si>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</si>
  <si>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</si>
  <si>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</si>
  <si>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 xml:space="preserve">Product Tax as a percentage of GDP </t>
  </si>
  <si>
    <t>Total Tax as a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</si>
  <si>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</si>
  <si>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</si>
  <si>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</si>
  <si>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</si>
  <si>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</si>
  <si>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</si>
  <si>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</si>
  <si>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</si>
  <si>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</si>
  <si>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</si>
  <si>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</si>
  <si>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</si>
  <si>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</si>
  <si>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US dollars (mm), 2021</t>
  </si>
  <si>
    <t>Not relevant because above table links to total received by national population.</t>
  </si>
  <si>
    <t>US doesn't have this.</t>
  </si>
  <si>
    <t>This is US voucher-based health care programs (Medicare, Medicaid, etc.)</t>
  </si>
  <si>
    <t>This is negative because US is a net payer of property income (mostly interest payments)</t>
  </si>
  <si>
    <t>Net saving reported directly, so no need to calculate.</t>
  </si>
  <si>
    <t>&lt;?xml version="1.0" encoding="utf-16"?&gt;&lt;WebTableParameter xmlns:xsd="http://www.w3.org/2001/XMLSchema" xmlns:xsi="http://www.w3.org/2001/XMLSchema-instance" xmlns="http://stats.oecd.org/OECDStatWS/2004/03/01/"&gt;&lt;DataTable Code="SNA_TABLE13" HasMetadata="true"&gt;&lt;Name LocaleIsoCode="en"&gt;13. Simplified non-financial accounts&lt;/Name&gt;&lt;Name LocaleIsoCode="fr"&gt;13. Comptes non financiers simplifiés&lt;/Name&gt;&lt;Dimension Code="LOCATION" HasMetadata="false" CommonCode="LOCATION" Display="labels"&gt;&lt;Name LocaleIsoCode="en"&gt;Country&lt;/Name&gt;&lt;Name LocaleIsoCode="fr"&gt;Pays&lt;/Name&gt;&lt;Member Code="USA" HasMetadata="true" HasOnlyUnitMetadata="false" HasChild="0"&gt;&lt;Name LocaleIsoCode="en"&gt;United States&lt;/Name&gt;&lt;Name LocaleIsoCode="fr"&gt;États-Unis&lt;/Name&gt;&lt;/Member&gt;&lt;/Dimension&gt;&lt;Dimension Code="TRANSACT" HasMetadata="false" Display="codesandlabels"&gt;&lt;Name LocaleIsoCode="en"&gt;Transaction&lt;/Name&gt;&lt;Name LocaleIsoCode="fr"&gt;Transaction&lt;/Name&gt;&lt;Member Code="SNF" HasMetadata="false" HasOnlyUnitMetadata="false" HasChild="1"&gt;&lt;Name LocaleIsoCode="en"&gt;Simplified non-financial accounts&lt;/Name&gt;&lt;Name LocaleIsoCode="fr"&gt;Comptes non financiers simplifiés&lt;/Name&gt;&lt;ChildMember Code="SNF1" HasMetadata="false" HasOnlyUnitMetadata="false" HasChild="1"&gt;&lt;Name LocaleIsoCode="en"&gt;Generation of income account&lt;/Name&gt;&lt;Name LocaleIsoCode="fr"&gt;Compte d'exploitation&lt;/Name&gt;&lt;ChildMember Code="SB1G" HasMetadata="false" HasOnlyUnitMetadata="false" HasChild="0"&gt;&lt;Name LocaleIsoCode="en"&gt;Value added; gross&lt;/Name&gt;&lt;Name LocaleIsoCode="fr"&gt;Valeur ajoutée; brute&lt;/Name&gt;&lt;/ChildMember&gt;&lt;ChildMember Code="SD1P" HasMetadata="false" HasOnlyUnitMetadata="false" HasChild="0"&gt;&lt;Name LocaleIsoCode="en"&gt;Compensation of employees; paid&lt;/Name&gt;&lt;Name LocaleIsoCode="fr"&gt;Rémunération des salariés; à payer&lt;/Name&gt;&lt;/ChildMember&gt;&lt;ChildMember Code="SD2P" HasMetadata="false" HasOnlyUnitMetadata="false" HasChild="1"&gt;&lt;Name LocaleIsoCode="en"&gt;Taxes on production and imports; paid&lt;/Name&gt;&lt;Name LocaleIsoCode="fr"&gt;Impôts sur la production et les importations; à payer&lt;/Name&gt;&lt;ChildMember Code="SD29P" HasMetadata="false" HasOnlyUnitMetadata="false" HasChild="0"&gt;&lt;Name LocaleIsoCode="en"&gt;Other taxes on production and imports; paid&lt;/Name&gt;&lt;Name LocaleIsoCode="fr"&gt;Autres impôts sur la production; à payer&lt;/Name&gt;&lt;/ChildMember&gt;&lt;/ChildMember&gt;&lt;ChildMember Code="SD3R" HasMetadata="false" HasOnlyUnitMetadata="false" HasChild="1"&gt;&lt;Name LocaleIsoCode="en"&gt;Subsidies; received&lt;/Name&gt;&lt;Name LocaleIsoCode="fr"&gt;Subventions; à recevoir&lt;/Name&gt;&lt;ChildMember Code="SD39R" HasMetadata="false" HasOnlyUnitMetadata="false" HasChild="0"&gt;&lt;Name LocaleIsoCode="en"&gt;Other subsidies on production; received&lt;/Name&gt;&lt;Name LocaleIsoCode="fr"&gt;Autres subventions sur la production; à recevoir&lt;/Name&gt;&lt;/ChildMember&gt;&lt;/ChildMember&gt;&lt;ChildMember Code="SB2G_B3G" HasMetadata="false" HasOnlyUnitMetadata="false" HasChild="1"&gt;&lt;Name LocaleIsoCode="en"&gt;Operating surplus and mixed income; gross&lt;/Name&gt;&lt;Name LocaleIsoCode="fr"&gt;Excédent d'exploitation et revenu mixte; bruts&lt;/Name&gt;&lt;ChildMember Code="SB3G" HasMetadata="false" HasOnlyUnitMetadata="false" HasChild="0"&gt;&lt;Name LocaleIsoCode="en"&gt;Mixed income; gross&lt;/Name&gt;&lt;Name LocaleIsoCode="fr"&gt;Revenu mixte; brut&lt;/Name&gt;&lt;/ChildMember&gt;&lt;/ChildMember&gt;&lt;/ChildMember&gt;&lt;ChildMember Code="SNF2" HasMetadata="false" HasOnlyUnitMetadata="false" HasChild="1"&gt;&lt;Name LocaleIsoCode="en"&gt;Distribution of income account&lt;/Name&gt;&lt;Name LocaleIsoCode="fr"&gt;Compte de distribution du revenu&lt;/Name&gt;&lt;ChildMember Code="SD1R" HasMetadata="false" HasOnlyUnitMetadata="false" HasChild="0"&gt;&lt;Name LocaleIsoCode="en"&gt;Compensation of employees; received&lt;/Name&gt;&lt;Name LocaleIsoCode="fr"&gt;Rémunération des salariés; à recevoir&lt;/Name&gt;&lt;/ChildMember&gt;&lt;ChildMember Code="SD2R" HasMetadata="false" HasOnlyUnitMetadata="false" HasChild="0"&gt;&lt;Name LocaleIsoCode="en"&gt;Taxes on production and imports; received&lt;/Name&gt;&lt;Name LocaleIsoCode="fr"&gt;Impôts sur la production et les importations; à recevoir&lt;/Name&gt;&lt;/ChildMember&gt;&lt;ChildMember Code="SD3P" HasMetadata="false" HasOnlyUnitMetadata="false" HasChild="0"&gt;&lt;Name LocaleIsoCode="en"&gt;Subsidies; paid&lt;/Name&gt;&lt;Name LocaleIsoCode="fr"&gt;Subventions; à payer&lt;/Name&gt;&lt;/ChildMember&gt;&lt;ChildMember Code="SD4R" HasMetadata="false" HasOnlyUnitMetadata="false" HasChild="0"&gt;&lt;Name LocaleIsoCode="en"&gt;Property income; received&lt;/Name&gt;&lt;Name LocaleIsoCode="fr"&gt;Revenus de la propriété; à recevoir&lt;/Name&gt;&lt;/ChildMember&gt;&lt;ChildMember Code="SD5R" HasMetadata="false" HasOnlyUnitMetadata="false" HasChild="0"&gt;&lt;Name LocaleIsoCode="en"&gt;Current taxes on income; wealth; etc.; received&lt;/Name&gt;&lt;Name LocaleIsoCode="fr"&gt;Impôts courants sur le revenu; le patrimoine; etc.; à recevoir&lt;/Name&gt;&lt;/ChildMember&gt;&lt;ChildMember Code="SD61R_D62R" HasMetadata="false" HasOnlyUnitMetadata="false" HasChild="0"&gt;&lt;Name LocaleIsoCode="en"&gt;Social contributions and benefits other than social transfers in kind; rec.&lt;/Name&gt;&lt;Name LocaleIsoCode="fr"&gt;Cotisations et prest.sociales autres que transferts sociaux en nat.; à rec.&lt;/Name&gt;&lt;/ChildMember&gt;&lt;ChildMember Code="SD7R" HasMetadata="false" HasOnlyUnitMetadata="false" HasChild="0"&gt;&lt;Name LocaleIsoCode="en"&gt;Other current transfers; received&lt;/Name&gt;&lt;Name LocaleIsoCode="fr"&gt;Autres transferts courants; à recevoir&lt;/Name&gt;&lt;/ChildMember&gt;&lt;ChildMember Code="SD4P" HasMetadata="false" HasOnlyUnitMetadata="false" HasChild="0"&gt;&lt;Name LocaleIsoCode="en"&gt;Property income; paid&lt;/Name&gt;&lt;Name LocaleIsoCode="fr"&gt;Revenus de la propriété; à payer&lt;/Name&gt;&lt;/ChildMember&gt;&lt;ChildMember Code="SD5P" HasMetadata="false" HasOnlyUnitMetadata="false" HasChild="0"&gt;&lt;Name LocaleIsoCode="en"&gt;Current taxes on income; wealth; etc.; paid&lt;/Name&gt;&lt;Name LocaleIsoCode="fr"&gt;Impôts courants sur le revenu; le patrimoine; etc.; à payer&lt;/Name&gt;&lt;/ChildMember&gt;&lt;ChildMember Code="SD61P_D62P" HasMetadata="false" HasOnlyUnitMetadata="false" HasChild="0"&gt;&lt;Name LocaleIsoCode="en"&gt;Social contributions and benefits other than social transfers in kind; paid&lt;/Name&gt;&lt;Name LocaleIsoCode="fr"&gt;Cotisations et prest.sociales autres que transferts sociaux en nat.; à pay.&lt;/Name&gt;&lt;/ChildMember&gt;&lt;ChildMember Code="SD7P" HasMetadata="false" HasOnlyUnitMetadata="false" HasChild="0"&gt;&lt;Name LocaleIsoCode="en"&gt;Other current transfers; paid&lt;/Name&gt;&lt;Name LocaleIsoCode="fr"&gt;Autres transferts courants; à payer&lt;/Name&gt;&lt;/ChildMember&gt;&lt;ChildMember Code="SB6N" HasMetadata="false" HasOnlyUnitMetadata="false" HasChild="0"&gt;&lt;Name LocaleIsoCode="en"&gt;Net national disposable income&lt;/Name&gt;&lt;Name LocaleIsoCode="fr"&gt;Revenu national disponible; net&lt;/Name&gt;&lt;/ChildMember&gt;&lt;/ChildMember&gt;&lt;ChildMember Code="SNF3" HasMetadata="false" HasOnlyUnitMetadata="false" HasChild="1"&gt;&lt;Name LocaleIsoCode="en"&gt;Use of disposable income account&lt;/Name&gt;&lt;Name LocaleIsoCode="fr"&gt;Compte d'utilisation du revenu disponible&lt;/Name&gt;&lt;ChildMember Code="SD8R" HasMetadata="false" HasOnlyUnitMetadata="false" HasChild="0"&gt;&lt;Name LocaleIsoCode="en"&gt;Adjust. for the change in net equity of households in pension funds; rec.&lt;/Name&gt;&lt;Name LocaleIsoCode="fr"&gt;Aj. pour variation des droits des ménages sur les fonds de pension; à rec.&lt;/Name&gt;&lt;/ChildMember&gt;&lt;ChildMember Code="SD8P" HasMetadata="false" HasOnlyUnitMetadata="false" HasChild="0"&gt;&lt;Name LocaleIsoCode="en"&gt;Adjust. for the change in net equity of households in pension funds; paid&lt;/Name&gt;&lt;Name LocaleIsoCode="fr"&gt;Aj. pour variation des droits des ménages sur les fonds de pension; à payer&lt;/Name&gt;&lt;/ChildMember&gt;&lt;ChildMember Code="SP3P" HasMetadata="false" HasOnlyUnitMetadata="false" HasChild="0"&gt;&lt;Name LocaleIsoCode="en"&gt;Final consumption expenditure&lt;/Name&gt;&lt;Name LocaleIsoCode="fr"&gt;Dépense de consommation finale&lt;/Name&gt;&lt;/ChildMember&gt;&lt;ChildMember Code="SB8N" HasMetadata="false" HasOnlyUnitMetadata="false" HasChild="0"&gt;&lt;Name LocaleIsoCode="en"&gt;Saving; net&lt;/Name&gt;&lt;Name LocaleIsoCode="fr"&gt;Epargne; nette&lt;/Name&gt;&lt;/ChildMember&gt;&lt;/ChildMember&gt;&lt;ChildMember Code="SNF4" HasMetadata="false" HasOnlyUnitMetadata="false" HasChild="1"&gt;&lt;Name LocaleIsoCode="en"&gt;Capital account&lt;/Name&gt;&lt;Name LocaleIsoCode="fr"&gt;Compte de capital&lt;/Name&gt;&lt;ChildMember Code="SK1R" HasMetadata="false" HasOnlyUnitMetadata="false" HasChild="0"&gt;&lt;Name LocaleIsoCode="en"&gt;Consumption of fixed capital&lt;/Name&gt;&lt;Name LocaleIsoCode="fr"&gt;Consommation de capital fixe&lt;/Name&gt;&lt;/ChildMember&gt;&lt;ChildMember Code="SD9R" HasMetadata="false" HasOnlyUnitMetadata="false" HasChild="0"&gt;&lt;Name LocaleIsoCode="en"&gt;Capital transfers; received&lt;/Name&gt;&lt;Name LocaleIsoCode="fr"&gt;Transferts en capital; à recevoir&lt;/Name&gt;&lt;/ChildMember&gt;&lt;ChildMember Code="SD9P" HasMetadata="false" HasOnlyUnitMetadata="false" HasChild="0"&gt;&lt;Name LocaleIsoCode="en"&gt;Capital transfers; paid&lt;/Name&gt;&lt;Name LocaleIsoCode="fr"&gt;Transferts en capital; à payer&lt;/Name&gt;&lt;/ChildMember&gt;&lt;ChildMember Code="SP5P" HasMetadata="false" HasOnlyUnitMetadata="false" HasChild="1"&gt;&lt;Name LocaleIsoCode="en"&gt;Gross capital formation&lt;/Name&gt;&lt;Name LocaleIsoCode="fr"&gt;Formation brute de capital&lt;/Name&gt;&lt;ChildMember Code="SP51P" HasMetadata="false" HasOnlyUnitMetadata="false" HasChild="0"&gt;&lt;Name LocaleIsoCode="en"&gt;Gross fixed capital formation&lt;/Name&gt;&lt;Name LocaleIsoCode="fr"&gt;Formation brute de capital fixe&lt;/Name&gt;&lt;/ChildMember&gt;&lt;ChildMember Code="SP52P" HasMetadata="false" HasOnlyUnitMetadata="false" HasChild="0"&gt;&lt;Name LocaleIsoCode="en"&gt;Change in inventories&lt;/Name&gt;&lt;Name LocaleIsoCode="fr"&gt;Variation des stocks&lt;/Name&gt;&lt;/ChildMember&gt;&lt;ChildMember Code="SP53P" HasMetadata="false" HasOnlyUnitMetadata="false" HasChild="0"&gt;&lt;Name LocaleIsoCode="en"&gt;Acquisitions less disposals of valuables&lt;/Name&gt;&lt;Name LocaleIsoCode="fr"&gt;Acquisitions moins cessions d'objets de valeur&lt;/Name&gt;&lt;/ChildMember&gt;&lt;/ChildMember&gt;&lt;ChildMember Code="SK2P" HasMetadata="false" HasOnlyUnitMetadata="false" HasChild="0"&gt;&lt;Name LocaleIsoCode="en"&gt;Acquisitions less disposals of non-financial non-produced assets&lt;/Name&gt;&lt;Name LocaleIsoCode="fr"&gt;Acquisitions moins cessions d'actifs non financiers non produits&lt;/Name&gt;&lt;/ChildMember&gt;&lt;ChildMember Code="SB9" HasMetadata="false" HasOnlyUnitMetadata="false" HasChild="0"&gt;&lt;Name LocaleIsoCode="en"&gt;Net lending - net borrowing&lt;/Name&gt;&lt;Name LocaleIsoCode="fr"&gt;Capacité - besoin de financement&lt;/Name&gt;&lt;/ChildMember&gt;&lt;/ChildMember&gt;&lt;/Member&gt;&lt;Member Code="B1_GE" HasMetadata="false" HasOnlyUnitMetadata="false" HasChild="0"&gt;&lt;Name LocaleIsoCode="en"&gt;Gross domestic product (expenditure approach)&lt;/Name&gt;&lt;Name LocaleIsoCode="fr"&gt;Produit intérieur brut (par les dépenses)&lt;/Name&gt;&lt;/Member&gt;&lt;/Dimension&gt;&lt;Dimension Code="SECTOR" HasMetadata="false" Display="codesandlabels"&gt;&lt;Name LocaleIsoCode="en"&gt;Sector&lt;/Name&gt;&lt;Name LocaleIsoCode="fr"&gt;Secteur&lt;/Name&gt;&lt;Member Code="SS1" HasMetadata="false" HasOnlyUnitMetadata="false" HasChild="1"&gt;&lt;Name LocaleIsoCode="en"&gt;Total economy&lt;/Name&gt;&lt;Name LocaleIsoCode="fr"&gt;Economie totale&lt;/Name&gt;&lt;ChildMember Code="SS11_S12" HasMetadata="false" HasOnlyUnitMetadata="false" HasChild="0"&gt;&lt;Name LocaleIsoCode="en"&gt;Corporations&lt;/Name&gt;&lt;Name LocaleIsoCode="fr"&gt;Sociétés&lt;/Name&gt;&lt;/ChildMember&gt;&lt;ChildMember Code="SS13" HasMetadata="false" HasOnlyUnitMetadata="false" HasChild="0"&gt;&lt;Name LocaleIsoCode="en"&gt;General government&lt;/Name&gt;&lt;Name LocaleIsoCode="fr"&gt;Administrations publiques&lt;/Name&gt;&lt;/ChildMember&gt;&lt;ChildMember Code="SS14_S15" HasMetadata="false" HasOnlyUnitMetadata="false" HasChild="0"&gt;&lt;Name LocaleIsoCode="en"&gt;Households and non-profit institutions serving households&lt;/Name&gt;&lt;Name LocaleIsoCode="fr"&gt;Ménages et institutions sans but lucratif au service des ménages&lt;/Name&gt;&lt;/ChildMember&gt;&lt;/Member&gt;&lt;/Dimension&gt;&lt;Dimension Code="MEASURE" HasMetadata="false" Display="labels"&gt;&lt;Name LocaleIsoCode="en"&gt;Measure&lt;/Name&gt;&lt;Name LocaleIsoCode="fr"&gt;Mesure&lt;/Name&gt;&lt;Member Code="C" HasMetadata="false" HasOnlyUnitMetadata="false" HasChild="0"&gt;&lt;Name LocaleIsoCode="en"&gt;Current prices&lt;/Name&gt;&lt;Name LocaleIsoCode="fr"&gt;Prix courants&lt;/Name&gt;&lt;/Member&gt;&lt;/Dimension&gt;&lt;Dimension Code="TIME" HasMetadata="false" CommonCode="TIME" Display="labels"&gt;&lt;Name LocaleIsoCode="en"&gt;Year&lt;/Name&gt;&lt;Name LocaleIsoCode="fr"&gt;Année&lt;/Name&gt;&lt;Member Code="1950" HasMetadata="false"&gt;&lt;Name LocaleIsoCode="en"&gt;1950&lt;/Name&gt;&lt;Name LocaleIsoCode="fr"&gt;1950&lt;/Name&gt;&lt;/Member&gt;&lt;Member Code="1951" HasMetadata="false"&gt;&lt;Name LocaleIsoCode="en"&gt;1951&lt;/Name&gt;&lt;Name LocaleIsoCode="fr"&gt;1951&lt;/Name&gt;&lt;/Member&gt;&lt;Member Code="1952" HasMetadata="false"&gt;&lt;Name LocaleIsoCode="en"&gt;1952&lt;/Name&gt;&lt;Name LocaleIsoCode="fr"&gt;1952&lt;/Name&gt;&lt;/Member&gt;&lt;Member Code="1953" HasMetadata="false"&gt;&lt;Name LocaleIsoCode="en"&gt;1953&lt;/Name&gt;&lt;Name LocaleIsoCode="fr"&gt;1953&lt;/Name&gt;&lt;/Member&gt;&lt;Member Code="1954" HasMetadata="false"&gt;&lt;Name LocaleIsoCode="en"&gt;1954&lt;/Name&gt;&lt;Name LocaleIsoCode="fr"&gt;1954&lt;/Name&gt;&lt;/Member&gt;&lt;Member Code="1955" HasMetadata="false"&gt;&lt;Name LocaleIsoCode="en"&gt;1955&lt;/Name&gt;&lt;Name LocaleIsoCode="fr"&gt;1955&lt;/Name&gt;&lt;/Member&gt;&lt;Member Code="1956" HasMetadata="false"&gt;&lt;Name LocaleIsoCode="en"&gt;1956&lt;/Name&gt;&lt;Name LocaleIsoCode="fr"&gt;1956&lt;/Name&gt;&lt;/Member&gt;&lt;Member Code="1957" HasMetadata="false"&gt;&lt;Name LocaleIsoCode="en"&gt;1957&lt;/Name&gt;&lt;Name LocaleIsoCode="fr"&gt;1957&lt;/Name&gt;&lt;/Member&gt;&lt;Member Code="1958" HasMetadata="false"&gt;&lt;Name LocaleIsoCode="en"&gt;1958&lt;/Name&gt;&lt;Name LocaleIsoCode="fr"&gt;1958&lt;/Name&gt;&lt;/Member&gt;&lt;Member Code="1959" HasMetadata="false"&gt;&lt;Name LocaleIsoCode="en"&gt;1959&lt;/Name&gt;&lt;Name LocaleIsoCode="fr"&gt;1959&lt;/Name&gt;&lt;/Member&gt;&lt;Member Code="1960" HasMetadata="false"&gt;&lt;Name LocaleIsoCode="en"&gt;1960&lt;/Name&gt;&lt;Name LocaleIsoCode="fr"&gt;1960&lt;/Name&gt;&lt;/Member&gt;&lt;Member Code="1961" HasMetadata="false"&gt;&lt;Name LocaleIsoCode="en"&gt;1961&lt;/Name&gt;&lt;Name LocaleIsoCode="fr"&gt;1961&lt;/Name&gt;&lt;/Member&gt;&lt;Member Code="1962" HasMetadata="false"&gt;&lt;Name LocaleIsoCode="en"&gt;1962&lt;/Name&gt;&lt;Name LocaleIsoCode="fr"&gt;1962&lt;/Name&gt;&lt;/Member&gt;&lt;Member Code="1963" HasMetadata="false"&gt;&lt;Name LocaleIsoCode="en"&gt;1963&lt;/Name&gt;&lt;Name LocaleIsoCode="fr"&gt;1963&lt;/Name&gt;&lt;/Member&gt;&lt;Member Code="1964" HasMetadata="false"&gt;&lt;Name LocaleIsoCode="en"&gt;1964&lt;/Name&gt;&lt;Name LocaleIsoCode="fr"&gt;1964&lt;/Name&gt;&lt;/Member&gt;&lt;Member Code="1965" HasMetadata="false"&gt;&lt;Name LocaleIsoCode="en"&gt;1965&lt;/Name&gt;&lt;Name LocaleIsoCode="fr"&gt;1965&lt;/Name&gt;&lt;/Member&gt;&lt;Member Code="1966" HasMetadata="false"&gt;&lt;Name LocaleIsoCode="en"&gt;1966&lt;/Name&gt;&lt;Name LocaleIsoCode="fr"&gt;1966&lt;/Name&gt;&lt;/Member&gt;&lt;Member Code="1967" HasMetadata="false"&gt;&lt;Name LocaleIsoCode="en"&gt;1967&lt;/Name&gt;&lt;Name LocaleIsoCode="fr"&gt;1967&lt;/Name&gt;&lt;/Member&gt;&lt;Member Code="1968" HasMetadata="false"&gt;&lt;Name LocaleIsoCode="en"&gt;1968&lt;/Name&gt;&lt;Name LocaleIsoCode="fr"&gt;1968&lt;/Name&gt;&lt;/Member&gt;&lt;Member Code="1969" HasMetadata="false"&gt;&lt;Name LocaleIsoCode="en"&gt;1969&lt;/Name&gt;&lt;Name LocaleIsoCode="fr"&gt;1969&lt;/Name&gt;&lt;/Member&gt;&lt;Member Code="1970" HasMetadata="false"&gt;&lt;Name LocaleIsoCode="en"&gt;1970&lt;/Name&gt;&lt;Name LocaleIsoCode="fr"&gt;1970&lt;/Name&gt;&lt;/Member&gt;&lt;Member Code="1971" HasMetadata="false"&gt;&lt;Name LocaleIsoCode="en"&gt;1971&lt;/Name&gt;&lt;Name LocaleIsoCode="fr"&gt;1971&lt;/Name&gt;&lt;/Member&gt;&lt;Member Code="1972" HasMetadata="false"&gt;&lt;Name LocaleIsoCode="en"&gt;1972&lt;/Name&gt;&lt;Name LocaleIsoCode="fr"&gt;1972&lt;/Name&gt;&lt;/Member&gt;&lt;Member Code="1973" HasMetadata="false"&gt;&lt;Name LocaleIsoCode="en"&gt;1973&lt;/Name&gt;&lt;Name LocaleIsoCode="fr"&gt;1973&lt;/Name&gt;&lt;/Member&gt;&lt;Member Code="1974" HasMetadata="false"&gt;&lt;Name LocaleIsoCode="en"&gt;1974&lt;/Name&gt;&lt;Name LocaleIsoCode="fr"&gt;1974&lt;/Name&gt;&lt;/Member&gt;&lt;Member Code="1975" HasMetadata="false"&gt;&lt;Name LocaleIsoCode="en"&gt;1975&lt;/Name&gt;&lt;Name LocaleIsoCode="fr"&gt;1975&lt;/Name&gt;&lt;/Member&gt;&lt;Member Code="1976" HasMetadata="false"&gt;&lt;Name LocaleIsoCode="en"&gt;1976&lt;/Name&gt;&lt;Name LocaleIsoCode="fr"&gt;1976&lt;/Name&gt;&lt;/Member&gt;&lt;Member Code="1977" HasMetadata="false"&gt;&lt;Name LocaleIsoCode="en"&gt;1977&lt;/Name&gt;&lt;Name LocaleIsoCode="fr"&gt;1977&lt;/Name&gt;&lt;/Member&gt;&lt;Member Code="1978" HasMetadata="false"&gt;&lt;Name LocaleIsoCode="en"&gt;1978&lt;/Name&gt;&lt;Name LocaleIsoCode="fr"&gt;1978&lt;/Name&gt;&lt;/Member&gt;&lt;Member Code="1979" HasMetadata="false"&gt;&lt;Name LocaleIsoCode="en"&gt;1979&lt;/Name&gt;&lt;Name LocaleIsoCode="fr"&gt;1979&lt;/Name&gt;&lt;/Member&gt;&lt;Member Code="1980" HasMetadata="false"&gt;&lt;Name LocaleIsoCode="en"&gt;1980&lt;/Name&gt;&lt;Name LocaleIsoCode="fr"&gt;1980&lt;/Name&gt;&lt;/Member&gt;&lt;Member Code="1981" HasMetadata="false"&gt;&lt;Name LocaleIsoCode="en"&gt;1981&lt;/Name&gt;&lt;Name LocaleIsoCode="fr"&gt;1981&lt;/Name&gt;&lt;/Member&gt;&lt;Member Code="1982" HasMetadata="false"&gt;&lt;Name LocaleIsoCode="en"&gt;1982&lt;/Name&gt;&lt;Name LocaleIsoCode="fr"&gt;1982&lt;/Name&gt;&lt;/Member&gt;&lt;Member Code="1983" HasMetadata="false"&gt;&lt;Name LocaleIsoCode="en"&gt;1983&lt;/Name&gt;&lt;Name LocaleIsoCode="fr"&gt;1983&lt;/Name&gt;&lt;/Member&gt;&lt;Member Code="1984" HasMetadata="false"&gt;&lt;Name LocaleIsoCode="en"&gt;1984&lt;/Name&gt;&lt;Name LocaleIsoCode="fr"&gt;1984&lt;/Name&gt;&lt;/Member&gt;&lt;Member Code="1985" HasMetadata="false"&gt;&lt;Name LocaleIsoCode="en"&gt;1985&lt;/Name&gt;&lt;Name LocaleIsoCode="fr"&gt;1985&lt;/Name&gt;&lt;/Member&gt;&lt;Member Code="1986" HasMetadata="false"&gt;&lt;Name LocaleIsoCode="en"&gt;1986&lt;/Name&gt;&lt;Name LocaleIsoCode="fr"&gt;1986&lt;/Name&gt;&lt;/Member&gt;&lt;Member Code="1987" HasMetadata="false"&gt;&lt;Name LocaleIsoCode="en"&gt;1987&lt;/Name&gt;&lt;Name LocaleIsoCode="fr"&gt;1987&lt;/Name&gt;&lt;/Member&gt;&lt;Member Code="1988" HasMetadata="false"&gt;&lt;Name LocaleIsoCode="en"&gt;1988&lt;/Name&gt;&lt;Name LocaleIsoCode="fr"&gt;1988&lt;/Name&gt;&lt;/Member&gt;&lt;Member Code="1989" HasMetadata="false"&gt;&lt;Name LocaleIsoCode="en"&gt;1989&lt;/Name&gt;&lt;Name LocaleIsoCode="fr"&gt;1989&lt;/Name&gt;&lt;/Member&gt;&lt;Member Code="1990" HasMetadata="false"&gt;&lt;Name LocaleIsoCode="en"&gt;1990&lt;/Name&gt;&lt;Name LocaleIsoCode="fr"&gt;1990&lt;/Name&gt;&lt;/Member&gt;&lt;Member Code="1991" HasMetadata="false"&gt;&lt;Name LocaleIsoCode="en"&gt;1991&lt;/Name&gt;&lt;Name LocaleIsoCode="fr"&gt;1991&lt;/Name&gt;&lt;/Member&gt;&lt;Member Code="1992" HasMetadata="false"&gt;&lt;Name LocaleIsoCode="en"&gt;1992&lt;/Name&gt;&lt;Name LocaleIsoCode="fr"&gt;1992&lt;/Name&gt;&lt;/Member&gt;&lt;Member Code="1993" HasMetadata="false"&gt;&lt;Name LocaleIsoCode="en"&gt;1993&lt;/Name&gt;&lt;Name LocaleIsoCode="fr"&gt;1993&lt;/Name&gt;&lt;/Member&gt;&lt;Member Code="1994" HasMetadata="false"&gt;&lt;Name LocaleIsoCode="en"&gt;1994&lt;/Name&gt;&lt;Name LocaleIsoCode="fr"&gt;1994&lt;/Name&gt;&lt;/Member&gt;&lt;Member Code="1995" HasMetadata="false"&gt;&lt;Name LocaleIsoCode="en"&gt;1995&lt;/Name&gt;&lt;Name LocaleIsoCode="fr"&gt;1995&lt;/Name&gt;&lt;/Member&gt;&lt;Member Code="1996" HasMetadata="false"&gt;&lt;Name LocaleIsoCode="en"&gt;1996&lt;/Name&gt;&lt;Name LocaleIsoCode="fr"&gt;1996&lt;/Name&gt;&lt;/Member&gt;&lt;Member Code="1997" HasMetadata="false"&gt;&lt;Name LocaleIsoCode="en"&gt;1997&lt;/Name&gt;&lt;Name LocaleIsoCode="fr"&gt;1997&lt;/Name&gt;&lt;/Member&gt;&lt;Member Code="1998" HasMetadata="false"&gt;&lt;Name LocaleIsoCode="en"&gt;1998&lt;/Name&gt;&lt;Name LocaleIsoCode="fr"&gt;1998&lt;/Name&gt;&lt;/Member&gt;&lt;Member Code="1999" HasMetadata="false"&gt;&lt;Name LocaleIsoCode="en"&gt;1999&lt;/Name&gt;&lt;Name LocaleIsoCode="fr"&gt;1999&lt;/Name&gt;&lt;/Member&gt;&lt;Member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LocaleIsoCode="fr"&gt;2019&lt;/Name&gt;&lt;/Member&gt;&lt;Member Code="2020" HasMetadata="false"&gt;&lt;Name LocaleIsoCode="en"&gt;2020&lt;/Name&gt;&lt;Name LocaleIsoCode="fr"&gt;2020&lt;/Name&gt;&lt;/Member&gt;&lt;/Dimension&gt;&lt;WBOSInformations&gt;&lt;TimeDimension WebTreeWasUsed="false"&gt;&lt;StartCodes Annual="1950" /&gt;&lt;/TimeDimension&gt;&lt;/WBOSInformations&gt;&lt;Tabulation Axis="horizontal"&gt;&lt;Dimension Code="TIME" /&gt;&lt;/Tabulation&gt;&lt;Tabulation Axis="vertical"&gt;&lt;Dimension Code="SECTOR" /&gt;&lt;Dimension Code="TRANSACT" /&gt;&lt;/Tabulation&gt;&lt;Tabulation Axis="page"&gt;&lt;Dimension Code="LOCATION" /&gt;&lt;Dimension Code="MEASURE" /&gt;&lt;/Tabulation&gt;&lt;Formatting&gt;&lt;Labels LocaleIsoCode="en" /&gt;&lt;Power&gt;3&lt;/Power&gt;&lt;Decimals&gt;-1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TimeStamp&gt;false&lt;/TimeStamp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Name LocaleIsoCode="en"&gt;13. Simplified non-financial accounts, US only, all years&lt;/Name&gt;&lt;AbsoluteUri&gt;http://stats.oecd.org//View.aspx?QueryId=110135&amp;amp;QueryType=Personal&amp;amp;Lang=en&lt;/AbsoluteUri&gt;&lt;/Query&gt;&lt;/WebTableParameter&gt;</t>
  </si>
  <si>
    <t>Dataset: 13. Simplified non-financial accounts</t>
  </si>
  <si>
    <t>Country</t>
  </si>
  <si>
    <t>United States</t>
  </si>
  <si>
    <t>Measure</t>
  </si>
  <si>
    <t>Current prices</t>
  </si>
  <si>
    <t>Unit</t>
  </si>
  <si>
    <t>US Dollar, Billions</t>
  </si>
  <si>
    <t>Year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</si>
  <si>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</si>
  <si>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</si>
  <si>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</si>
  <si>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</si>
  <si>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</si>
  <si>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</si>
  <si>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</si>
  <si>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</si>
  <si>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</si>
  <si>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</si>
  <si>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</si>
  <si>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</si>
  <si>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</si>
  <si>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</si>
  <si>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</si>
  <si>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</si>
  <si>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</si>
  <si>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</si>
  <si>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</si>
  <si>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</si>
  <si>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</si>
  <si>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</si>
  <si>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</si>
  <si>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</si>
  <si>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</si>
  <si>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</si>
  <si>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</si>
  <si>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</si>
  <si>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</si>
  <si>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</si>
  <si>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</si>
  <si>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</si>
  <si>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</si>
  <si>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</si>
  <si>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</si>
  <si>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</si>
  <si>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</si>
  <si>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</si>
  <si>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</si>
  <si>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</si>
  <si>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</si>
  <si>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</si>
  <si>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</si>
  <si>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</si>
  <si>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</si>
  <si>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</si>
  <si>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</si>
  <si>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</si>
  <si>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</si>
  <si>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</si>
  <si>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</si>
  <si>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</si>
  <si>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Sector</t>
  </si>
  <si>
    <t>Transaction</t>
  </si>
  <si>
    <t>i</t>
  </si>
  <si>
    <t/>
  </si>
  <si>
    <t>SS1: Total economy</t>
  </si>
  <si>
    <t>SNF: Simplified non-financial accounts</t>
  </si>
  <si>
    <t xml:space="preserve">  SNF1: Generation of income account</t>
  </si>
  <si>
    <t xml:space="preserve">    SB1G: Value added; gross</t>
  </si>
  <si>
    <t xml:space="preserve">    SD1P: Compensation of employees; paid</t>
  </si>
  <si>
    <t xml:space="preserve">    SD2P: Taxes on production and imports; paid</t>
  </si>
  <si>
    <t xml:space="preserve">      SD29P: Other taxes on production and imports; paid</t>
  </si>
  <si>
    <t xml:space="preserve">    SD3R: Subsidies; received</t>
  </si>
  <si>
    <t xml:space="preserve">    SB2G_B3G: Operating surplus and mixed income; gross</t>
  </si>
  <si>
    <t xml:space="preserve">      SB3G: Mixed income; gross</t>
  </si>
  <si>
    <t xml:space="preserve">  SNF2: Distribution of income account</t>
  </si>
  <si>
    <t xml:space="preserve">    SD1R: Compensation of employees; received</t>
  </si>
  <si>
    <t xml:space="preserve">    SD2R: Taxes on production and imports; received</t>
  </si>
  <si>
    <t xml:space="preserve">    SD3P: Subsidies; paid</t>
  </si>
  <si>
    <t xml:space="preserve">    SD4R: Property income; received</t>
  </si>
  <si>
    <t xml:space="preserve">    SD5R: Current taxes on income; wealth; etc.; received</t>
  </si>
  <si>
    <t xml:space="preserve">    SD61R_D62R: Social contributions and benefits other than social transfers in kind; rec.</t>
  </si>
  <si>
    <t xml:space="preserve">    SD7R: Other current transfers; received</t>
  </si>
  <si>
    <t xml:space="preserve">    SD4P: Property income; paid</t>
  </si>
  <si>
    <t xml:space="preserve">    SD5P: Current taxes on income; wealth; etc.; paid</t>
  </si>
  <si>
    <t xml:space="preserve">    SD61P_D62P: Social contributions and benefits other than social transfers in kind; paid</t>
  </si>
  <si>
    <t xml:space="preserve">    SD7P: Other current transfers; paid</t>
  </si>
  <si>
    <t>NNI</t>
  </si>
  <si>
    <t>NET OCT</t>
  </si>
  <si>
    <t xml:space="preserve">    SB6N: Net national disposable income</t>
  </si>
  <si>
    <t xml:space="preserve">  SNF3: Use of disposable income account</t>
  </si>
  <si>
    <t xml:space="preserve">    SP3P: Final consumption expenditure</t>
  </si>
  <si>
    <t xml:space="preserve">    SB8N: Saving; net</t>
  </si>
  <si>
    <t xml:space="preserve">  SNF4: Capital account</t>
  </si>
  <si>
    <t xml:space="preserve">    SK1R: Consumption of fixed capital</t>
  </si>
  <si>
    <t xml:space="preserve">    SD9R: Capital transfers; received</t>
  </si>
  <si>
    <t xml:space="preserve">    SD9P: Capital transfers; paid</t>
  </si>
  <si>
    <t xml:space="preserve">    SP5P: Gross capital formation</t>
  </si>
  <si>
    <t xml:space="preserve">      SP51P: Gross fixed capital formation</t>
  </si>
  <si>
    <t xml:space="preserve">      SP52P: Change in inventories</t>
  </si>
  <si>
    <t xml:space="preserve">    SK2P: Acquisitions less disposals of non-financial non-produced assets</t>
  </si>
  <si>
    <t xml:space="preserve">    SB9: Net lending - net borrowing</t>
  </si>
  <si>
    <t>B1_GE: Gross domestic product (expenditure approach)</t>
  </si>
  <si>
    <t xml:space="preserve">  SS11_S12: Corporations</t>
  </si>
  <si>
    <t xml:space="preserve">  SS13: General government</t>
  </si>
  <si>
    <t xml:space="preserve">  SS14_S15: Households and non-profit institutions serving households</t>
  </si>
  <si>
    <t>Values have been divided by 1000 (10^-3)</t>
  </si>
  <si>
    <t>Data extracted on 17 Mar 2023 22:11 UTC (GMT) from OECD.Stat</t>
  </si>
  <si>
    <t>% of HH &amp; NPISH GOS that is GMI</t>
  </si>
  <si>
    <t>AVERAGE ANNUAL PROPORTION GMI/(GMI+GOS)</t>
  </si>
  <si>
    <t>COUNTRIES THAT REPORT GROSS MIXED INCOME SEPERATELY FROM GROSS OPERATING SURPLUS:</t>
  </si>
  <si>
    <t>ANNUAL GOS / (GOS+GMI) FOR COUNTRIES REPORTING BOTH, SORTED BY INCOME GROUP (possible peer countries in 2020-2022 are highlighted)</t>
  </si>
  <si>
    <t>Blue is high income, red is upper middle income, green is lower middle income, yellow is low income.</t>
  </si>
  <si>
    <t>(In UN National Accounts Statistics, Main Aggregates and Detailed Tables)</t>
  </si>
  <si>
    <t>Incomegroup</t>
  </si>
  <si>
    <t>incgrp</t>
  </si>
  <si>
    <t>High income</t>
  </si>
  <si>
    <t>Upper middle income</t>
  </si>
  <si>
    <t>Lower middle income</t>
  </si>
  <si>
    <t>Low income</t>
  </si>
  <si>
    <t>Australia</t>
  </si>
  <si>
    <t>Argentina</t>
  </si>
  <si>
    <t>Kyrgyzstan</t>
  </si>
  <si>
    <t>Niger</t>
  </si>
  <si>
    <t>Austria</t>
  </si>
  <si>
    <t>Belarus</t>
  </si>
  <si>
    <t>Senegal</t>
  </si>
  <si>
    <t>Belgium</t>
  </si>
  <si>
    <t>Brazil</t>
  </si>
  <si>
    <t>Sri Lanka</t>
  </si>
  <si>
    <t>Bulgaria</t>
  </si>
  <si>
    <t>Colombia</t>
  </si>
  <si>
    <t>Zambia</t>
  </si>
  <si>
    <t>Canada</t>
  </si>
  <si>
    <t>Dominican Republic</t>
  </si>
  <si>
    <t>Croatia</t>
  </si>
  <si>
    <t>El Salvador</t>
  </si>
  <si>
    <t>Cyprus</t>
  </si>
  <si>
    <t>Georgia</t>
  </si>
  <si>
    <t>See bottom-right of this tab for details on assumption.</t>
  </si>
  <si>
    <t>Czechia</t>
  </si>
  <si>
    <t>Guatemala</t>
  </si>
  <si>
    <t>Denmark</t>
  </si>
  <si>
    <t>Indonesia</t>
  </si>
  <si>
    <t>Estonia</t>
  </si>
  <si>
    <t>Iran (Islamic Republic of)</t>
  </si>
  <si>
    <t>Finland</t>
  </si>
  <si>
    <t>Malaysia</t>
  </si>
  <si>
    <t>France</t>
  </si>
  <si>
    <t>Mexico</t>
  </si>
  <si>
    <t>Germany</t>
  </si>
  <si>
    <t>Mongolia</t>
  </si>
  <si>
    <t>Greece</t>
  </si>
  <si>
    <t>Paraguay</t>
  </si>
  <si>
    <t>Hungary</t>
  </si>
  <si>
    <t>Peru</t>
  </si>
  <si>
    <t>Iceland</t>
  </si>
  <si>
    <t>Republic of Moldova</t>
  </si>
  <si>
    <t>Ireland</t>
  </si>
  <si>
    <t>Serbia</t>
  </si>
  <si>
    <t>Israel</t>
  </si>
  <si>
    <t>Thailand</t>
  </si>
  <si>
    <t>Italy</t>
  </si>
  <si>
    <t>TÃƒÂ¼rkiye</t>
  </si>
  <si>
    <t>Japan</t>
  </si>
  <si>
    <t>Latvia</t>
  </si>
  <si>
    <t>Liechtenstein</t>
  </si>
  <si>
    <t>Lithuania</t>
  </si>
  <si>
    <t>Luxembourg</t>
  </si>
  <si>
    <t>Malta</t>
  </si>
  <si>
    <t>Netherlands</t>
  </si>
  <si>
    <t>Norway</t>
  </si>
  <si>
    <t>Panama</t>
  </si>
  <si>
    <t>Poland</t>
  </si>
  <si>
    <t>Portugal</t>
  </si>
  <si>
    <t>Romania</t>
  </si>
  <si>
    <t>Russian Federation</t>
  </si>
  <si>
    <t>Slovakia</t>
  </si>
  <si>
    <t>Slovenia</t>
  </si>
  <si>
    <t>Spain</t>
  </si>
  <si>
    <t>Sweden</t>
  </si>
  <si>
    <t>Switzerland</t>
  </si>
  <si>
    <t>United Kingdom</t>
  </si>
  <si>
    <t>Uruguay</t>
  </si>
  <si>
    <t>TÃ¼rkiye</t>
  </si>
  <si>
    <t>PEER AVG:</t>
  </si>
  <si>
    <t>AVERAGE ANNUAL PROPORTION Consumption of Fixed Capital / Gross National Income</t>
  </si>
  <si>
    <t>COUNTRIES THAT REPORT CONSUMPTION OF FIXED CAPITAL:</t>
  </si>
  <si>
    <t>Armenia</t>
  </si>
  <si>
    <t>India</t>
  </si>
  <si>
    <t>Burkina Faso</t>
  </si>
  <si>
    <t>Botswana</t>
  </si>
  <si>
    <t>Kenya</t>
  </si>
  <si>
    <t>Bermuda</t>
  </si>
  <si>
    <t>Ecuador</t>
  </si>
  <si>
    <t>Philippines</t>
  </si>
  <si>
    <t>Tunisia</t>
  </si>
  <si>
    <t>Cayman Islands</t>
  </si>
  <si>
    <t>Namibia</t>
  </si>
  <si>
    <t>Lower-middle income countries hover around 10%, low around 5%.</t>
  </si>
  <si>
    <t>North Macedonia</t>
  </si>
  <si>
    <t>Split the difference and assume 7.5% for Nepal.</t>
  </si>
  <si>
    <t>South Africa</t>
  </si>
  <si>
    <t>Tonga</t>
  </si>
  <si>
    <t>Turkiye</t>
  </si>
  <si>
    <t>Ukraine</t>
  </si>
  <si>
    <t>New Zealand</t>
  </si>
  <si>
    <t>Republic of Korea</t>
  </si>
  <si>
    <t>Country or Area</t>
  </si>
  <si>
    <t>SNA93 Table Code</t>
  </si>
  <si>
    <t>Sub Group</t>
  </si>
  <si>
    <t>Item</t>
  </si>
  <si>
    <t>SNA93 Item Code</t>
  </si>
  <si>
    <t>Series</t>
  </si>
  <si>
    <t>Currency</t>
  </si>
  <si>
    <t>SNA System</t>
  </si>
  <si>
    <t>Fiscal Year Type</t>
  </si>
  <si>
    <t>Value</t>
  </si>
  <si>
    <t>Val (Trillion)</t>
  </si>
  <si>
    <t>Value Footnotes</t>
  </si>
  <si>
    <t>TOTAL ECONOMY TABLE 4.1:</t>
  </si>
  <si>
    <t>I. Production account - Resources</t>
  </si>
  <si>
    <t>Output, at basic prices (otherwise, please specify)</t>
  </si>
  <si>
    <t>P.1</t>
  </si>
  <si>
    <t>Indonesian Rupiah</t>
  </si>
  <si>
    <t>Western calendar year</t>
  </si>
  <si>
    <t>Plus: Taxes less Subsidies on products</t>
  </si>
  <si>
    <t>D.21-D.31</t>
  </si>
  <si>
    <t>I. Production account - Uses</t>
  </si>
  <si>
    <t>Intermediate consumption, at purchaser's prices</t>
  </si>
  <si>
    <t>P.2</t>
  </si>
  <si>
    <t>Less: Consumption of fixed capital</t>
  </si>
  <si>
    <t>K.1</t>
  </si>
  <si>
    <t>NET DOMESTIC PRODUCT</t>
  </si>
  <si>
    <t>B.1*n</t>
  </si>
  <si>
    <t>II.1.1 Generation of income account - Resources</t>
  </si>
  <si>
    <t>II.1.1 Generation of income account - Uses</t>
  </si>
  <si>
    <t>Compensation of employees</t>
  </si>
  <si>
    <t>Taxes on production and imports, less Subsidies</t>
  </si>
  <si>
    <t>D.2-D.3</t>
  </si>
  <si>
    <t>OPERATING SURPLUS, GROSS</t>
  </si>
  <si>
    <t>B.2g</t>
  </si>
  <si>
    <t>MIXED INCOME, GROSS</t>
  </si>
  <si>
    <t>B.3g</t>
  </si>
  <si>
    <t>II.1.2 Allocation of primary income account - Resources</t>
  </si>
  <si>
    <t>Property income</t>
  </si>
  <si>
    <t>II.1.2 Allocation of primary income account - Uses</t>
  </si>
  <si>
    <t>GROSS NATIONAL INCOME</t>
  </si>
  <si>
    <t>B.5g</t>
  </si>
  <si>
    <t>II.2 Secondary distribution of income account - Resources</t>
  </si>
  <si>
    <t>Current taxes on income, wealth, etc.</t>
  </si>
  <si>
    <t>D.5</t>
  </si>
  <si>
    <t>Social contributions</t>
  </si>
  <si>
    <t>D.61</t>
  </si>
  <si>
    <t>Social benefits other than social transfers in kind</t>
  </si>
  <si>
    <t>D.62</t>
  </si>
  <si>
    <t>Other current transfers</t>
  </si>
  <si>
    <t>D.7</t>
  </si>
  <si>
    <t>II.2 Secondary distribution of income account - Uses</t>
  </si>
  <si>
    <t>GROSS DISPOSABLE INCOME</t>
  </si>
  <si>
    <t>II.4.1 Use of disposable income account - Resources</t>
  </si>
  <si>
    <t>Adjustment for the change in net equity of households on pension funds</t>
  </si>
  <si>
    <t>D.8</t>
  </si>
  <si>
    <t>II.4.1 Use of disposable income account - Uses</t>
  </si>
  <si>
    <t>Final consumption expenditure</t>
  </si>
  <si>
    <t>P.3</t>
  </si>
  <si>
    <t>Individual consumption expenditure</t>
  </si>
  <si>
    <t>P.31</t>
  </si>
  <si>
    <t>Collective consumption expenditure</t>
  </si>
  <si>
    <t>P.32</t>
  </si>
  <si>
    <t>SAVING, GROSS</t>
  </si>
  <si>
    <t>GENERAL GOVERNMENT TABLE 4.5:</t>
  </si>
  <si>
    <t>VALUE ADDED GROSS, at basic prices</t>
  </si>
  <si>
    <t>B.1g</t>
  </si>
  <si>
    <t>VALUE ADDED NET, at basic prices</t>
  </si>
  <si>
    <t>B.1n</t>
  </si>
  <si>
    <t>Other taxes on production</t>
  </si>
  <si>
    <t>D.29</t>
  </si>
  <si>
    <t>BALANCE OF PRIMARY INCOMES</t>
  </si>
  <si>
    <t>III.1 Capital account - Changes in liabilities and net worth</t>
  </si>
  <si>
    <t>Capital transfers, receivable less payable</t>
  </si>
  <si>
    <t>D.9</t>
  </si>
  <si>
    <t>Capital transfers, receivable</t>
  </si>
  <si>
    <t>Less: Capital transfers, payable</t>
  </si>
  <si>
    <t>Equals: CHANGES IN NET WORTH DUE TO SAVING AND CAPITAL TRANSFERS</t>
  </si>
  <si>
    <t>B.10.1</t>
  </si>
  <si>
    <t>III.1 Capital account - Changes in assets</t>
  </si>
  <si>
    <t>Gross capital formation</t>
  </si>
  <si>
    <t>Gross fixed capital formation</t>
  </si>
  <si>
    <t>P.51</t>
  </si>
  <si>
    <t>Changes in inventories</t>
  </si>
  <si>
    <t>P.52</t>
  </si>
  <si>
    <t>NET LENDING (+) / NET BORROWING (-)</t>
  </si>
  <si>
    <t>III.2 Financial account - Changes in liabilities and net worth</t>
  </si>
  <si>
    <t>Net incurrence of liabilities</t>
  </si>
  <si>
    <t>Securities other than shares</t>
  </si>
  <si>
    <t>F.3</t>
  </si>
  <si>
    <t>Loans</t>
  </si>
  <si>
    <t>F.4</t>
  </si>
  <si>
    <t>III.2 Financial account - Changes in assets</t>
  </si>
  <si>
    <t>Net acquisition of financial assets</t>
  </si>
  <si>
    <t>Currency and deposits</t>
  </si>
  <si>
    <t>F.2</t>
  </si>
  <si>
    <t>Shares and other equity</t>
  </si>
  <si>
    <t>F.5</t>
  </si>
  <si>
    <t>Other accounts receivable</t>
  </si>
  <si>
    <t>F.8</t>
  </si>
  <si>
    <t>Indonesian rupiah, trillions, 2017</t>
  </si>
  <si>
    <t>None in Indonesia</t>
  </si>
  <si>
    <t>Don't know if Indonesia has this</t>
  </si>
  <si>
    <t>Not sure how to allocate this because there is no differentiation in reported national accounts on whether it is on products versus production. Splitting one third/two thirds.</t>
  </si>
  <si>
    <t>See note above on ITLS on products.</t>
  </si>
  <si>
    <t>Value trillions</t>
  </si>
  <si>
    <t>Togrog</t>
  </si>
  <si>
    <t>Plus: Taxes on products</t>
  </si>
  <si>
    <t>D.21</t>
  </si>
  <si>
    <t>Less: Subsidies on products</t>
  </si>
  <si>
    <t>D.31</t>
  </si>
  <si>
    <t>Taxes on production and imports</t>
  </si>
  <si>
    <t>D.2</t>
  </si>
  <si>
    <t>Taxes on products</t>
  </si>
  <si>
    <t>Less: Subsidies</t>
  </si>
  <si>
    <t>D.3</t>
  </si>
  <si>
    <t>Subsidies on products</t>
  </si>
  <si>
    <t>Other subsidies on production</t>
  </si>
  <si>
    <t>D.39</t>
  </si>
  <si>
    <t>Tagrog (T), 2017</t>
  </si>
  <si>
    <t>None?</t>
  </si>
  <si>
    <t>Don't know if Mongolia has this</t>
  </si>
  <si>
    <t>Some of this might need to be assigned to labor, but without more detail I can't be sure.</t>
  </si>
  <si>
    <t>GOS</t>
  </si>
  <si>
    <t>GMI</t>
  </si>
  <si>
    <t>Table 31 (B)</t>
  </si>
  <si>
    <t>Summary of Balance of Payments as per BPM6</t>
  </si>
  <si>
    <t>Annual</t>
  </si>
  <si>
    <t>(Rs. in Million)</t>
  </si>
  <si>
    <t>S.N.</t>
  </si>
  <si>
    <t>Particulars</t>
  </si>
  <si>
    <r>
      <t>2020/2021</t>
    </r>
    <r>
      <rPr>
        <b/>
        <vertAlign val="superscript"/>
        <sz val="15"/>
        <rFont val="Times New Roman"/>
        <family val="1"/>
      </rPr>
      <t>R</t>
    </r>
  </si>
  <si>
    <r>
      <t>2021/2022</t>
    </r>
    <r>
      <rPr>
        <b/>
        <vertAlign val="superscript"/>
        <sz val="15"/>
        <rFont val="Times New Roman"/>
        <family val="1"/>
      </rPr>
      <t>R</t>
    </r>
  </si>
  <si>
    <r>
      <t>2022/2023</t>
    </r>
    <r>
      <rPr>
        <b/>
        <vertAlign val="superscript"/>
        <sz val="15"/>
        <rFont val="Times New Roman"/>
        <family val="1"/>
      </rPr>
      <t>P</t>
    </r>
  </si>
  <si>
    <t xml:space="preserve">Credit </t>
  </si>
  <si>
    <t>Debit</t>
  </si>
  <si>
    <t>Net</t>
  </si>
  <si>
    <t>Percent Change</t>
  </si>
  <si>
    <t>Current account</t>
  </si>
  <si>
    <t>1.A</t>
  </si>
  <si>
    <t xml:space="preserve">Goods and Services </t>
  </si>
  <si>
    <t>1.A.a</t>
  </si>
  <si>
    <t xml:space="preserve">Goods </t>
  </si>
  <si>
    <t>1.A.a.1</t>
  </si>
  <si>
    <t xml:space="preserve">General merchandise </t>
  </si>
  <si>
    <t>1.A.a.1.1</t>
  </si>
  <si>
    <t>Of which Oil/Petrol</t>
  </si>
  <si>
    <t>1.A.a.2</t>
  </si>
  <si>
    <t>Nonmonetary gold</t>
  </si>
  <si>
    <t>1.A.b</t>
  </si>
  <si>
    <t xml:space="preserve">Services </t>
  </si>
  <si>
    <t>1.A.b.1</t>
  </si>
  <si>
    <t>Maintenance and repair services n.i.e.</t>
  </si>
  <si>
    <t>-</t>
  </si>
  <si>
    <t>1.A.b.2</t>
  </si>
  <si>
    <t>Transport</t>
  </si>
  <si>
    <t>1.A.b.3</t>
  </si>
  <si>
    <t>Travel</t>
  </si>
  <si>
    <t>1.A.b.3.1</t>
  </si>
  <si>
    <t>O/W Education</t>
  </si>
  <si>
    <t>1.A.b.4</t>
  </si>
  <si>
    <t>1.A.b.5</t>
  </si>
  <si>
    <t>Insurance and pension services</t>
  </si>
  <si>
    <t>1.A.b.6</t>
  </si>
  <si>
    <t>Charges for the use of intellectual property n.i.e.</t>
  </si>
  <si>
    <t>1.A.b.7</t>
  </si>
  <si>
    <t>Telecommunication., computer, and  information services</t>
  </si>
  <si>
    <t>1.A.b.8</t>
  </si>
  <si>
    <t>Other business services</t>
  </si>
  <si>
    <t>1.A.b.9</t>
  </si>
  <si>
    <t>Government goods and services n.i.e.</t>
  </si>
  <si>
    <t>1.B</t>
  </si>
  <si>
    <t>Primary income</t>
  </si>
  <si>
    <t>1.B.1</t>
  </si>
  <si>
    <t xml:space="preserve">Compensation of employees </t>
  </si>
  <si>
    <t>1.B.2</t>
  </si>
  <si>
    <t>Investment income</t>
  </si>
  <si>
    <t>1.B.2.1</t>
  </si>
  <si>
    <t>Direct investment</t>
  </si>
  <si>
    <t>1.B.2.2</t>
  </si>
  <si>
    <t>Other investment</t>
  </si>
  <si>
    <t>1.B.2.3</t>
  </si>
  <si>
    <t>Reserve assets</t>
  </si>
  <si>
    <t xml:space="preserve">1.C </t>
  </si>
  <si>
    <t xml:space="preserve">Secondary income </t>
  </si>
  <si>
    <t>1.C.1</t>
  </si>
  <si>
    <t>General government (Grants)</t>
  </si>
  <si>
    <t>1.C.2</t>
  </si>
  <si>
    <t>Financial corporations, nonfinancial corporations, households, &amp; NPISHs</t>
  </si>
  <si>
    <t>1.C.2.1</t>
  </si>
  <si>
    <t xml:space="preserve">Personal transfers (Current transfers between resident and nonresident households) </t>
  </si>
  <si>
    <t>1.C.2.1.1</t>
  </si>
  <si>
    <t>O/W Workers' remittances</t>
  </si>
  <si>
    <t>1.C.2.2</t>
  </si>
  <si>
    <t>1.C.2.2.1</t>
  </si>
  <si>
    <t>Social benefits (Pension)</t>
  </si>
  <si>
    <t>1.C.2.2.2</t>
  </si>
  <si>
    <t xml:space="preserve">Nonlife insurance claims </t>
  </si>
  <si>
    <t>1.C.2.2.3</t>
  </si>
  <si>
    <t>Current international cooperation (Grants)</t>
  </si>
  <si>
    <t>1.C.2.2.4</t>
  </si>
  <si>
    <t>Miscellaneous current transfers</t>
  </si>
  <si>
    <t>Capital account (Capital transfers )</t>
  </si>
  <si>
    <t xml:space="preserve">Net lending (+) / net borrowing (-) (balance from current and capital account) </t>
  </si>
  <si>
    <t>Financial account</t>
  </si>
  <si>
    <t xml:space="preserve">Net lending (+) / net borrowing (-) (balance from financial account) </t>
  </si>
  <si>
    <t xml:space="preserve">Direct investment </t>
  </si>
  <si>
    <t>3.1.1</t>
  </si>
  <si>
    <t xml:space="preserve">Foreign Direct Investment </t>
  </si>
  <si>
    <t>3.1.2</t>
  </si>
  <si>
    <t xml:space="preserve">Refund of Investment </t>
  </si>
  <si>
    <t xml:space="preserve">Portfolio investment </t>
  </si>
  <si>
    <t xml:space="preserve">Other investment </t>
  </si>
  <si>
    <t>3.3.1</t>
  </si>
  <si>
    <t>3.3.1.1</t>
  </si>
  <si>
    <t>NRB</t>
  </si>
  <si>
    <t>3.3.1.2</t>
  </si>
  <si>
    <t>Deposit-taking corporations, except the NRB</t>
  </si>
  <si>
    <t>3.3.2</t>
  </si>
  <si>
    <t xml:space="preserve">Loans </t>
  </si>
  <si>
    <t>3.3.2.1</t>
  </si>
  <si>
    <t>3.3.2.1.1</t>
  </si>
  <si>
    <t>Credit and loans with the IMF</t>
  </si>
  <si>
    <t>3.3.2.2</t>
  </si>
  <si>
    <t>3.3.2.2.1</t>
  </si>
  <si>
    <t>Drawings</t>
  </si>
  <si>
    <t>3.3.2.2.2</t>
  </si>
  <si>
    <t>Repayments</t>
  </si>
  <si>
    <t>3.3.2.3</t>
  </si>
  <si>
    <t>General government</t>
  </si>
  <si>
    <t>3.3.2.3.1</t>
  </si>
  <si>
    <t>3.3.2.3.2</t>
  </si>
  <si>
    <t>3.3.2.4</t>
  </si>
  <si>
    <t>Other sectors</t>
  </si>
  <si>
    <t>3.3.2.4.1</t>
  </si>
  <si>
    <t>3.3.2.4.2</t>
  </si>
  <si>
    <t>3.3.3</t>
  </si>
  <si>
    <t xml:space="preserve">Trade credit and advances </t>
  </si>
  <si>
    <t>3.3.4</t>
  </si>
  <si>
    <t>Other accounts receivable/payable</t>
  </si>
  <si>
    <t>3.3.5</t>
  </si>
  <si>
    <t>Special drawing rights (Net incurrence of liabilities)</t>
  </si>
  <si>
    <t xml:space="preserve">Reserve assets </t>
  </si>
  <si>
    <t>3.4.1</t>
  </si>
  <si>
    <t xml:space="preserve">Monetary gold </t>
  </si>
  <si>
    <t>3.4.2</t>
  </si>
  <si>
    <t xml:space="preserve">Special drawing rights </t>
  </si>
  <si>
    <t>3.4.3</t>
  </si>
  <si>
    <t>Reserve position in the IMF</t>
  </si>
  <si>
    <t>3.4.4</t>
  </si>
  <si>
    <t>Other reserve assets</t>
  </si>
  <si>
    <t>3.4.4.1</t>
  </si>
  <si>
    <t>3.4.4.1.1</t>
  </si>
  <si>
    <t>3.4.4.1.2</t>
  </si>
  <si>
    <t>Net errors and omissions</t>
  </si>
  <si>
    <t>Changes in reserve net (+ increase)</t>
  </si>
  <si>
    <t>Net primary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</si>
</sst>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[$-409]mmmm\ d\,\ yyyy"/>
    <numFmt numFmtId="167" formatCode="0.0"/>
    <numFmt numFmtId="168" formatCode="0.000"/>
    <numFmt numFmtId="169" formatCode="#,##0.0000"/>
    <numFmt numFmtId="170" formatCode="#,##0.0"/>
    <numFmt numFmtId="171" formatCode="#,##0.0000000"/>
    <numFmt numFmtId="172" formatCode="General_)"/>
    <numFmt numFmtId="174" formatCode="0.000000"/>
    <numFmt numFmtId="175" formatCode="0.00000"/>
    <numFmt numFmtId="176" formatCode="0.00000000"/>
  </numFmts>
  <fonts count="56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8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0"/>
      <color rgb="FFFF0000"/>
      <name val="Times New Roman"/>
      <family val="1"/>
    </font>
    <font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color rgb="FF000080"/>
      <name val="Verdana"/>
      <family val="2"/>
    </font>
    <font>
      <b/>
      <sz val="8"/>
      <color rgb="FFFFFFFF"/>
      <name val="Verdana"/>
      <family val="2"/>
    </font>
    <font>
      <u/>
      <sz val="8"/>
      <color rgb="FFFFFFFF"/>
      <name val="Verdana"/>
      <family val="2"/>
    </font>
    <font>
      <sz val="8"/>
      <color rgb="FFFFFFFF"/>
      <name val="Verdana"/>
      <family val="2"/>
    </font>
    <font>
      <b/>
      <sz val="8"/>
      <color theme="1"/>
      <name val="Verdana"/>
      <family val="2"/>
    </font>
    <font>
      <b/>
      <u/>
      <sz val="9"/>
      <color rgb="FFFF0000"/>
      <name val="Courier New"/>
      <family val="3"/>
    </font>
    <font>
      <b/>
      <sz val="9"/>
      <color rgb="FFFF0000"/>
      <name val="Courier New"/>
      <family val="3"/>
    </font>
    <font>
      <sz val="8"/>
      <color theme="1"/>
      <name val="Verdana"/>
      <family val="2"/>
    </font>
    <font>
      <u/>
      <sz val="8"/>
      <color rgb="FF0000FF"/>
      <name val="Verdana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8"/>
      <name val="Timesq"/>
    </font>
    <font>
      <sz val="18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5"/>
      <name val="Times New Roman"/>
      <family val="1"/>
    </font>
    <font>
      <b/>
      <sz val="17"/>
      <name val="Times New Roman"/>
      <family val="1"/>
    </font>
    <font>
      <b/>
      <vertAlign val="superscript"/>
      <sz val="15"/>
      <name val="Times New Roman"/>
      <family val="1"/>
    </font>
    <font>
      <sz val="11"/>
      <name val="Times New Roman"/>
      <family val="1"/>
    </font>
    <font>
      <sz val="15"/>
      <name val="Times New Roman"/>
      <family val="1"/>
    </font>
    <font>
      <sz val="17"/>
      <name val="Times New Roman"/>
      <family val="1"/>
    </font>
    <font>
      <i/>
      <sz val="17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rgb="FF2973BD"/>
        <bgColor rgb="FF2973BD"/>
      </patternFill>
    </fill>
    <fill>
      <patternFill patternType="solid">
        <fgColor rgb="FF00A1E3"/>
        <bgColor rgb="FF00A1E3"/>
      </patternFill>
    </fill>
    <fill>
      <patternFill patternType="solid">
        <fgColor rgb="FFC4D8ED"/>
        <bgColor rgb="FFC4D8ED"/>
      </patternFill>
    </fill>
    <fill>
      <patternFill patternType="solid">
        <fgColor rgb="FFF0F8FF"/>
        <bgColor rgb="FFF0F8FF"/>
      </patternFill>
    </fill>
    <fill>
      <patternFill patternType="solid">
        <fgColor rgb="FFD6E3BC"/>
        <bgColor rgb="FFD6E3B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1"/>
    <xf numFmtId="0" fontId="43" fillId="0" borderId="1">
      <alignment vertical="center"/>
    </xf>
    <xf numFmtId="0" fontId="17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</cellStyleXfs>
  <cellXfs count="404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2" borderId="1" xfId="0" quotePrefix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7" fillId="0" borderId="0" xfId="0" applyFont="1"/>
    <xf numFmtId="164" fontId="5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wrapText="1"/>
    </xf>
    <xf numFmtId="1" fontId="14" fillId="0" borderId="0" xfId="0" applyNumberFormat="1" applyFont="1"/>
    <xf numFmtId="0" fontId="14" fillId="0" borderId="0" xfId="0" applyFont="1"/>
    <xf numFmtId="0" fontId="15" fillId="0" borderId="0" xfId="0" applyFont="1"/>
    <xf numFmtId="1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" fontId="16" fillId="0" borderId="13" xfId="0" applyNumberFormat="1" applyFont="1" applyBorder="1" applyAlignment="1">
      <alignment horizontal="center" wrapText="1"/>
    </xf>
    <xf numFmtId="1" fontId="16" fillId="0" borderId="10" xfId="0" applyNumberFormat="1" applyFont="1" applyBorder="1" applyAlignment="1">
      <alignment wrapText="1"/>
    </xf>
    <xf numFmtId="1" fontId="15" fillId="0" borderId="10" xfId="0" applyNumberFormat="1" applyFont="1" applyBorder="1"/>
    <xf numFmtId="2" fontId="15" fillId="0" borderId="10" xfId="0" applyNumberFormat="1" applyFont="1" applyBorder="1"/>
    <xf numFmtId="2" fontId="15" fillId="0" borderId="14" xfId="0" applyNumberFormat="1" applyFont="1" applyBorder="1"/>
    <xf numFmtId="2" fontId="15" fillId="0" borderId="15" xfId="0" applyNumberFormat="1" applyFont="1" applyBorder="1"/>
    <xf numFmtId="1" fontId="16" fillId="0" borderId="10" xfId="0" applyNumberFormat="1" applyFont="1" applyBorder="1" applyAlignment="1">
      <alignment horizontal="left" wrapText="1"/>
    </xf>
    <xf numFmtId="0" fontId="14" fillId="0" borderId="10" xfId="0" applyFont="1" applyBorder="1" applyAlignment="1">
      <alignment wrapText="1"/>
    </xf>
    <xf numFmtId="1" fontId="16" fillId="0" borderId="10" xfId="0" applyNumberFormat="1" applyFont="1" applyBorder="1"/>
    <xf numFmtId="2" fontId="16" fillId="0" borderId="10" xfId="0" applyNumberFormat="1" applyFont="1" applyBorder="1"/>
    <xf numFmtId="2" fontId="14" fillId="0" borderId="10" xfId="0" applyNumberFormat="1" applyFont="1" applyBorder="1"/>
    <xf numFmtId="2" fontId="14" fillId="0" borderId="14" xfId="0" applyNumberFormat="1" applyFont="1" applyBorder="1"/>
    <xf numFmtId="0" fontId="16" fillId="0" borderId="10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1" fontId="14" fillId="0" borderId="19" xfId="0" applyNumberFormat="1" applyFont="1" applyBorder="1"/>
    <xf numFmtId="2" fontId="14" fillId="0" borderId="19" xfId="0" applyNumberFormat="1" applyFont="1" applyBorder="1"/>
    <xf numFmtId="2" fontId="14" fillId="0" borderId="20" xfId="0" applyNumberFormat="1" applyFont="1" applyBorder="1"/>
    <xf numFmtId="1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2" fontId="11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" fontId="15" fillId="0" borderId="0" xfId="0" applyNumberFormat="1" applyFont="1"/>
    <xf numFmtId="0" fontId="14" fillId="0" borderId="0" xfId="0" applyFont="1" applyAlignment="1">
      <alignment horizontal="right"/>
    </xf>
    <xf numFmtId="3" fontId="15" fillId="0" borderId="10" xfId="0" applyNumberFormat="1" applyFont="1" applyBorder="1"/>
    <xf numFmtId="3" fontId="15" fillId="0" borderId="14" xfId="0" applyNumberFormat="1" applyFont="1" applyBorder="1"/>
    <xf numFmtId="3" fontId="11" fillId="0" borderId="0" xfId="0" applyNumberFormat="1" applyFont="1"/>
    <xf numFmtId="1" fontId="16" fillId="0" borderId="22" xfId="0" applyNumberFormat="1" applyFont="1" applyBorder="1" applyAlignment="1">
      <alignment horizontal="center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1" fontId="16" fillId="0" borderId="0" xfId="0" applyNumberFormat="1" applyFont="1"/>
    <xf numFmtId="166" fontId="18" fillId="0" borderId="0" xfId="0" applyNumberFormat="1" applyFont="1" applyAlignment="1">
      <alignment horizontal="left"/>
    </xf>
    <xf numFmtId="1" fontId="16" fillId="0" borderId="0" xfId="0" applyNumberFormat="1" applyFont="1" applyAlignment="1">
      <alignment wrapText="1"/>
    </xf>
    <xf numFmtId="0" fontId="19" fillId="0" borderId="0" xfId="0" applyFont="1"/>
    <xf numFmtId="1" fontId="11" fillId="0" borderId="10" xfId="0" applyNumberFormat="1" applyFont="1" applyBorder="1"/>
    <xf numFmtId="0" fontId="14" fillId="0" borderId="22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horizontal="center"/>
    </xf>
    <xf numFmtId="3" fontId="14" fillId="0" borderId="10" xfId="0" applyNumberFormat="1" applyFont="1" applyBorder="1"/>
    <xf numFmtId="3" fontId="14" fillId="0" borderId="14" xfId="0" applyNumberFormat="1" applyFont="1" applyBorder="1"/>
    <xf numFmtId="0" fontId="15" fillId="0" borderId="10" xfId="0" applyFont="1" applyBorder="1" applyAlignment="1">
      <alignment horizontal="left" wrapText="1"/>
    </xf>
    <xf numFmtId="167" fontId="14" fillId="0" borderId="19" xfId="0" applyNumberFormat="1" applyFont="1" applyBorder="1"/>
    <xf numFmtId="168" fontId="20" fillId="0" borderId="0" xfId="0" applyNumberFormat="1" applyFont="1" applyAlignment="1">
      <alignment horizontal="right"/>
    </xf>
    <xf numFmtId="0" fontId="16" fillId="0" borderId="13" xfId="0" applyFont="1" applyBorder="1" applyAlignment="1">
      <alignment horizontal="center" wrapText="1"/>
    </xf>
    <xf numFmtId="167" fontId="14" fillId="0" borderId="10" xfId="0" applyNumberFormat="1" applyFont="1" applyBorder="1"/>
    <xf numFmtId="0" fontId="14" fillId="0" borderId="0" xfId="0" applyFont="1" applyAlignment="1">
      <alignment wrapText="1"/>
    </xf>
    <xf numFmtId="0" fontId="10" fillId="0" borderId="0" xfId="0" applyFont="1"/>
    <xf numFmtId="0" fontId="16" fillId="0" borderId="13" xfId="0" applyFont="1" applyBorder="1" applyAlignment="1">
      <alignment wrapText="1"/>
    </xf>
    <xf numFmtId="2" fontId="16" fillId="4" borderId="10" xfId="0" applyNumberFormat="1" applyFont="1" applyFill="1" applyBorder="1"/>
    <xf numFmtId="1" fontId="16" fillId="4" borderId="10" xfId="0" applyNumberFormat="1" applyFont="1" applyFill="1" applyBorder="1"/>
    <xf numFmtId="3" fontId="16" fillId="0" borderId="10" xfId="0" applyNumberFormat="1" applyFont="1" applyBorder="1"/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3" fontId="16" fillId="0" borderId="14" xfId="0" applyNumberFormat="1" applyFont="1" applyBorder="1"/>
    <xf numFmtId="168" fontId="11" fillId="0" borderId="0" xfId="0" applyNumberFormat="1" applyFont="1"/>
    <xf numFmtId="0" fontId="21" fillId="0" borderId="0" xfId="0" applyFont="1" applyAlignment="1">
      <alignment vertical="center" wrapText="1"/>
    </xf>
    <xf numFmtId="0" fontId="14" fillId="0" borderId="13" xfId="0" applyFont="1" applyBorder="1" applyAlignment="1">
      <alignment wrapText="1"/>
    </xf>
    <xf numFmtId="1" fontId="14" fillId="0" borderId="10" xfId="0" applyNumberFormat="1" applyFont="1" applyBorder="1"/>
    <xf numFmtId="3" fontId="14" fillId="3" borderId="10" xfId="0" applyNumberFormat="1" applyFont="1" applyFill="1" applyBorder="1"/>
    <xf numFmtId="167" fontId="11" fillId="0" borderId="0" xfId="0" applyNumberFormat="1" applyFont="1"/>
    <xf numFmtId="0" fontId="15" fillId="0" borderId="13" xfId="0" applyFont="1" applyBorder="1" applyAlignment="1">
      <alignment wrapText="1"/>
    </xf>
    <xf numFmtId="1" fontId="15" fillId="0" borderId="14" xfId="0" applyNumberFormat="1" applyFont="1" applyBorder="1"/>
    <xf numFmtId="169" fontId="14" fillId="0" borderId="10" xfId="0" applyNumberFormat="1" applyFont="1" applyBorder="1"/>
    <xf numFmtId="1" fontId="22" fillId="0" borderId="10" xfId="0" applyNumberFormat="1" applyFont="1" applyBorder="1"/>
    <xf numFmtId="1" fontId="15" fillId="0" borderId="10" xfId="0" applyNumberFormat="1" applyFont="1" applyBorder="1" applyAlignment="1">
      <alignment horizontal="right"/>
    </xf>
    <xf numFmtId="164" fontId="15" fillId="0" borderId="10" xfId="0" applyNumberFormat="1" applyFont="1" applyBorder="1"/>
    <xf numFmtId="0" fontId="16" fillId="0" borderId="22" xfId="0" applyFont="1" applyBorder="1" applyAlignment="1">
      <alignment wrapText="1"/>
    </xf>
    <xf numFmtId="2" fontId="16" fillId="0" borderId="19" xfId="0" applyNumberFormat="1" applyFont="1" applyBorder="1"/>
    <xf numFmtId="3" fontId="16" fillId="0" borderId="19" xfId="0" applyNumberFormat="1" applyFont="1" applyBorder="1"/>
    <xf numFmtId="3" fontId="16" fillId="0" borderId="20" xfId="0" applyNumberFormat="1" applyFont="1" applyBorder="1"/>
    <xf numFmtId="0" fontId="15" fillId="0" borderId="24" xfId="0" applyFont="1" applyBorder="1" applyAlignment="1">
      <alignment wrapText="1"/>
    </xf>
    <xf numFmtId="167" fontId="15" fillId="0" borderId="5" xfId="0" applyNumberFormat="1" applyFont="1" applyBorder="1"/>
    <xf numFmtId="1" fontId="15" fillId="0" borderId="5" xfId="0" applyNumberFormat="1" applyFont="1" applyBorder="1"/>
    <xf numFmtId="1" fontId="15" fillId="3" borderId="5" xfId="0" applyNumberFormat="1" applyFont="1" applyFill="1" applyBorder="1"/>
    <xf numFmtId="0" fontId="15" fillId="0" borderId="18" xfId="0" applyFont="1" applyBorder="1" applyAlignment="1">
      <alignment wrapText="1"/>
    </xf>
    <xf numFmtId="167" fontId="15" fillId="0" borderId="19" xfId="0" applyNumberFormat="1" applyFont="1" applyBorder="1"/>
    <xf numFmtId="0" fontId="11" fillId="0" borderId="0" xfId="0" applyFont="1" applyAlignment="1">
      <alignment wrapText="1"/>
    </xf>
    <xf numFmtId="1" fontId="15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3" fontId="15" fillId="0" borderId="10" xfId="0" applyNumberFormat="1" applyFont="1" applyBorder="1" applyAlignment="1">
      <alignment horizontal="right"/>
    </xf>
    <xf numFmtId="3" fontId="15" fillId="0" borderId="14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0" fontId="14" fillId="5" borderId="13" xfId="0" applyFont="1" applyFill="1" applyBorder="1" applyAlignment="1">
      <alignment wrapText="1"/>
    </xf>
    <xf numFmtId="0" fontId="16" fillId="5" borderId="13" xfId="0" applyFont="1" applyFill="1" applyBorder="1" applyAlignment="1">
      <alignment wrapText="1"/>
    </xf>
    <xf numFmtId="0" fontId="15" fillId="5" borderId="13" xfId="0" applyFont="1" applyFill="1" applyBorder="1" applyAlignment="1">
      <alignment wrapText="1"/>
    </xf>
    <xf numFmtId="1" fontId="15" fillId="0" borderId="14" xfId="0" applyNumberFormat="1" applyFont="1" applyBorder="1" applyAlignment="1">
      <alignment horizontal="right"/>
    </xf>
    <xf numFmtId="170" fontId="16" fillId="0" borderId="19" xfId="0" applyNumberFormat="1" applyFont="1" applyBorder="1"/>
    <xf numFmtId="0" fontId="15" fillId="0" borderId="8" xfId="0" applyFont="1" applyBorder="1" applyAlignment="1">
      <alignment wrapText="1"/>
    </xf>
    <xf numFmtId="1" fontId="15" fillId="0" borderId="9" xfId="0" applyNumberFormat="1" applyFont="1" applyBorder="1"/>
    <xf numFmtId="167" fontId="15" fillId="0" borderId="9" xfId="0" applyNumberFormat="1" applyFont="1" applyBorder="1"/>
    <xf numFmtId="167" fontId="15" fillId="0" borderId="15" xfId="0" applyNumberFormat="1" applyFont="1" applyBorder="1"/>
    <xf numFmtId="2" fontId="15" fillId="0" borderId="19" xfId="0" applyNumberFormat="1" applyFont="1" applyBorder="1"/>
    <xf numFmtId="2" fontId="15" fillId="0" borderId="20" xfId="0" applyNumberFormat="1" applyFont="1" applyBorder="1"/>
    <xf numFmtId="3" fontId="15" fillId="0" borderId="0" xfId="0" applyNumberFormat="1" applyFont="1"/>
    <xf numFmtId="0" fontId="16" fillId="0" borderId="25" xfId="0" applyFont="1" applyBorder="1" applyAlignment="1">
      <alignment horizontal="center"/>
    </xf>
    <xf numFmtId="0" fontId="16" fillId="0" borderId="13" xfId="0" applyFont="1" applyBorder="1" applyAlignment="1">
      <alignment horizontal="left" vertical="center" wrapText="1"/>
    </xf>
    <xf numFmtId="1" fontId="16" fillId="0" borderId="10" xfId="0" applyNumberFormat="1" applyFont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3" fontId="16" fillId="0" borderId="14" xfId="0" applyNumberFormat="1" applyFont="1" applyBorder="1" applyAlignment="1">
      <alignment horizontal="right"/>
    </xf>
    <xf numFmtId="3" fontId="16" fillId="3" borderId="10" xfId="0" applyNumberFormat="1" applyFont="1" applyFill="1" applyBorder="1"/>
    <xf numFmtId="164" fontId="16" fillId="3" borderId="10" xfId="0" applyNumberFormat="1" applyFont="1" applyFill="1" applyBorder="1"/>
    <xf numFmtId="1" fontId="16" fillId="0" borderId="14" xfId="0" applyNumberFormat="1" applyFont="1" applyBorder="1"/>
    <xf numFmtId="0" fontId="15" fillId="0" borderId="13" xfId="0" applyFont="1" applyBorder="1" applyAlignment="1">
      <alignment horizontal="left" wrapText="1"/>
    </xf>
    <xf numFmtId="0" fontId="23" fillId="0" borderId="0" xfId="0" applyFont="1"/>
    <xf numFmtId="167" fontId="15" fillId="0" borderId="10" xfId="0" applyNumberFormat="1" applyFont="1" applyBorder="1"/>
    <xf numFmtId="167" fontId="15" fillId="0" borderId="10" xfId="0" applyNumberFormat="1" applyFont="1" applyBorder="1" applyAlignment="1">
      <alignment horizontal="right"/>
    </xf>
    <xf numFmtId="3" fontId="15" fillId="6" borderId="14" xfId="0" applyNumberFormat="1" applyFont="1" applyFill="1" applyBorder="1"/>
    <xf numFmtId="1" fontId="11" fillId="0" borderId="0" xfId="0" applyNumberFormat="1" applyFont="1"/>
    <xf numFmtId="164" fontId="16" fillId="0" borderId="10" xfId="0" applyNumberFormat="1" applyFont="1" applyBorder="1"/>
    <xf numFmtId="43" fontId="11" fillId="0" borderId="0" xfId="0" applyNumberFormat="1" applyFont="1"/>
    <xf numFmtId="164" fontId="11" fillId="0" borderId="0" xfId="0" applyNumberFormat="1" applyFont="1"/>
    <xf numFmtId="1" fontId="16" fillId="0" borderId="19" xfId="0" applyNumberFormat="1" applyFont="1" applyBorder="1"/>
    <xf numFmtId="1" fontId="16" fillId="0" borderId="20" xfId="0" applyNumberFormat="1" applyFont="1" applyBorder="1"/>
    <xf numFmtId="3" fontId="16" fillId="0" borderId="0" xfId="0" applyNumberFormat="1" applyFont="1"/>
    <xf numFmtId="171" fontId="16" fillId="0" borderId="0" xfId="0" applyNumberFormat="1" applyFont="1"/>
    <xf numFmtId="0" fontId="10" fillId="0" borderId="0" xfId="0" applyFont="1" applyAlignment="1">
      <alignment horizontal="center" wrapText="1"/>
    </xf>
    <xf numFmtId="1" fontId="10" fillId="0" borderId="0" xfId="0" applyNumberFormat="1" applyFont="1" applyAlignment="1">
      <alignment horizontal="center"/>
    </xf>
    <xf numFmtId="0" fontId="11" fillId="0" borderId="10" xfId="0" applyFont="1" applyBorder="1"/>
    <xf numFmtId="0" fontId="11" fillId="0" borderId="14" xfId="0" applyFont="1" applyBorder="1"/>
    <xf numFmtId="0" fontId="11" fillId="0" borderId="26" xfId="0" applyFont="1" applyBorder="1"/>
    <xf numFmtId="0" fontId="16" fillId="0" borderId="13" xfId="0" applyFont="1" applyBorder="1" applyAlignment="1">
      <alignment horizontal="left" wrapText="1"/>
    </xf>
    <xf numFmtId="167" fontId="16" fillId="0" borderId="10" xfId="0" applyNumberFormat="1" applyFont="1" applyBorder="1"/>
    <xf numFmtId="2" fontId="16" fillId="0" borderId="14" xfId="0" applyNumberFormat="1" applyFont="1" applyBorder="1"/>
    <xf numFmtId="0" fontId="16" fillId="3" borderId="13" xfId="0" applyFont="1" applyFill="1" applyBorder="1" applyAlignment="1">
      <alignment wrapText="1"/>
    </xf>
    <xf numFmtId="167" fontId="16" fillId="3" borderId="10" xfId="0" applyNumberFormat="1" applyFont="1" applyFill="1" applyBorder="1"/>
    <xf numFmtId="2" fontId="16" fillId="3" borderId="10" xfId="0" applyNumberFormat="1" applyFont="1" applyFill="1" applyBorder="1"/>
    <xf numFmtId="2" fontId="16" fillId="3" borderId="14" xfId="0" applyNumberFormat="1" applyFont="1" applyFill="1" applyBorder="1"/>
    <xf numFmtId="0" fontId="16" fillId="0" borderId="22" xfId="0" applyFont="1" applyBorder="1" applyAlignment="1">
      <alignment horizontal="left" wrapText="1"/>
    </xf>
    <xf numFmtId="167" fontId="16" fillId="0" borderId="19" xfId="0" applyNumberFormat="1" applyFont="1" applyBorder="1"/>
    <xf numFmtId="167" fontId="16" fillId="0" borderId="20" xfId="0" applyNumberFormat="1" applyFont="1" applyBorder="1"/>
    <xf numFmtId="0" fontId="15" fillId="0" borderId="24" xfId="0" applyFont="1" applyBorder="1" applyAlignment="1">
      <alignment horizontal="left" wrapText="1"/>
    </xf>
    <xf numFmtId="0" fontId="15" fillId="0" borderId="5" xfId="0" applyFont="1" applyBorder="1"/>
    <xf numFmtId="2" fontId="15" fillId="0" borderId="5" xfId="0" applyNumberFormat="1" applyFont="1" applyBorder="1"/>
    <xf numFmtId="2" fontId="15" fillId="0" borderId="6" xfId="0" applyNumberFormat="1" applyFont="1" applyBorder="1"/>
    <xf numFmtId="0" fontId="15" fillId="0" borderId="22" xfId="0" applyFont="1" applyBorder="1" applyAlignment="1">
      <alignment horizontal="left" wrapText="1"/>
    </xf>
    <xf numFmtId="164" fontId="18" fillId="0" borderId="0" xfId="0" applyNumberFormat="1" applyFont="1" applyAlignment="1">
      <alignment horizontal="left"/>
    </xf>
    <xf numFmtId="172" fontId="16" fillId="0" borderId="13" xfId="0" applyNumberFormat="1" applyFont="1" applyBorder="1" applyAlignment="1">
      <alignment horizontal="left" wrapText="1"/>
    </xf>
    <xf numFmtId="1" fontId="16" fillId="0" borderId="14" xfId="0" applyNumberFormat="1" applyFont="1" applyBorder="1" applyAlignment="1">
      <alignment horizontal="right"/>
    </xf>
    <xf numFmtId="172" fontId="15" fillId="0" borderId="13" xfId="0" applyNumberFormat="1" applyFont="1" applyBorder="1" applyAlignment="1">
      <alignment horizontal="left" wrapText="1"/>
    </xf>
    <xf numFmtId="2" fontId="16" fillId="0" borderId="10" xfId="0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2" fontId="15" fillId="0" borderId="10" xfId="0" applyNumberFormat="1" applyFont="1" applyBorder="1" applyAlignment="1">
      <alignment horizontal="right"/>
    </xf>
    <xf numFmtId="2" fontId="15" fillId="0" borderId="14" xfId="0" applyNumberFormat="1" applyFont="1" applyBorder="1" applyAlignment="1">
      <alignment horizontal="right"/>
    </xf>
    <xf numFmtId="167" fontId="15" fillId="0" borderId="14" xfId="0" applyNumberFormat="1" applyFont="1" applyBorder="1" applyAlignment="1">
      <alignment horizontal="right"/>
    </xf>
    <xf numFmtId="1" fontId="16" fillId="0" borderId="10" xfId="0" applyNumberFormat="1" applyFont="1" applyBorder="1" applyAlignment="1">
      <alignment horizontal="left"/>
    </xf>
    <xf numFmtId="172" fontId="16" fillId="0" borderId="10" xfId="0" applyNumberFormat="1" applyFont="1" applyBorder="1" applyAlignment="1">
      <alignment horizontal="left"/>
    </xf>
    <xf numFmtId="172" fontId="16" fillId="0" borderId="14" xfId="0" applyNumberFormat="1" applyFont="1" applyBorder="1" applyAlignment="1">
      <alignment horizontal="left"/>
    </xf>
    <xf numFmtId="172" fontId="15" fillId="0" borderId="22" xfId="0" applyNumberFormat="1" applyFont="1" applyBorder="1" applyAlignment="1">
      <alignment horizontal="left" wrapText="1"/>
    </xf>
    <xf numFmtId="167" fontId="15" fillId="0" borderId="19" xfId="0" applyNumberFormat="1" applyFont="1" applyBorder="1" applyAlignment="1">
      <alignment horizontal="right"/>
    </xf>
    <xf numFmtId="167" fontId="15" fillId="0" borderId="20" xfId="0" applyNumberFormat="1" applyFont="1" applyBorder="1" applyAlignment="1">
      <alignment horizontal="right"/>
    </xf>
    <xf numFmtId="1" fontId="15" fillId="0" borderId="19" xfId="0" applyNumberFormat="1" applyFont="1" applyBorder="1"/>
    <xf numFmtId="165" fontId="24" fillId="0" borderId="0" xfId="0" applyNumberFormat="1" applyFont="1"/>
    <xf numFmtId="165" fontId="15" fillId="0" borderId="0" xfId="0" applyNumberFormat="1" applyFont="1"/>
    <xf numFmtId="2" fontId="15" fillId="0" borderId="0" xfId="0" applyNumberFormat="1" applyFont="1"/>
    <xf numFmtId="1" fontId="16" fillId="0" borderId="19" xfId="0" applyNumberFormat="1" applyFont="1" applyBorder="1" applyAlignment="1">
      <alignment wrapText="1"/>
    </xf>
    <xf numFmtId="164" fontId="2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26" fillId="0" borderId="2" xfId="0" applyNumberFormat="1" applyFont="1" applyBorder="1"/>
    <xf numFmtId="0" fontId="21" fillId="0" borderId="27" xfId="0" applyFont="1" applyBorder="1"/>
    <xf numFmtId="0" fontId="27" fillId="0" borderId="27" xfId="0" applyFont="1" applyBorder="1" applyAlignment="1">
      <alignment horizontal="left"/>
    </xf>
    <xf numFmtId="0" fontId="30" fillId="8" borderId="27" xfId="0" applyFont="1" applyFill="1" applyBorder="1" applyAlignment="1">
      <alignment horizontal="center" vertical="top" wrapText="1"/>
    </xf>
    <xf numFmtId="0" fontId="32" fillId="5" borderId="27" xfId="0" applyFont="1" applyFill="1" applyBorder="1" applyAlignment="1">
      <alignment horizontal="center"/>
    </xf>
    <xf numFmtId="0" fontId="33" fillId="5" borderId="27" xfId="0" applyFont="1" applyFill="1" applyBorder="1" applyAlignment="1">
      <alignment horizontal="center"/>
    </xf>
    <xf numFmtId="0" fontId="21" fillId="0" borderId="27" xfId="0" applyFont="1" applyBorder="1" applyAlignment="1">
      <alignment horizontal="right"/>
    </xf>
    <xf numFmtId="0" fontId="21" fillId="10" borderId="27" xfId="0" applyFont="1" applyFill="1" applyBorder="1" applyAlignment="1">
      <alignment horizontal="right"/>
    </xf>
    <xf numFmtId="0" fontId="34" fillId="9" borderId="27" xfId="0" applyFont="1" applyFill="1" applyBorder="1" applyAlignment="1">
      <alignment vertical="top" wrapText="1"/>
    </xf>
    <xf numFmtId="0" fontId="34" fillId="9" borderId="38" xfId="0" applyFont="1" applyFill="1" applyBorder="1" applyAlignment="1">
      <alignment vertical="top" wrapText="1"/>
    </xf>
    <xf numFmtId="0" fontId="34" fillId="9" borderId="39" xfId="0" applyFont="1" applyFill="1" applyBorder="1" applyAlignment="1">
      <alignment vertical="top" wrapText="1"/>
    </xf>
    <xf numFmtId="0" fontId="34" fillId="9" borderId="39" xfId="0" applyFont="1" applyFill="1" applyBorder="1" applyAlignment="1">
      <alignment horizontal="right" vertical="top" wrapText="1"/>
    </xf>
    <xf numFmtId="0" fontId="33" fillId="3" borderId="27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right"/>
    </xf>
    <xf numFmtId="0" fontId="33" fillId="11" borderId="27" xfId="0" applyFont="1" applyFill="1" applyBorder="1" applyAlignment="1">
      <alignment horizontal="center"/>
    </xf>
    <xf numFmtId="0" fontId="21" fillId="11" borderId="27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9" fillId="0" borderId="0" xfId="0" applyFont="1"/>
    <xf numFmtId="0" fontId="5" fillId="3" borderId="1" xfId="0" applyFont="1" applyFill="1" applyBorder="1"/>
    <xf numFmtId="43" fontId="5" fillId="0" borderId="0" xfId="0" applyNumberFormat="1" applyFont="1"/>
    <xf numFmtId="43" fontId="5" fillId="3" borderId="1" xfId="0" applyNumberFormat="1" applyFont="1" applyFill="1" applyBorder="1"/>
    <xf numFmtId="11" fontId="5" fillId="0" borderId="0" xfId="0" applyNumberFormat="1" applyFont="1"/>
    <xf numFmtId="164" fontId="37" fillId="0" borderId="2" xfId="0" applyNumberFormat="1" applyFont="1" applyBorder="1"/>
    <xf numFmtId="0" fontId="0" fillId="12" borderId="0" xfId="0" applyFill="1"/>
    <xf numFmtId="0" fontId="38" fillId="0" borderId="0" xfId="0" applyFont="1"/>
    <xf numFmtId="3" fontId="16" fillId="12" borderId="10" xfId="0" applyNumberFormat="1" applyFont="1" applyFill="1" applyBorder="1"/>
    <xf numFmtId="3" fontId="16" fillId="12" borderId="14" xfId="0" applyNumberFormat="1" applyFont="1" applyFill="1" applyBorder="1"/>
    <xf numFmtId="3" fontId="14" fillId="12" borderId="10" xfId="0" applyNumberFormat="1" applyFont="1" applyFill="1" applyBorder="1"/>
    <xf numFmtId="3" fontId="14" fillId="12" borderId="14" xfId="0" applyNumberFormat="1" applyFont="1" applyFill="1" applyBorder="1"/>
    <xf numFmtId="3" fontId="15" fillId="12" borderId="11" xfId="0" applyNumberFormat="1" applyFont="1" applyFill="1" applyBorder="1"/>
    <xf numFmtId="1" fontId="11" fillId="12" borderId="14" xfId="0" applyNumberFormat="1" applyFont="1" applyFill="1" applyBorder="1"/>
    <xf numFmtId="3" fontId="11" fillId="12" borderId="23" xfId="0" applyNumberFormat="1" applyFont="1" applyFill="1" applyBorder="1"/>
    <xf numFmtId="3" fontId="14" fillId="12" borderId="11" xfId="0" applyNumberFormat="1" applyFont="1" applyFill="1" applyBorder="1"/>
    <xf numFmtId="1" fontId="15" fillId="12" borderId="10" xfId="0" applyNumberFormat="1" applyFont="1" applyFill="1" applyBorder="1"/>
    <xf numFmtId="1" fontId="15" fillId="12" borderId="15" xfId="0" applyNumberFormat="1" applyFont="1" applyFill="1" applyBorder="1"/>
    <xf numFmtId="1" fontId="15" fillId="12" borderId="14" xfId="0" applyNumberFormat="1" applyFont="1" applyFill="1" applyBorder="1"/>
    <xf numFmtId="3" fontId="15" fillId="12" borderId="10" xfId="0" applyNumberFormat="1" applyFont="1" applyFill="1" applyBorder="1"/>
    <xf numFmtId="3" fontId="15" fillId="12" borderId="14" xfId="0" applyNumberFormat="1" applyFont="1" applyFill="1" applyBorder="1"/>
    <xf numFmtId="3" fontId="16" fillId="12" borderId="20" xfId="0" applyNumberFormat="1" applyFont="1" applyFill="1" applyBorder="1"/>
    <xf numFmtId="1" fontId="15" fillId="12" borderId="5" xfId="0" applyNumberFormat="1" applyFont="1" applyFill="1" applyBorder="1"/>
    <xf numFmtId="1" fontId="15" fillId="12" borderId="6" xfId="0" applyNumberFormat="1" applyFont="1" applyFill="1" applyBorder="1"/>
    <xf numFmtId="167" fontId="15" fillId="12" borderId="19" xfId="0" applyNumberFormat="1" applyFont="1" applyFill="1" applyBorder="1"/>
    <xf numFmtId="167" fontId="15" fillId="12" borderId="20" xfId="0" applyNumberFormat="1" applyFont="1" applyFill="1" applyBorder="1"/>
    <xf numFmtId="175" fontId="36" fillId="3" borderId="1" xfId="0" applyNumberFormat="1" applyFont="1" applyFill="1" applyBorder="1"/>
    <xf numFmtId="0" fontId="3" fillId="12" borderId="0" xfId="0" applyFont="1" applyFill="1"/>
    <xf numFmtId="176" fontId="36" fillId="3" borderId="1" xfId="0" applyNumberFormat="1" applyFont="1" applyFill="1" applyBorder="1"/>
    <xf numFmtId="0" fontId="6" fillId="12" borderId="0" xfId="0" applyFont="1" applyFill="1"/>
    <xf numFmtId="0" fontId="5" fillId="17" borderId="1" xfId="0" applyFont="1" applyFill="1" applyBorder="1"/>
    <xf numFmtId="175" fontId="0" fillId="12" borderId="0" xfId="0" applyNumberFormat="1" applyFill="1"/>
    <xf numFmtId="175" fontId="0" fillId="0" borderId="0" xfId="0" applyNumberFormat="1"/>
    <xf numFmtId="0" fontId="6" fillId="15" borderId="0" xfId="0" applyFont="1" applyFill="1"/>
    <xf numFmtId="0" fontId="0" fillId="15" borderId="0" xfId="0" applyFill="1"/>
    <xf numFmtId="175" fontId="0" fillId="15" borderId="0" xfId="0" applyNumberFormat="1" applyFill="1"/>
    <xf numFmtId="1" fontId="0" fillId="15" borderId="0" xfId="0" applyNumberFormat="1" applyFill="1"/>
    <xf numFmtId="0" fontId="41" fillId="0" borderId="1" xfId="5" applyFont="1" applyAlignment="1">
      <alignment vertical="center"/>
    </xf>
    <xf numFmtId="0" fontId="44" fillId="0" borderId="1" xfId="5" applyFont="1" applyAlignment="1">
      <alignment horizontal="left" vertical="center"/>
    </xf>
    <xf numFmtId="0" fontId="40" fillId="0" borderId="1" xfId="5" applyFont="1" applyAlignment="1">
      <alignment vertical="center"/>
    </xf>
    <xf numFmtId="0" fontId="40" fillId="0" borderId="1" xfId="5" applyFont="1" applyAlignment="1">
      <alignment horizontal="right" vertical="center"/>
    </xf>
    <xf numFmtId="0" fontId="40" fillId="16" borderId="1" xfId="5" applyFont="1" applyFill="1" applyAlignment="1">
      <alignment horizontal="right" vertical="center"/>
    </xf>
    <xf numFmtId="0" fontId="40" fillId="13" borderId="1" xfId="5" applyFont="1" applyFill="1" applyAlignment="1">
      <alignment horizontal="right" vertical="center"/>
    </xf>
    <xf numFmtId="0" fontId="40" fillId="18" borderId="1" xfId="5" applyFont="1" applyFill="1" applyAlignment="1">
      <alignment vertical="center"/>
    </xf>
    <xf numFmtId="0" fontId="46" fillId="0" borderId="1" xfId="5" applyFont="1" applyAlignment="1">
      <alignment horizontal="left" vertical="center"/>
    </xf>
    <xf numFmtId="0" fontId="46" fillId="0" borderId="1" xfId="5" applyFont="1" applyAlignment="1">
      <alignment vertical="center"/>
    </xf>
    <xf numFmtId="0" fontId="46" fillId="0" borderId="1" xfId="5" applyFont="1" applyAlignment="1">
      <alignment horizontal="right" vertical="center"/>
    </xf>
    <xf numFmtId="0" fontId="46" fillId="13" borderId="1" xfId="5" applyFont="1" applyFill="1" applyAlignment="1">
      <alignment horizontal="right" vertical="center"/>
    </xf>
    <xf numFmtId="0" fontId="47" fillId="0" borderId="1" xfId="5" applyFont="1" applyAlignment="1">
      <alignment vertical="center"/>
    </xf>
    <xf numFmtId="0" fontId="48" fillId="0" borderId="1" xfId="5" applyFont="1" applyAlignment="1">
      <alignment horizontal="right"/>
    </xf>
    <xf numFmtId="0" fontId="49" fillId="19" borderId="45" xfId="5" applyFont="1" applyFill="1" applyBorder="1" applyAlignment="1">
      <alignment horizontal="left" vertical="center"/>
    </xf>
    <xf numFmtId="0" fontId="50" fillId="19" borderId="46" xfId="5" applyFont="1" applyFill="1" applyBorder="1" applyAlignment="1">
      <alignment horizontal="center" vertical="center"/>
    </xf>
    <xf numFmtId="49" fontId="49" fillId="19" borderId="47" xfId="5" applyNumberFormat="1" applyFont="1" applyFill="1" applyBorder="1" applyAlignment="1">
      <alignment horizontal="center" vertical="center"/>
    </xf>
    <xf numFmtId="49" fontId="49" fillId="19" borderId="48" xfId="5" applyNumberFormat="1" applyFont="1" applyFill="1" applyBorder="1" applyAlignment="1">
      <alignment horizontal="center" vertical="center"/>
    </xf>
    <xf numFmtId="0" fontId="41" fillId="18" borderId="1" xfId="5" applyFont="1" applyFill="1" applyAlignment="1">
      <alignment horizontal="left" vertical="center"/>
    </xf>
    <xf numFmtId="0" fontId="49" fillId="0" borderId="49" xfId="5" applyFont="1" applyBorder="1" applyAlignment="1">
      <alignment horizontal="center" vertical="center"/>
    </xf>
    <xf numFmtId="0" fontId="50" fillId="14" borderId="44" xfId="5" applyFont="1" applyFill="1" applyBorder="1" applyAlignment="1">
      <alignment vertical="center"/>
    </xf>
    <xf numFmtId="167" fontId="49" fillId="0" borderId="42" xfId="5" applyNumberFormat="1" applyFont="1" applyBorder="1" applyAlignment="1">
      <alignment horizontal="center" vertical="center"/>
    </xf>
    <xf numFmtId="167" fontId="49" fillId="16" borderId="42" xfId="5" applyNumberFormat="1" applyFont="1" applyFill="1" applyBorder="1" applyAlignment="1">
      <alignment horizontal="center" vertical="center"/>
    </xf>
    <xf numFmtId="0" fontId="41" fillId="18" borderId="1" xfId="5" applyFont="1" applyFill="1" applyAlignment="1">
      <alignment horizontal="center" vertical="center"/>
    </xf>
    <xf numFmtId="0" fontId="49" fillId="0" borderId="52" xfId="5" applyFont="1" applyBorder="1" applyAlignment="1">
      <alignment horizontal="right" vertical="center"/>
    </xf>
    <xf numFmtId="2" fontId="50" fillId="0" borderId="42" xfId="5" applyNumberFormat="1" applyFont="1" applyBorder="1" applyAlignment="1">
      <alignment vertical="center" wrapText="1"/>
    </xf>
    <xf numFmtId="167" fontId="47" fillId="0" borderId="53" xfId="5" applyNumberFormat="1" applyFont="1" applyBorder="1" applyAlignment="1">
      <alignment horizontal="right" vertical="center" wrapText="1"/>
    </xf>
    <xf numFmtId="167" fontId="47" fillId="0" borderId="53" xfId="5" applyNumberFormat="1" applyFont="1" applyBorder="1" applyAlignment="1">
      <alignment horizontal="right" vertical="center"/>
    </xf>
    <xf numFmtId="167" fontId="47" fillId="16" borderId="53" xfId="5" applyNumberFormat="1" applyFont="1" applyFill="1" applyBorder="1" applyAlignment="1">
      <alignment horizontal="right" vertical="center"/>
    </xf>
    <xf numFmtId="167" fontId="47" fillId="0" borderId="53" xfId="5" applyNumberFormat="1" applyFont="1" applyBorder="1" applyAlignment="1">
      <alignment horizontal="center" vertical="center"/>
    </xf>
    <xf numFmtId="167" fontId="47" fillId="0" borderId="54" xfId="5" applyNumberFormat="1" applyFont="1" applyBorder="1" applyAlignment="1">
      <alignment horizontal="center" vertical="center"/>
    </xf>
    <xf numFmtId="175" fontId="42" fillId="0" borderId="1" xfId="5" applyNumberFormat="1" applyFont="1" applyAlignment="1">
      <alignment vertical="center"/>
    </xf>
    <xf numFmtId="175" fontId="52" fillId="0" borderId="1" xfId="5" applyNumberFormat="1" applyFont="1" applyAlignment="1">
      <alignment vertical="center"/>
    </xf>
    <xf numFmtId="168" fontId="41" fillId="0" borderId="1" xfId="5" applyNumberFormat="1" applyFont="1" applyAlignment="1">
      <alignment vertical="center"/>
    </xf>
    <xf numFmtId="2" fontId="50" fillId="0" borderId="42" xfId="5" applyNumberFormat="1" applyFont="1" applyBorder="1" applyAlignment="1">
      <alignment horizontal="left" vertical="center" wrapText="1" indent="1"/>
    </xf>
    <xf numFmtId="0" fontId="53" fillId="0" borderId="52" xfId="5" applyFont="1" applyBorder="1" applyAlignment="1">
      <alignment horizontal="right" vertical="center"/>
    </xf>
    <xf numFmtId="2" fontId="54" fillId="0" borderId="42" xfId="5" applyNumberFormat="1" applyFont="1" applyBorder="1" applyAlignment="1">
      <alignment horizontal="left" vertical="center" wrapText="1" indent="2"/>
    </xf>
    <xf numFmtId="167" fontId="46" fillId="0" borderId="53" xfId="5" applyNumberFormat="1" applyFont="1" applyBorder="1" applyAlignment="1">
      <alignment horizontal="right" vertical="center"/>
    </xf>
    <xf numFmtId="167" fontId="46" fillId="16" borderId="53" xfId="5" applyNumberFormat="1" applyFont="1" applyFill="1" applyBorder="1" applyAlignment="1">
      <alignment horizontal="right" vertical="center"/>
    </xf>
    <xf numFmtId="167" fontId="46" fillId="0" borderId="53" xfId="5" applyNumberFormat="1" applyFont="1" applyBorder="1" applyAlignment="1">
      <alignment horizontal="center" vertical="center"/>
    </xf>
    <xf numFmtId="167" fontId="46" fillId="0" borderId="54" xfId="5" applyNumberFormat="1" applyFont="1" applyBorder="1" applyAlignment="1">
      <alignment horizontal="center" vertical="center"/>
    </xf>
    <xf numFmtId="2" fontId="55" fillId="0" borderId="42" xfId="5" applyNumberFormat="1" applyFont="1" applyBorder="1" applyAlignment="1">
      <alignment horizontal="left" vertical="center" wrapText="1" indent="4"/>
    </xf>
    <xf numFmtId="2" fontId="55" fillId="0" borderId="42" xfId="5" applyNumberFormat="1" applyFont="1" applyBorder="1" applyAlignment="1">
      <alignment horizontal="left" vertical="center" wrapText="1" indent="6"/>
    </xf>
    <xf numFmtId="167" fontId="48" fillId="0" borderId="53" xfId="5" applyNumberFormat="1" applyFont="1" applyBorder="1" applyAlignment="1">
      <alignment horizontal="right" vertical="center"/>
    </xf>
    <xf numFmtId="167" fontId="48" fillId="16" borderId="53" xfId="5" applyNumberFormat="1" applyFont="1" applyFill="1" applyBorder="1" applyAlignment="1">
      <alignment horizontal="right" vertical="center"/>
    </xf>
    <xf numFmtId="167" fontId="48" fillId="0" borderId="53" xfId="5" applyNumberFormat="1" applyFont="1" applyBorder="1" applyAlignment="1">
      <alignment horizontal="center" vertical="center"/>
    </xf>
    <xf numFmtId="167" fontId="48" fillId="0" borderId="54" xfId="5" applyNumberFormat="1" applyFont="1" applyBorder="1" applyAlignment="1">
      <alignment horizontal="center" vertical="center"/>
    </xf>
    <xf numFmtId="0" fontId="53" fillId="16" borderId="52" xfId="5" applyFont="1" applyFill="1" applyBorder="1" applyAlignment="1">
      <alignment horizontal="right" vertical="center"/>
    </xf>
    <xf numFmtId="2" fontId="54" fillId="16" borderId="42" xfId="5" applyNumberFormat="1" applyFont="1" applyFill="1" applyBorder="1" applyAlignment="1">
      <alignment horizontal="left" vertical="center" wrapText="1" indent="1"/>
    </xf>
    <xf numFmtId="167" fontId="46" fillId="16" borderId="53" xfId="5" applyNumberFormat="1" applyFont="1" applyFill="1" applyBorder="1" applyAlignment="1">
      <alignment horizontal="center" vertical="center"/>
    </xf>
    <xf numFmtId="167" fontId="46" fillId="16" borderId="54" xfId="5" applyNumberFormat="1" applyFont="1" applyFill="1" applyBorder="1" applyAlignment="1">
      <alignment horizontal="center" vertical="center"/>
    </xf>
    <xf numFmtId="175" fontId="42" fillId="16" borderId="1" xfId="5" applyNumberFormat="1" applyFont="1" applyFill="1" applyAlignment="1">
      <alignment vertical="center"/>
    </xf>
    <xf numFmtId="175" fontId="52" fillId="16" borderId="1" xfId="5" applyNumberFormat="1" applyFont="1" applyFill="1" applyAlignment="1">
      <alignment vertical="center"/>
    </xf>
    <xf numFmtId="168" fontId="41" fillId="16" borderId="1" xfId="5" applyNumberFormat="1" applyFont="1" applyFill="1" applyAlignment="1">
      <alignment vertical="center"/>
    </xf>
    <xf numFmtId="0" fontId="40" fillId="16" borderId="1" xfId="5" applyFont="1" applyFill="1" applyAlignment="1">
      <alignment vertical="center"/>
    </xf>
    <xf numFmtId="2" fontId="54" fillId="0" borderId="42" xfId="5" applyNumberFormat="1" applyFont="1" applyBorder="1" applyAlignment="1">
      <alignment horizontal="left" vertical="center" wrapText="1" indent="1"/>
    </xf>
    <xf numFmtId="2" fontId="54" fillId="0" borderId="42" xfId="5" applyNumberFormat="1" applyFont="1" applyBorder="1" applyAlignment="1">
      <alignment horizontal="left" vertical="center" wrapText="1" indent="4"/>
    </xf>
    <xf numFmtId="2" fontId="50" fillId="0" borderId="42" xfId="5" applyNumberFormat="1" applyFont="1" applyBorder="1" applyAlignment="1">
      <alignment horizontal="left" vertical="center" wrapText="1"/>
    </xf>
    <xf numFmtId="0" fontId="49" fillId="0" borderId="55" xfId="5" applyFont="1" applyBorder="1" applyAlignment="1">
      <alignment horizontal="right" vertical="center"/>
    </xf>
    <xf numFmtId="2" fontId="50" fillId="0" borderId="56" xfId="5" applyNumberFormat="1" applyFont="1" applyBorder="1" applyAlignment="1">
      <alignment horizontal="left" vertical="center" wrapText="1"/>
    </xf>
    <xf numFmtId="167" fontId="47" fillId="0" borderId="57" xfId="5" applyNumberFormat="1" applyFont="1" applyBorder="1" applyAlignment="1">
      <alignment horizontal="right" vertical="center"/>
    </xf>
    <xf numFmtId="167" fontId="47" fillId="16" borderId="57" xfId="5" applyNumberFormat="1" applyFont="1" applyFill="1" applyBorder="1" applyAlignment="1">
      <alignment horizontal="right" vertical="center"/>
    </xf>
    <xf numFmtId="167" fontId="47" fillId="0" borderId="57" xfId="5" applyNumberFormat="1" applyFont="1" applyBorder="1" applyAlignment="1">
      <alignment horizontal="center" vertical="center"/>
    </xf>
    <xf numFmtId="167" fontId="46" fillId="0" borderId="58" xfId="5" applyNumberFormat="1" applyFont="1" applyBorder="1" applyAlignment="1">
      <alignment horizontal="center" vertical="center"/>
    </xf>
    <xf numFmtId="0" fontId="49" fillId="0" borderId="59" xfId="5" applyFont="1" applyBorder="1" applyAlignment="1">
      <alignment horizontal="right" vertical="center"/>
    </xf>
    <xf numFmtId="2" fontId="50" fillId="0" borderId="1" xfId="5" applyNumberFormat="1" applyFont="1" applyAlignment="1">
      <alignment horizontal="left" vertical="center" wrapText="1"/>
    </xf>
    <xf numFmtId="167" fontId="47" fillId="0" borderId="1" xfId="5" applyNumberFormat="1" applyFont="1" applyAlignment="1">
      <alignment horizontal="right" vertical="center"/>
    </xf>
    <xf numFmtId="167" fontId="47" fillId="16" borderId="1" xfId="5" applyNumberFormat="1" applyFont="1" applyFill="1" applyAlignment="1">
      <alignment horizontal="right" vertical="center"/>
    </xf>
    <xf numFmtId="167" fontId="47" fillId="0" borderId="1" xfId="5" applyNumberFormat="1" applyFont="1" applyAlignment="1">
      <alignment horizontal="center" vertical="center"/>
    </xf>
    <xf numFmtId="167" fontId="46" fillId="0" borderId="60" xfId="5" applyNumberFormat="1" applyFont="1" applyBorder="1" applyAlignment="1">
      <alignment horizontal="center" vertical="center"/>
    </xf>
    <xf numFmtId="2" fontId="41" fillId="0" borderId="1" xfId="5" applyNumberFormat="1" applyFont="1" applyAlignment="1">
      <alignment vertical="center"/>
    </xf>
    <xf numFmtId="0" fontId="49" fillId="19" borderId="45" xfId="5" applyFont="1" applyFill="1" applyBorder="1" applyAlignment="1">
      <alignment horizontal="right" vertical="center"/>
    </xf>
    <xf numFmtId="2" fontId="39" fillId="19" borderId="46" xfId="5" applyNumberFormat="1" applyFont="1" applyFill="1" applyBorder="1" applyAlignment="1">
      <alignment horizontal="left" vertical="center" wrapText="1"/>
    </xf>
    <xf numFmtId="167" fontId="49" fillId="19" borderId="61" xfId="5" applyNumberFormat="1" applyFont="1" applyFill="1" applyBorder="1" applyAlignment="1">
      <alignment horizontal="center" vertical="center" wrapText="1"/>
    </xf>
    <xf numFmtId="167" fontId="49" fillId="16" borderId="46" xfId="5" applyNumberFormat="1" applyFont="1" applyFill="1" applyBorder="1" applyAlignment="1">
      <alignment horizontal="center" vertical="center"/>
    </xf>
    <xf numFmtId="167" fontId="49" fillId="19" borderId="46" xfId="5" applyNumberFormat="1" applyFont="1" applyFill="1" applyBorder="1" applyAlignment="1">
      <alignment horizontal="center" vertical="center"/>
    </xf>
    <xf numFmtId="167" fontId="49" fillId="19" borderId="46" xfId="5" applyNumberFormat="1" applyFont="1" applyFill="1" applyBorder="1" applyAlignment="1">
      <alignment horizontal="center" vertical="center" wrapText="1"/>
    </xf>
    <xf numFmtId="0" fontId="41" fillId="0" borderId="1" xfId="5" applyFont="1" applyAlignment="1">
      <alignment horizontal="left" vertical="center"/>
    </xf>
    <xf numFmtId="2" fontId="54" fillId="0" borderId="42" xfId="5" applyNumberFormat="1" applyFont="1" applyBorder="1" applyAlignment="1">
      <alignment horizontal="left" vertical="center" wrapText="1" indent="6"/>
    </xf>
    <xf numFmtId="167" fontId="46" fillId="0" borderId="53" xfId="5" applyNumberFormat="1" applyFont="1" applyBorder="1" applyAlignment="1">
      <alignment horizontal="right" vertical="center" wrapText="1"/>
    </xf>
    <xf numFmtId="167" fontId="46" fillId="16" borderId="53" xfId="5" applyNumberFormat="1" applyFont="1" applyFill="1" applyBorder="1" applyAlignment="1">
      <alignment horizontal="right" vertical="center" wrapText="1"/>
    </xf>
    <xf numFmtId="167" fontId="46" fillId="0" borderId="53" xfId="5" applyNumberFormat="1" applyFont="1" applyBorder="1" applyAlignment="1">
      <alignment horizontal="center" vertical="center" wrapText="1"/>
    </xf>
    <xf numFmtId="167" fontId="46" fillId="0" borderId="54" xfId="5" applyNumberFormat="1" applyFont="1" applyBorder="1" applyAlignment="1">
      <alignment horizontal="center" vertical="center" wrapText="1"/>
    </xf>
    <xf numFmtId="2" fontId="55" fillId="0" borderId="42" xfId="5" applyNumberFormat="1" applyFont="1" applyBorder="1" applyAlignment="1">
      <alignment horizontal="left" vertical="center" wrapText="1" indent="8"/>
    </xf>
    <xf numFmtId="0" fontId="49" fillId="0" borderId="63" xfId="5" applyFont="1" applyBorder="1" applyAlignment="1">
      <alignment horizontal="right" vertical="center"/>
    </xf>
    <xf numFmtId="2" fontId="50" fillId="0" borderId="43" xfId="5" applyNumberFormat="1" applyFont="1" applyBorder="1" applyAlignment="1">
      <alignment horizontal="left" vertical="center" wrapText="1"/>
    </xf>
    <xf numFmtId="167" fontId="46" fillId="0" borderId="64" xfId="5" applyNumberFormat="1" applyFont="1" applyBorder="1" applyAlignment="1">
      <alignment horizontal="right" vertical="center"/>
    </xf>
    <xf numFmtId="167" fontId="47" fillId="16" borderId="65" xfId="5" applyNumberFormat="1" applyFont="1" applyFill="1" applyBorder="1" applyAlignment="1">
      <alignment horizontal="right" vertical="center"/>
    </xf>
    <xf numFmtId="167" fontId="47" fillId="0" borderId="64" xfId="5" applyNumberFormat="1" applyFont="1" applyBorder="1" applyAlignment="1">
      <alignment horizontal="right" vertical="center"/>
    </xf>
    <xf numFmtId="167" fontId="47" fillId="0" borderId="65" xfId="5" applyNumberFormat="1" applyFont="1" applyBorder="1" applyAlignment="1">
      <alignment horizontal="right" vertical="center"/>
    </xf>
    <xf numFmtId="167" fontId="47" fillId="0" borderId="65" xfId="5" applyNumberFormat="1" applyFont="1" applyBorder="1" applyAlignment="1">
      <alignment horizontal="center" vertical="center"/>
    </xf>
    <xf numFmtId="167" fontId="47" fillId="0" borderId="66" xfId="5" applyNumberFormat="1" applyFont="1" applyBorder="1" applyAlignment="1">
      <alignment horizontal="center" vertical="center"/>
    </xf>
    <xf numFmtId="0" fontId="49" fillId="0" borderId="67" xfId="5" applyFont="1" applyBorder="1" applyAlignment="1">
      <alignment horizontal="right" vertical="center"/>
    </xf>
    <xf numFmtId="0" fontId="50" fillId="0" borderId="68" xfId="5" applyFont="1" applyBorder="1" applyAlignment="1">
      <alignment vertical="center"/>
    </xf>
    <xf numFmtId="167" fontId="46" fillId="0" borderId="69" xfId="5" applyNumberFormat="1" applyFont="1" applyBorder="1" applyAlignment="1">
      <alignment horizontal="right" vertical="center"/>
    </xf>
    <xf numFmtId="167" fontId="47" fillId="0" borderId="70" xfId="5" applyNumberFormat="1" applyFont="1" applyBorder="1" applyAlignment="1">
      <alignment horizontal="right" vertical="center"/>
    </xf>
    <xf numFmtId="167" fontId="47" fillId="0" borderId="71" xfId="5" applyNumberFormat="1" applyFont="1" applyBorder="1" applyAlignment="1">
      <alignment horizontal="center" vertical="center"/>
    </xf>
    <xf numFmtId="167" fontId="40" fillId="16" borderId="1" xfId="5" applyNumberFormat="1" applyFont="1" applyFill="1" applyAlignment="1">
      <alignment vertical="center"/>
    </xf>
    <xf numFmtId="167" fontId="40" fillId="0" borderId="1" xfId="5" applyNumberFormat="1" applyFont="1" applyAlignment="1">
      <alignment vertical="center"/>
    </xf>
    <xf numFmtId="174" fontId="40" fillId="0" borderId="1" xfId="5" applyNumberFormat="1" applyFont="1" applyAlignment="1">
      <alignment vertical="center"/>
    </xf>
    <xf numFmtId="175" fontId="41" fillId="0" borderId="1" xfId="5" applyNumberFormat="1" applyFont="1" applyAlignment="1">
      <alignment vertical="center"/>
    </xf>
    <xf numFmtId="0" fontId="44" fillId="0" borderId="1" xfId="5" applyFont="1" applyAlignment="1">
      <alignment vertical="center"/>
    </xf>
    <xf numFmtId="167" fontId="40" fillId="0" borderId="1" xfId="5" applyNumberFormat="1" applyFont="1" applyAlignment="1">
      <alignment horizontal="right" vertical="center"/>
    </xf>
    <xf numFmtId="43" fontId="40" fillId="0" borderId="1" xfId="7" applyFont="1" applyFill="1" applyAlignment="1">
      <alignment vertical="center"/>
    </xf>
    <xf numFmtId="167" fontId="40" fillId="16" borderId="1" xfId="5" applyNumberFormat="1" applyFont="1" applyFill="1" applyAlignment="1">
      <alignment horizontal="right" vertical="center"/>
    </xf>
    <xf numFmtId="167" fontId="40" fillId="13" borderId="1" xfId="5" applyNumberFormat="1" applyFont="1" applyFill="1" applyAlignment="1">
      <alignment horizontal="right" vertical="center"/>
    </xf>
    <xf numFmtId="167" fontId="49" fillId="0" borderId="46" xfId="5" applyNumberFormat="1" applyFont="1" applyBorder="1" applyAlignment="1">
      <alignment horizontal="center" vertical="center"/>
    </xf>
    <xf numFmtId="0" fontId="46" fillId="16" borderId="1" xfId="5" applyFont="1" applyFill="1" applyAlignment="1">
      <alignment horizontal="right" vertical="center"/>
    </xf>
    <xf numFmtId="167" fontId="46" fillId="16" borderId="69" xfId="5" applyNumberFormat="1" applyFont="1" applyFill="1" applyBorder="1" applyAlignment="1">
      <alignment horizontal="right" vertical="center"/>
    </xf>
    <xf numFmtId="0" fontId="41" fillId="16" borderId="1" xfId="5" applyFont="1" applyFill="1" applyAlignment="1">
      <alignment vertical="center"/>
    </xf>
    <xf numFmtId="0" fontId="49" fillId="16" borderId="52" xfId="5" applyFont="1" applyFill="1" applyBorder="1" applyAlignment="1">
      <alignment horizontal="right" vertical="center"/>
    </xf>
    <xf numFmtId="2" fontId="50" fillId="16" borderId="42" xfId="5" applyNumberFormat="1" applyFont="1" applyFill="1" applyBorder="1" applyAlignment="1">
      <alignment vertical="center" wrapText="1"/>
    </xf>
    <xf numFmtId="167" fontId="47" fillId="16" borderId="53" xfId="5" applyNumberFormat="1" applyFont="1" applyFill="1" applyBorder="1" applyAlignment="1">
      <alignment horizontal="center" vertical="center"/>
    </xf>
    <xf numFmtId="167" fontId="47" fillId="16" borderId="54" xfId="5" applyNumberFormat="1" applyFont="1" applyFill="1" applyBorder="1" applyAlignment="1">
      <alignment horizontal="center" vertical="center"/>
    </xf>
    <xf numFmtId="1" fontId="47" fillId="16" borderId="53" xfId="5" applyNumberFormat="1" applyFont="1" applyFill="1" applyBorder="1" applyAlignment="1">
      <alignment horizontal="right" vertical="center"/>
    </xf>
    <xf numFmtId="164" fontId="5" fillId="2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/>
    <xf numFmtId="0" fontId="16" fillId="0" borderId="3" xfId="0" applyFont="1" applyBorder="1" applyAlignment="1">
      <alignment horizontal="center" vertical="center" wrapText="1"/>
    </xf>
    <xf numFmtId="0" fontId="17" fillId="0" borderId="8" xfId="0" applyFont="1" applyBorder="1"/>
    <xf numFmtId="0" fontId="16" fillId="0" borderId="4" xfId="0" applyFont="1" applyBorder="1" applyAlignment="1">
      <alignment horizontal="center" vertical="center" wrapText="1"/>
    </xf>
    <xf numFmtId="0" fontId="17" fillId="0" borderId="9" xfId="0" applyFont="1" applyBorder="1"/>
    <xf numFmtId="0" fontId="20" fillId="0" borderId="0" xfId="0" applyFont="1" applyAlignment="1">
      <alignment horizontal="center"/>
    </xf>
    <xf numFmtId="1" fontId="16" fillId="0" borderId="16" xfId="0" applyNumberFormat="1" applyFont="1" applyBorder="1" applyAlignment="1">
      <alignment horizontal="center" wrapText="1"/>
    </xf>
    <xf numFmtId="0" fontId="17" fillId="0" borderId="17" xfId="0" applyFont="1" applyBorder="1"/>
    <xf numFmtId="0" fontId="17" fillId="0" borderId="18" xfId="0" applyFont="1" applyBorder="1"/>
    <xf numFmtId="0" fontId="12" fillId="0" borderId="0" xfId="0" applyFont="1" applyAlignment="1">
      <alignment horizontal="center"/>
    </xf>
    <xf numFmtId="1" fontId="16" fillId="0" borderId="21" xfId="0" applyNumberFormat="1" applyFont="1" applyBorder="1" applyAlignment="1">
      <alignment horizontal="center" wrapText="1"/>
    </xf>
    <xf numFmtId="0" fontId="17" fillId="0" borderId="21" xfId="0" applyFont="1" applyBorder="1"/>
    <xf numFmtId="0" fontId="16" fillId="0" borderId="16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49" fontId="49" fillId="0" borderId="50" xfId="5" applyNumberFormat="1" applyFont="1" applyBorder="1" applyAlignment="1">
      <alignment horizontal="center" vertical="center"/>
    </xf>
    <xf numFmtId="49" fontId="49" fillId="0" borderId="51" xfId="5" applyNumberFormat="1" applyFont="1" applyBorder="1" applyAlignment="1">
      <alignment horizontal="center" vertical="center"/>
    </xf>
    <xf numFmtId="49" fontId="49" fillId="19" borderId="47" xfId="5" applyNumberFormat="1" applyFont="1" applyFill="1" applyBorder="1" applyAlignment="1">
      <alignment horizontal="center" vertical="center"/>
    </xf>
    <xf numFmtId="49" fontId="49" fillId="19" borderId="62" xfId="5" applyNumberFormat="1" applyFont="1" applyFill="1" applyBorder="1" applyAlignment="1">
      <alignment horizontal="center" vertical="center"/>
    </xf>
    <xf numFmtId="0" fontId="45" fillId="0" borderId="1" xfId="6" applyFont="1" applyAlignment="1">
      <alignment horizontal="center" vertical="center"/>
    </xf>
    <xf numFmtId="0" fontId="47" fillId="0" borderId="1" xfId="5" applyFont="1" applyAlignment="1">
      <alignment horizontal="center" vertical="center"/>
    </xf>
    <xf numFmtId="0" fontId="49" fillId="19" borderId="46" xfId="5" applyFont="1" applyFill="1" applyBorder="1" applyAlignment="1">
      <alignment horizontal="center" vertical="center"/>
    </xf>
    <xf numFmtId="0" fontId="28" fillId="7" borderId="28" xfId="0" applyFont="1" applyFill="1" applyBorder="1" applyAlignment="1">
      <alignment horizontal="right" vertical="top" wrapText="1"/>
    </xf>
    <xf numFmtId="0" fontId="17" fillId="0" borderId="29" xfId="0" applyFont="1" applyBorder="1"/>
    <xf numFmtId="0" fontId="17" fillId="0" borderId="30" xfId="0" applyFont="1" applyBorder="1"/>
    <xf numFmtId="0" fontId="29" fillId="7" borderId="28" xfId="0" applyFont="1" applyFill="1" applyBorder="1" applyAlignment="1">
      <alignment vertical="top" wrapText="1"/>
    </xf>
    <xf numFmtId="0" fontId="30" fillId="7" borderId="28" xfId="0" applyFont="1" applyFill="1" applyBorder="1" applyAlignment="1">
      <alignment vertical="top" wrapText="1"/>
    </xf>
    <xf numFmtId="0" fontId="28" fillId="8" borderId="28" xfId="0" applyFont="1" applyFill="1" applyBorder="1" applyAlignment="1">
      <alignment horizontal="right" vertical="center" wrapText="1"/>
    </xf>
    <xf numFmtId="0" fontId="34" fillId="9" borderId="28" xfId="0" applyFont="1" applyFill="1" applyBorder="1" applyAlignment="1">
      <alignment vertical="top" wrapText="1"/>
    </xf>
    <xf numFmtId="0" fontId="31" fillId="9" borderId="28" xfId="0" applyFont="1" applyFill="1" applyBorder="1" applyAlignment="1">
      <alignment wrapText="1"/>
    </xf>
    <xf numFmtId="0" fontId="34" fillId="11" borderId="28" xfId="0" applyFont="1" applyFill="1" applyBorder="1" applyAlignment="1">
      <alignment vertical="top" wrapText="1"/>
    </xf>
    <xf numFmtId="0" fontId="34" fillId="3" borderId="28" xfId="0" applyFont="1" applyFill="1" applyBorder="1" applyAlignment="1">
      <alignment vertical="top" wrapText="1"/>
    </xf>
    <xf numFmtId="0" fontId="34" fillId="9" borderId="33" xfId="0" applyFont="1" applyFill="1" applyBorder="1" applyAlignment="1">
      <alignment vertical="top" wrapText="1"/>
    </xf>
    <xf numFmtId="0" fontId="17" fillId="0" borderId="36" xfId="0" applyFont="1" applyBorder="1"/>
    <xf numFmtId="0" fontId="17" fillId="0" borderId="37" xfId="0" applyFont="1" applyBorder="1"/>
    <xf numFmtId="0" fontId="34" fillId="9" borderId="31" xfId="0" applyFont="1" applyFill="1" applyBorder="1" applyAlignment="1">
      <alignment vertical="top" wrapText="1"/>
    </xf>
    <xf numFmtId="0" fontId="17" fillId="0" borderId="32" xfId="0" applyFont="1" applyBorder="1"/>
    <xf numFmtId="0" fontId="17" fillId="0" borderId="34" xfId="0" applyFont="1" applyBorder="1"/>
    <xf numFmtId="0" fontId="17" fillId="0" borderId="35" xfId="0" applyFont="1" applyBorder="1"/>
    <xf numFmtId="0" fontId="17" fillId="0" borderId="40" xfId="0" applyFont="1" applyBorder="1"/>
    <xf numFmtId="0" fontId="17" fillId="0" borderId="41" xfId="0" applyFont="1" applyBorder="1"/>
  </cellXfs>
  <cellStyles count="8">
    <cellStyle name="Comma 2" xfId="7" xr:uid="{22BA830C-BDB6-49F3-BDE1-9D561133D942}"/>
    <cellStyle name="Normal" xfId="0" builtinId="0"/>
    <cellStyle name="Normal 2" xfId="1" xr:uid="{BF164CD7-5CA9-433B-8306-678FCFDEE39A}"/>
    <cellStyle name="Normal 2 4" xfId="3" xr:uid="{4B8037C9-E9AA-4C7E-B596-FC24D61C371B}"/>
    <cellStyle name="Normal 3" xfId="4" xr:uid="{DA824C48-7E43-4DD4-AD1C-DFB002BAF5E8}"/>
    <cellStyle name="Normal 6 2 2" xfId="6" xr:uid="{040692A9-7505-4B45-8643-5265B6B4ACF9}"/>
    <cellStyle name="Normal 65" xfId="2" xr:uid="{FD470A69-F8CB-44E6-B090-A984617BAFD9}"/>
    <cellStyle name="Normal 7 10" xfId="5" xr:uid="{87154C5D-0165-4D19-8192-A2A309DF9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8" Type="http://customschemas.google.com/relationships/workbookmetadata" Target="metadata"/><Relationship Id="rId10" Type="http://schemas.openxmlformats.org/officeDocument/2006/relationships/worksheet" Target="worksheets/sheet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7391400" cy="4114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7381875" cy="4124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SNA_TABLE13&amp;Coords=%5bLOCATION%5d.%5bUSA%5d,%5bMEASURE%5d.%5bC%5d&amp;ShowOnWeb=true&amp;Lang=en" TargetMode="External"/><Relationship Id="rId2" Type="http://schemas.openxmlformats.org/officeDocument/2006/relationships/hyperlink" Target="http://stats.oecd.org/OECDStat_Metadata/ShowMetadata.ashx?Dataset=SNA_TABLE13&amp;Coords=%5bLOCATION%5d.%5bUSA%5d&amp;ShowOnWeb=true&amp;Lang=en" TargetMode="External"/><Relationship Id="rId1" Type="http://schemas.openxmlformats.org/officeDocument/2006/relationships/hyperlink" Target="http://stats.oecd.org/OECDStat_Metadata/ShowMetadata.ashx?Dataset=SNA_TABLE13&amp;ShowOnWeb=true&amp;Lang=en" TargetMode="External"/><Relationship Id="rId5" Type="http://schemas.openxmlformats.org/officeDocument/2006/relationships/hyperlink" Target="https://stats-2.oecd.org/index.aspx?DatasetCode=SNA_TABLE13" TargetMode="External"/><Relationship Id="rId4" Type="http://schemas.openxmlformats.org/officeDocument/2006/relationships/hyperlink" Target="http://stats.oecd.org/OECDStat_Metadata/ShowMetadata.ashx?Dataset=SNA_TABLE13&amp;Coords=%5bLOCATION%5d.%5bUSA%5d,%5bMEASURE%5d.%5bC%5d,%5bSECTOR%5d.%5bSS1%5d,%5bTRANSACT%5d.%5bSB1G%5d&amp;ShowOnWeb=true&amp;Lang=en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5" sqref="A5"/>
    </sheetView>
  </sheetViews>
  <sheetFormatPr defaultColWidth="12.6640625" defaultRowHeight="15" customHeight="1"/>
  <cols>
    <col min="1" max="3" width="8.6640625" customWidth="1"/>
    <col min="4" max="4" width="27.109375" customWidth="1"/>
    <col min="5" max="5" width="39" customWidth="1"/>
    <col min="6" max="12" width="8.6640625" customWidth="1"/>
    <col min="13" max="13" width="12" customWidth="1"/>
    <col min="14" max="26" width="8.6640625" customWidth="1"/>
  </cols>
  <sheetData>
    <row r="1" spans="1:14" ht="12.75" customHeight="1"/>
    <row r="2" spans="1:14" ht="12.75" customHeight="1">
      <c r="B2" s="1" t="s">
        <v>472</v>
      </c>
      <c r="C2" s="1" t="s">
        <v>473</v>
      </c>
      <c r="D2" s="1" t="s">
        <v>474</v>
      </c>
      <c r="E2" s="1" t="s">
        <v>475</v>
      </c>
      <c r="F2" s="1" t="s">
        <v>476</v>
      </c>
      <c r="G2" s="1" t="s">
        <v>272</v>
      </c>
      <c r="H2" s="1" t="s">
        <v>477</v>
      </c>
      <c r="I2" s="1" t="s">
        <v>478</v>
      </c>
      <c r="J2" s="1" t="s">
        <v>479</v>
      </c>
      <c r="K2" s="1" t="s">
        <v>480</v>
      </c>
      <c r="L2" s="1" t="s">
        <v>481</v>
      </c>
      <c r="M2" s="1" t="s">
        <v>482</v>
      </c>
      <c r="N2" s="1" t="s">
        <v>483</v>
      </c>
    </row>
    <row r="3" spans="1:14" ht="12.75" customHeight="1">
      <c r="A3" s="8" t="s">
        <v>484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 customHeight="1">
      <c r="B4" s="4" t="s">
        <v>407</v>
      </c>
      <c r="C4" s="4">
        <v>4.0999999999999996</v>
      </c>
      <c r="D4" s="4" t="s">
        <v>485</v>
      </c>
      <c r="E4" s="4" t="s">
        <v>486</v>
      </c>
      <c r="F4" s="4" t="s">
        <v>487</v>
      </c>
      <c r="G4" s="4">
        <v>2017</v>
      </c>
      <c r="H4" s="4">
        <v>1000</v>
      </c>
      <c r="I4" s="4" t="s">
        <v>488</v>
      </c>
      <c r="J4" s="4">
        <v>2008</v>
      </c>
      <c r="K4" s="4" t="s">
        <v>489</v>
      </c>
      <c r="L4" s="4">
        <v>2.64481068298366E+16</v>
      </c>
      <c r="M4" s="213">
        <f t="shared" ref="M4:M38" si="0">L4/1000000000000</f>
        <v>26448.106829836601</v>
      </c>
    </row>
    <row r="5" spans="1:14" ht="12.75" customHeight="1">
      <c r="B5" s="4" t="s">
        <v>407</v>
      </c>
      <c r="C5" s="4">
        <v>4.0999999999999996</v>
      </c>
      <c r="D5" s="212" t="s">
        <v>485</v>
      </c>
      <c r="E5" s="212" t="s">
        <v>490</v>
      </c>
      <c r="F5" s="212" t="s">
        <v>491</v>
      </c>
      <c r="G5" s="212">
        <v>2017</v>
      </c>
      <c r="H5" s="212">
        <v>1000</v>
      </c>
      <c r="I5" s="212" t="s">
        <v>488</v>
      </c>
      <c r="J5" s="212">
        <v>2008</v>
      </c>
      <c r="K5" s="212" t="s">
        <v>489</v>
      </c>
      <c r="L5" s="212">
        <v>523229900000000</v>
      </c>
      <c r="M5" s="214">
        <f t="shared" si="0"/>
        <v>523.22990000000004</v>
      </c>
    </row>
    <row r="6" spans="1:14" ht="12.75" customHeight="1">
      <c r="B6" s="4" t="s">
        <v>407</v>
      </c>
      <c r="C6" s="4">
        <v>4.0999999999999996</v>
      </c>
      <c r="D6" s="4" t="s">
        <v>492</v>
      </c>
      <c r="E6" s="4" t="s">
        <v>493</v>
      </c>
      <c r="F6" s="4" t="s">
        <v>494</v>
      </c>
      <c r="G6" s="4">
        <v>2017</v>
      </c>
      <c r="H6" s="4">
        <v>1000</v>
      </c>
      <c r="I6" s="4" t="s">
        <v>488</v>
      </c>
      <c r="J6" s="4">
        <v>2008</v>
      </c>
      <c r="K6" s="4" t="s">
        <v>489</v>
      </c>
      <c r="L6" s="4">
        <v>1.33815110298366E+16</v>
      </c>
      <c r="M6" s="213">
        <f t="shared" si="0"/>
        <v>13381.5110298366</v>
      </c>
    </row>
    <row r="7" spans="1:14" ht="12.75" customHeight="1">
      <c r="B7" s="4" t="s">
        <v>407</v>
      </c>
      <c r="C7" s="4">
        <v>4.0999999999999996</v>
      </c>
      <c r="D7" s="4" t="s">
        <v>492</v>
      </c>
      <c r="E7" s="4" t="s">
        <v>141</v>
      </c>
      <c r="F7" s="4" t="s">
        <v>142</v>
      </c>
      <c r="G7" s="4">
        <v>2017</v>
      </c>
      <c r="H7" s="4">
        <v>1000</v>
      </c>
      <c r="I7" s="4" t="s">
        <v>488</v>
      </c>
      <c r="J7" s="4">
        <v>2008</v>
      </c>
      <c r="K7" s="4" t="s">
        <v>489</v>
      </c>
      <c r="L7" s="4">
        <v>1.35898257E+16</v>
      </c>
      <c r="M7" s="213">
        <f t="shared" si="0"/>
        <v>13589.825699999999</v>
      </c>
    </row>
    <row r="8" spans="1:14" ht="12.75" customHeight="1">
      <c r="B8" s="4" t="s">
        <v>407</v>
      </c>
      <c r="C8" s="4">
        <v>4.0999999999999996</v>
      </c>
      <c r="D8" s="4" t="s">
        <v>492</v>
      </c>
      <c r="E8" s="4" t="s">
        <v>495</v>
      </c>
      <c r="F8" s="4" t="s">
        <v>496</v>
      </c>
      <c r="G8" s="4">
        <v>2017</v>
      </c>
      <c r="H8" s="4">
        <v>1000</v>
      </c>
      <c r="I8" s="4" t="s">
        <v>488</v>
      </c>
      <c r="J8" s="4">
        <v>2008</v>
      </c>
      <c r="K8" s="4" t="s">
        <v>489</v>
      </c>
      <c r="L8" s="4">
        <v>2430937432317730</v>
      </c>
      <c r="M8" s="213">
        <f t="shared" si="0"/>
        <v>2430.9374323177299</v>
      </c>
    </row>
    <row r="9" spans="1:14" ht="12.75" customHeight="1">
      <c r="B9" s="4" t="s">
        <v>407</v>
      </c>
      <c r="C9" s="4">
        <v>4.0999999999999996</v>
      </c>
      <c r="D9" s="4" t="s">
        <v>492</v>
      </c>
      <c r="E9" s="4" t="s">
        <v>497</v>
      </c>
      <c r="F9" s="4" t="s">
        <v>498</v>
      </c>
      <c r="G9" s="4">
        <v>2017</v>
      </c>
      <c r="H9" s="4">
        <v>1000</v>
      </c>
      <c r="I9" s="4" t="s">
        <v>488</v>
      </c>
      <c r="J9" s="4">
        <v>2008</v>
      </c>
      <c r="K9" s="4" t="s">
        <v>489</v>
      </c>
      <c r="L9" s="4">
        <v>1.11588882676823E+16</v>
      </c>
      <c r="M9" s="213">
        <f t="shared" si="0"/>
        <v>11158.8882676823</v>
      </c>
    </row>
    <row r="10" spans="1:14" ht="12.75" customHeight="1">
      <c r="B10" s="4" t="s">
        <v>407</v>
      </c>
      <c r="C10" s="4">
        <v>4.0999999999999996</v>
      </c>
      <c r="D10" s="4" t="s">
        <v>499</v>
      </c>
      <c r="E10" s="4" t="s">
        <v>141</v>
      </c>
      <c r="F10" s="4" t="s">
        <v>142</v>
      </c>
      <c r="G10" s="4">
        <v>2017</v>
      </c>
      <c r="H10" s="4">
        <v>1000</v>
      </c>
      <c r="I10" s="4" t="s">
        <v>488</v>
      </c>
      <c r="J10" s="4">
        <v>2008</v>
      </c>
      <c r="K10" s="4" t="s">
        <v>489</v>
      </c>
      <c r="L10" s="4">
        <v>1.35898257E+16</v>
      </c>
      <c r="M10" s="213">
        <f t="shared" si="0"/>
        <v>13589.825699999999</v>
      </c>
    </row>
    <row r="11" spans="1:14" ht="12.75" customHeight="1">
      <c r="B11" s="4" t="s">
        <v>407</v>
      </c>
      <c r="C11" s="4">
        <v>4.0999999999999996</v>
      </c>
      <c r="D11" s="4" t="s">
        <v>500</v>
      </c>
      <c r="E11" s="4" t="s">
        <v>501</v>
      </c>
      <c r="F11" s="4" t="s">
        <v>147</v>
      </c>
      <c r="G11" s="4">
        <v>2017</v>
      </c>
      <c r="H11" s="4">
        <v>1000</v>
      </c>
      <c r="I11" s="4" t="s">
        <v>488</v>
      </c>
      <c r="J11" s="4">
        <v>2008</v>
      </c>
      <c r="K11" s="4" t="s">
        <v>489</v>
      </c>
      <c r="L11" s="4">
        <v>5635975158058540</v>
      </c>
      <c r="M11" s="213">
        <f t="shared" si="0"/>
        <v>5635.9751580585398</v>
      </c>
    </row>
    <row r="12" spans="1:14" ht="12.75" customHeight="1">
      <c r="B12" s="4" t="s">
        <v>407</v>
      </c>
      <c r="C12" s="4">
        <v>4.0999999999999996</v>
      </c>
      <c r="D12" s="212" t="s">
        <v>500</v>
      </c>
      <c r="E12" s="212" t="s">
        <v>502</v>
      </c>
      <c r="F12" s="212" t="s">
        <v>503</v>
      </c>
      <c r="G12" s="212">
        <v>2017</v>
      </c>
      <c r="H12" s="212">
        <v>1000</v>
      </c>
      <c r="I12" s="212" t="s">
        <v>488</v>
      </c>
      <c r="J12" s="212">
        <v>2008</v>
      </c>
      <c r="K12" s="212" t="s">
        <v>489</v>
      </c>
      <c r="L12" s="212">
        <v>624200334904933</v>
      </c>
      <c r="M12" s="214">
        <f t="shared" si="0"/>
        <v>624.20033490493302</v>
      </c>
    </row>
    <row r="13" spans="1:14" ht="12.75" customHeight="1">
      <c r="B13" s="4" t="s">
        <v>407</v>
      </c>
      <c r="C13" s="4">
        <v>4.0999999999999996</v>
      </c>
      <c r="D13" s="4" t="s">
        <v>500</v>
      </c>
      <c r="E13" s="4" t="s">
        <v>504</v>
      </c>
      <c r="F13" s="4" t="s">
        <v>505</v>
      </c>
      <c r="G13" s="4">
        <v>2017</v>
      </c>
      <c r="H13" s="4">
        <v>1000</v>
      </c>
      <c r="I13" s="4" t="s">
        <v>488</v>
      </c>
      <c r="J13" s="4">
        <v>2008</v>
      </c>
      <c r="K13" s="4" t="s">
        <v>489</v>
      </c>
      <c r="L13" s="4">
        <v>4920863865273470</v>
      </c>
      <c r="M13" s="213">
        <f t="shared" si="0"/>
        <v>4920.8638652734699</v>
      </c>
    </row>
    <row r="14" spans="1:14" ht="12.75" customHeight="1">
      <c r="B14" s="4" t="s">
        <v>407</v>
      </c>
      <c r="C14" s="4">
        <v>4.0999999999999996</v>
      </c>
      <c r="D14" s="4" t="s">
        <v>500</v>
      </c>
      <c r="E14" s="4" t="s">
        <v>506</v>
      </c>
      <c r="F14" s="4" t="s">
        <v>507</v>
      </c>
      <c r="G14" s="4">
        <v>2017</v>
      </c>
      <c r="H14" s="4">
        <v>1000</v>
      </c>
      <c r="I14" s="4" t="s">
        <v>488</v>
      </c>
      <c r="J14" s="4">
        <v>2008</v>
      </c>
      <c r="K14" s="4" t="s">
        <v>489</v>
      </c>
      <c r="L14" s="4">
        <v>2408786341763050</v>
      </c>
      <c r="M14" s="213">
        <f t="shared" si="0"/>
        <v>2408.7863417630501</v>
      </c>
    </row>
    <row r="15" spans="1:14" ht="12.75" customHeight="1">
      <c r="B15" s="4" t="s">
        <v>407</v>
      </c>
      <c r="C15" s="4">
        <v>4.0999999999999996</v>
      </c>
      <c r="D15" s="4" t="s">
        <v>508</v>
      </c>
      <c r="E15" s="4" t="s">
        <v>504</v>
      </c>
      <c r="F15" s="4" t="s">
        <v>505</v>
      </c>
      <c r="G15" s="4">
        <v>2017</v>
      </c>
      <c r="H15" s="4">
        <v>1000</v>
      </c>
      <c r="I15" s="4" t="s">
        <v>488</v>
      </c>
      <c r="J15" s="4">
        <v>2008</v>
      </c>
      <c r="K15" s="4" t="s">
        <v>489</v>
      </c>
      <c r="L15" s="4">
        <v>4920863865273470</v>
      </c>
      <c r="M15" s="213">
        <f t="shared" si="0"/>
        <v>4920.8638652734699</v>
      </c>
    </row>
    <row r="16" spans="1:14" ht="12.75" customHeight="1">
      <c r="B16" s="4" t="s">
        <v>407</v>
      </c>
      <c r="C16" s="4">
        <v>4.0999999999999996</v>
      </c>
      <c r="D16" s="4" t="s">
        <v>508</v>
      </c>
      <c r="E16" s="4" t="s">
        <v>506</v>
      </c>
      <c r="F16" s="4" t="s">
        <v>507</v>
      </c>
      <c r="G16" s="4">
        <v>2017</v>
      </c>
      <c r="H16" s="4">
        <v>1000</v>
      </c>
      <c r="I16" s="4" t="s">
        <v>488</v>
      </c>
      <c r="J16" s="4">
        <v>2008</v>
      </c>
      <c r="K16" s="4" t="s">
        <v>489</v>
      </c>
      <c r="L16" s="4">
        <v>2408786341763050</v>
      </c>
      <c r="M16" s="213">
        <f t="shared" si="0"/>
        <v>2408.7863417630501</v>
      </c>
    </row>
    <row r="17" spans="2:13" ht="12.75" customHeight="1">
      <c r="B17" s="4" t="s">
        <v>407</v>
      </c>
      <c r="C17" s="4">
        <v>4.0999999999999996</v>
      </c>
      <c r="D17" s="4" t="s">
        <v>508</v>
      </c>
      <c r="E17" s="4" t="s">
        <v>501</v>
      </c>
      <c r="F17" s="4" t="s">
        <v>147</v>
      </c>
      <c r="G17" s="4">
        <v>2017</v>
      </c>
      <c r="H17" s="4">
        <v>1000</v>
      </c>
      <c r="I17" s="4" t="s">
        <v>488</v>
      </c>
      <c r="J17" s="4">
        <v>2008</v>
      </c>
      <c r="K17" s="4" t="s">
        <v>489</v>
      </c>
      <c r="L17" s="4">
        <v>5615742591918540</v>
      </c>
      <c r="M17" s="213">
        <f t="shared" si="0"/>
        <v>5615.7425919185398</v>
      </c>
    </row>
    <row r="18" spans="2:13" ht="12.75" customHeight="1">
      <c r="B18" s="4" t="s">
        <v>407</v>
      </c>
      <c r="C18" s="4">
        <v>4.0999999999999996</v>
      </c>
      <c r="D18" s="212" t="s">
        <v>508</v>
      </c>
      <c r="E18" s="212" t="s">
        <v>502</v>
      </c>
      <c r="F18" s="212" t="s">
        <v>503</v>
      </c>
      <c r="G18" s="212">
        <v>2017</v>
      </c>
      <c r="H18" s="212">
        <v>1000</v>
      </c>
      <c r="I18" s="212" t="s">
        <v>488</v>
      </c>
      <c r="J18" s="212">
        <v>2008</v>
      </c>
      <c r="K18" s="212" t="s">
        <v>489</v>
      </c>
      <c r="L18" s="212">
        <v>624200334904933</v>
      </c>
      <c r="M18" s="214">
        <f t="shared" si="0"/>
        <v>624.20033490493302</v>
      </c>
    </row>
    <row r="19" spans="2:13" ht="12.75" customHeight="1">
      <c r="B19" s="4" t="s">
        <v>407</v>
      </c>
      <c r="C19" s="4">
        <v>4.0999999999999996</v>
      </c>
      <c r="D19" s="4" t="s">
        <v>508</v>
      </c>
      <c r="E19" s="4" t="s">
        <v>509</v>
      </c>
      <c r="F19" s="4" t="s">
        <v>191</v>
      </c>
      <c r="G19" s="4">
        <v>2017</v>
      </c>
      <c r="H19" s="4">
        <v>1000</v>
      </c>
      <c r="I19" s="4" t="s">
        <v>488</v>
      </c>
      <c r="J19" s="4">
        <v>2008</v>
      </c>
      <c r="K19" s="4" t="s">
        <v>489</v>
      </c>
      <c r="L19" s="4">
        <v>1572494608101590</v>
      </c>
      <c r="M19" s="213">
        <f t="shared" si="0"/>
        <v>1572.4946081015901</v>
      </c>
    </row>
    <row r="20" spans="2:13" ht="12.75" customHeight="1">
      <c r="B20" s="4" t="s">
        <v>407</v>
      </c>
      <c r="C20" s="4">
        <v>4.0999999999999996</v>
      </c>
      <c r="D20" s="4" t="s">
        <v>510</v>
      </c>
      <c r="E20" s="4" t="s">
        <v>509</v>
      </c>
      <c r="F20" s="4" t="s">
        <v>191</v>
      </c>
      <c r="G20" s="4">
        <v>2017</v>
      </c>
      <c r="H20" s="4">
        <v>1000</v>
      </c>
      <c r="I20" s="4" t="s">
        <v>488</v>
      </c>
      <c r="J20" s="4">
        <v>2008</v>
      </c>
      <c r="K20" s="4" t="s">
        <v>489</v>
      </c>
      <c r="L20" s="4">
        <v>1991703911915610</v>
      </c>
      <c r="M20" s="213">
        <f t="shared" si="0"/>
        <v>1991.70391191561</v>
      </c>
    </row>
    <row r="21" spans="2:13" ht="12.75" customHeight="1">
      <c r="B21" s="4" t="s">
        <v>407</v>
      </c>
      <c r="C21" s="4">
        <v>4.0999999999999996</v>
      </c>
      <c r="D21" s="4" t="s">
        <v>510</v>
      </c>
      <c r="E21" s="4" t="s">
        <v>511</v>
      </c>
      <c r="F21" s="4" t="s">
        <v>512</v>
      </c>
      <c r="G21" s="4">
        <v>2017</v>
      </c>
      <c r="H21" s="4">
        <v>1000</v>
      </c>
      <c r="I21" s="4" t="s">
        <v>488</v>
      </c>
      <c r="J21" s="4">
        <v>2008</v>
      </c>
      <c r="K21" s="4" t="s">
        <v>489</v>
      </c>
      <c r="L21" s="4">
        <v>1.3150383830046E+16</v>
      </c>
      <c r="M21" s="213">
        <f t="shared" si="0"/>
        <v>13150.383830045999</v>
      </c>
    </row>
    <row r="22" spans="2:13" ht="12.75" customHeight="1">
      <c r="B22" s="4" t="s">
        <v>407</v>
      </c>
      <c r="C22" s="4">
        <v>4.0999999999999996</v>
      </c>
      <c r="D22" s="4" t="s">
        <v>513</v>
      </c>
      <c r="E22" s="4" t="s">
        <v>511</v>
      </c>
      <c r="F22" s="4" t="s">
        <v>512</v>
      </c>
      <c r="G22" s="4">
        <v>2017</v>
      </c>
      <c r="H22" s="4">
        <v>1000</v>
      </c>
      <c r="I22" s="4" t="s">
        <v>488</v>
      </c>
      <c r="J22" s="4">
        <v>2008</v>
      </c>
      <c r="K22" s="4" t="s">
        <v>489</v>
      </c>
      <c r="L22" s="4">
        <v>1.3150383830046E+16</v>
      </c>
      <c r="M22" s="213">
        <f t="shared" si="0"/>
        <v>13150.383830045999</v>
      </c>
    </row>
    <row r="23" spans="2:13" ht="12.75" customHeight="1">
      <c r="B23" s="4" t="s">
        <v>407</v>
      </c>
      <c r="C23" s="4">
        <v>4.0999999999999996</v>
      </c>
      <c r="D23" s="4" t="s">
        <v>513</v>
      </c>
      <c r="E23" s="4" t="s">
        <v>514</v>
      </c>
      <c r="F23" s="4" t="s">
        <v>515</v>
      </c>
      <c r="G23" s="4">
        <v>2017</v>
      </c>
      <c r="H23" s="4">
        <v>1000</v>
      </c>
      <c r="I23" s="4" t="s">
        <v>488</v>
      </c>
      <c r="J23" s="4">
        <v>2008</v>
      </c>
      <c r="K23" s="4" t="s">
        <v>489</v>
      </c>
      <c r="L23" s="4">
        <v>687932450656341</v>
      </c>
      <c r="M23" s="213">
        <f t="shared" si="0"/>
        <v>687.93245065634096</v>
      </c>
    </row>
    <row r="24" spans="2:13" ht="12.75" customHeight="1">
      <c r="B24" s="4" t="s">
        <v>407</v>
      </c>
      <c r="C24" s="4">
        <v>4.0999999999999996</v>
      </c>
      <c r="D24" s="4" t="s">
        <v>513</v>
      </c>
      <c r="E24" s="4" t="s">
        <v>516</v>
      </c>
      <c r="F24" s="4" t="s">
        <v>517</v>
      </c>
      <c r="G24" s="4">
        <v>2017</v>
      </c>
      <c r="H24" s="4">
        <v>1000</v>
      </c>
      <c r="I24" s="4" t="s">
        <v>488</v>
      </c>
      <c r="J24" s="4">
        <v>2008</v>
      </c>
      <c r="K24" s="4" t="s">
        <v>489</v>
      </c>
      <c r="L24" s="4">
        <v>162785614150791</v>
      </c>
      <c r="M24" s="213">
        <f t="shared" si="0"/>
        <v>162.78561415079099</v>
      </c>
    </row>
    <row r="25" spans="2:13" ht="12.75" customHeight="1">
      <c r="B25" s="4" t="s">
        <v>407</v>
      </c>
      <c r="C25" s="4">
        <v>4.0999999999999996</v>
      </c>
      <c r="D25" s="4" t="s">
        <v>513</v>
      </c>
      <c r="E25" s="4" t="s">
        <v>518</v>
      </c>
      <c r="F25" s="4" t="s">
        <v>519</v>
      </c>
      <c r="G25" s="4">
        <v>2017</v>
      </c>
      <c r="H25" s="4">
        <v>1000</v>
      </c>
      <c r="I25" s="4" t="s">
        <v>488</v>
      </c>
      <c r="J25" s="4">
        <v>2008</v>
      </c>
      <c r="K25" s="4" t="s">
        <v>489</v>
      </c>
      <c r="L25" s="4">
        <v>228758405405734</v>
      </c>
      <c r="M25" s="213">
        <f t="shared" si="0"/>
        <v>228.75840540573401</v>
      </c>
    </row>
    <row r="26" spans="2:13" ht="12.75" customHeight="1">
      <c r="B26" s="4" t="s">
        <v>407</v>
      </c>
      <c r="C26" s="4">
        <v>4.0999999999999996</v>
      </c>
      <c r="D26" s="4" t="s">
        <v>513</v>
      </c>
      <c r="E26" s="4" t="s">
        <v>520</v>
      </c>
      <c r="F26" s="4" t="s">
        <v>521</v>
      </c>
      <c r="G26" s="4">
        <v>2017</v>
      </c>
      <c r="H26" s="4">
        <v>1000</v>
      </c>
      <c r="I26" s="4" t="s">
        <v>488</v>
      </c>
      <c r="J26" s="4">
        <v>2008</v>
      </c>
      <c r="K26" s="4" t="s">
        <v>489</v>
      </c>
      <c r="L26" s="4">
        <v>1329075881079500</v>
      </c>
      <c r="M26" s="213">
        <f t="shared" si="0"/>
        <v>1329.0758810795</v>
      </c>
    </row>
    <row r="27" spans="2:13" ht="12.75" customHeight="1">
      <c r="B27" s="4" t="s">
        <v>407</v>
      </c>
      <c r="C27" s="4">
        <v>4.0999999999999996</v>
      </c>
      <c r="D27" s="4" t="s">
        <v>522</v>
      </c>
      <c r="E27" s="4" t="s">
        <v>514</v>
      </c>
      <c r="F27" s="4" t="s">
        <v>515</v>
      </c>
      <c r="G27" s="4">
        <v>2017</v>
      </c>
      <c r="H27" s="4">
        <v>1000</v>
      </c>
      <c r="I27" s="4" t="s">
        <v>488</v>
      </c>
      <c r="J27" s="4">
        <v>2008</v>
      </c>
      <c r="K27" s="4" t="s">
        <v>489</v>
      </c>
      <c r="L27" s="4">
        <v>637010903095361</v>
      </c>
      <c r="M27" s="213">
        <f t="shared" si="0"/>
        <v>637.01090309536096</v>
      </c>
    </row>
    <row r="28" spans="2:13" ht="12.75" customHeight="1">
      <c r="B28" s="4" t="s">
        <v>407</v>
      </c>
      <c r="C28" s="4">
        <v>4.0999999999999996</v>
      </c>
      <c r="D28" s="4" t="s">
        <v>522</v>
      </c>
      <c r="E28" s="4" t="s">
        <v>516</v>
      </c>
      <c r="F28" s="4" t="s">
        <v>517</v>
      </c>
      <c r="G28" s="4">
        <v>2017</v>
      </c>
      <c r="H28" s="4">
        <v>1000</v>
      </c>
      <c r="I28" s="4" t="s">
        <v>488</v>
      </c>
      <c r="J28" s="4">
        <v>2008</v>
      </c>
      <c r="K28" s="4" t="s">
        <v>489</v>
      </c>
      <c r="L28" s="4">
        <v>162785614150791</v>
      </c>
      <c r="M28" s="213">
        <f t="shared" si="0"/>
        <v>162.78561415079099</v>
      </c>
    </row>
    <row r="29" spans="2:13" ht="12.75" customHeight="1">
      <c r="B29" s="4" t="s">
        <v>407</v>
      </c>
      <c r="C29" s="4">
        <v>4.0999999999999996</v>
      </c>
      <c r="D29" s="4" t="s">
        <v>522</v>
      </c>
      <c r="E29" s="4" t="s">
        <v>518</v>
      </c>
      <c r="F29" s="4" t="s">
        <v>519</v>
      </c>
      <c r="G29" s="4">
        <v>2017</v>
      </c>
      <c r="H29" s="4">
        <v>1000</v>
      </c>
      <c r="I29" s="4" t="s">
        <v>488</v>
      </c>
      <c r="J29" s="4">
        <v>2008</v>
      </c>
      <c r="K29" s="4" t="s">
        <v>489</v>
      </c>
      <c r="L29" s="4">
        <v>228758405405734</v>
      </c>
      <c r="M29" s="213">
        <f t="shared" si="0"/>
        <v>228.75840540573401</v>
      </c>
    </row>
    <row r="30" spans="2:13" ht="12.75" customHeight="1">
      <c r="B30" s="4" t="s">
        <v>407</v>
      </c>
      <c r="C30" s="4">
        <v>4.0999999999999996</v>
      </c>
      <c r="D30" s="4" t="s">
        <v>522</v>
      </c>
      <c r="E30" s="4" t="s">
        <v>520</v>
      </c>
      <c r="F30" s="4" t="s">
        <v>521</v>
      </c>
      <c r="G30" s="4">
        <v>2017</v>
      </c>
      <c r="H30" s="4">
        <v>1000</v>
      </c>
      <c r="I30" s="4" t="s">
        <v>488</v>
      </c>
      <c r="J30" s="4">
        <v>2008</v>
      </c>
      <c r="K30" s="4" t="s">
        <v>489</v>
      </c>
      <c r="L30" s="4">
        <v>1294716410588080</v>
      </c>
      <c r="M30" s="213">
        <f t="shared" si="0"/>
        <v>1294.71641058808</v>
      </c>
    </row>
    <row r="31" spans="2:13" ht="12.75" customHeight="1">
      <c r="B31" s="4" t="s">
        <v>407</v>
      </c>
      <c r="C31" s="4">
        <v>4.0999999999999996</v>
      </c>
      <c r="D31" s="4" t="s">
        <v>522</v>
      </c>
      <c r="E31" s="4" t="s">
        <v>523</v>
      </c>
      <c r="F31" s="4" t="s">
        <v>172</v>
      </c>
      <c r="G31" s="4">
        <v>2017</v>
      </c>
      <c r="H31" s="4">
        <v>1000</v>
      </c>
      <c r="I31" s="4" t="s">
        <v>488</v>
      </c>
      <c r="J31" s="4">
        <v>2008</v>
      </c>
      <c r="K31" s="4" t="s">
        <v>489</v>
      </c>
      <c r="L31" s="4">
        <v>1.32356648480984E+16</v>
      </c>
      <c r="M31" s="213">
        <f t="shared" si="0"/>
        <v>13235.6648480984</v>
      </c>
    </row>
    <row r="32" spans="2:13" ht="12.75" customHeight="1">
      <c r="B32" s="4" t="s">
        <v>407</v>
      </c>
      <c r="C32" s="4">
        <v>4.0999999999999996</v>
      </c>
      <c r="D32" s="4" t="s">
        <v>524</v>
      </c>
      <c r="E32" s="4" t="s">
        <v>523</v>
      </c>
      <c r="F32" s="4" t="s">
        <v>172</v>
      </c>
      <c r="G32" s="4">
        <v>2017</v>
      </c>
      <c r="H32" s="4">
        <v>1000</v>
      </c>
      <c r="I32" s="4" t="s">
        <v>488</v>
      </c>
      <c r="J32" s="4">
        <v>2008</v>
      </c>
      <c r="K32" s="4" t="s">
        <v>489</v>
      </c>
      <c r="L32" s="4">
        <v>1.32356648480984E+16</v>
      </c>
      <c r="M32" s="213">
        <f t="shared" si="0"/>
        <v>13235.6648480984</v>
      </c>
    </row>
    <row r="33" spans="1:13" ht="12.75" customHeight="1">
      <c r="B33" s="4" t="s">
        <v>407</v>
      </c>
      <c r="C33" s="4">
        <v>4.0999999999999996</v>
      </c>
      <c r="D33" s="4" t="s">
        <v>524</v>
      </c>
      <c r="E33" s="4" t="s">
        <v>525</v>
      </c>
      <c r="F33" s="4" t="s">
        <v>526</v>
      </c>
      <c r="G33" s="4">
        <v>2017</v>
      </c>
      <c r="H33" s="4">
        <v>1000</v>
      </c>
      <c r="I33" s="4" t="s">
        <v>488</v>
      </c>
      <c r="J33" s="4">
        <v>2008</v>
      </c>
      <c r="K33" s="4" t="s">
        <v>489</v>
      </c>
      <c r="L33" s="4">
        <v>22630000000000</v>
      </c>
      <c r="M33" s="213">
        <f t="shared" si="0"/>
        <v>22.63</v>
      </c>
    </row>
    <row r="34" spans="1:13" ht="12.75" customHeight="1">
      <c r="B34" s="4" t="s">
        <v>407</v>
      </c>
      <c r="C34" s="4">
        <v>4.0999999999999996</v>
      </c>
      <c r="D34" s="4" t="s">
        <v>527</v>
      </c>
      <c r="E34" s="4" t="s">
        <v>528</v>
      </c>
      <c r="F34" s="4" t="s">
        <v>529</v>
      </c>
      <c r="G34" s="4">
        <v>2017</v>
      </c>
      <c r="H34" s="4">
        <v>1000</v>
      </c>
      <c r="I34" s="4" t="s">
        <v>488</v>
      </c>
      <c r="J34" s="4">
        <v>2008</v>
      </c>
      <c r="K34" s="4" t="s">
        <v>489</v>
      </c>
      <c r="L34" s="4">
        <v>9023120258274770</v>
      </c>
      <c r="M34" s="213">
        <f t="shared" si="0"/>
        <v>9023.1202582747701</v>
      </c>
    </row>
    <row r="35" spans="1:13" ht="12.75" customHeight="1">
      <c r="B35" s="4" t="s">
        <v>407</v>
      </c>
      <c r="C35" s="4">
        <v>4.0999999999999996</v>
      </c>
      <c r="D35" s="4" t="s">
        <v>527</v>
      </c>
      <c r="E35" s="4" t="s">
        <v>530</v>
      </c>
      <c r="F35" s="4" t="s">
        <v>531</v>
      </c>
      <c r="G35" s="4">
        <v>2017</v>
      </c>
      <c r="H35" s="4">
        <v>1000</v>
      </c>
      <c r="I35" s="4" t="s">
        <v>488</v>
      </c>
      <c r="J35" s="4">
        <v>2008</v>
      </c>
      <c r="K35" s="4" t="s">
        <v>489</v>
      </c>
      <c r="L35" s="4">
        <v>8261822800389650</v>
      </c>
      <c r="M35" s="213">
        <f t="shared" si="0"/>
        <v>8261.8228003896493</v>
      </c>
    </row>
    <row r="36" spans="1:13" ht="12.75" customHeight="1">
      <c r="B36" s="4" t="s">
        <v>407</v>
      </c>
      <c r="C36" s="4">
        <v>4.0999999999999996</v>
      </c>
      <c r="D36" s="4" t="s">
        <v>527</v>
      </c>
      <c r="E36" s="4" t="s">
        <v>532</v>
      </c>
      <c r="F36" s="4" t="s">
        <v>533</v>
      </c>
      <c r="G36" s="4">
        <v>2017</v>
      </c>
      <c r="H36" s="4">
        <v>1000</v>
      </c>
      <c r="I36" s="4" t="s">
        <v>488</v>
      </c>
      <c r="J36" s="4">
        <v>2008</v>
      </c>
      <c r="K36" s="4" t="s">
        <v>489</v>
      </c>
      <c r="L36" s="4">
        <v>761297457885116</v>
      </c>
      <c r="M36" s="213">
        <f t="shared" si="0"/>
        <v>761.29745788511605</v>
      </c>
    </row>
    <row r="37" spans="1:13" ht="12.75" customHeight="1">
      <c r="B37" s="4" t="s">
        <v>407</v>
      </c>
      <c r="C37" s="4">
        <v>4.0999999999999996</v>
      </c>
      <c r="D37" s="4" t="s">
        <v>527</v>
      </c>
      <c r="E37" s="4" t="s">
        <v>525</v>
      </c>
      <c r="F37" s="4" t="s">
        <v>526</v>
      </c>
      <c r="G37" s="4">
        <v>2017</v>
      </c>
      <c r="H37" s="4">
        <v>1000</v>
      </c>
      <c r="I37" s="4" t="s">
        <v>488</v>
      </c>
      <c r="J37" s="4">
        <v>2008</v>
      </c>
      <c r="K37" s="4" t="s">
        <v>489</v>
      </c>
      <c r="L37" s="4">
        <v>22630000000000</v>
      </c>
      <c r="M37" s="213">
        <f t="shared" si="0"/>
        <v>22.63</v>
      </c>
    </row>
    <row r="38" spans="1:13" ht="12.75" customHeight="1">
      <c r="B38" s="4" t="s">
        <v>407</v>
      </c>
      <c r="C38" s="4">
        <v>4.0999999999999996</v>
      </c>
      <c r="D38" s="4" t="s">
        <v>527</v>
      </c>
      <c r="E38" s="4" t="s">
        <v>534</v>
      </c>
      <c r="F38" s="4" t="s">
        <v>178</v>
      </c>
      <c r="G38" s="4">
        <v>2017</v>
      </c>
      <c r="H38" s="4">
        <v>1000</v>
      </c>
      <c r="I38" s="4" t="s">
        <v>488</v>
      </c>
      <c r="J38" s="4">
        <v>2008</v>
      </c>
      <c r="K38" s="4" t="s">
        <v>489</v>
      </c>
      <c r="L38" s="4">
        <v>4212544589823610</v>
      </c>
      <c r="M38" s="213">
        <f t="shared" si="0"/>
        <v>4212.5445898236103</v>
      </c>
    </row>
    <row r="39" spans="1:13" ht="12.75" customHeight="1">
      <c r="A39" s="8" t="s">
        <v>535</v>
      </c>
    </row>
    <row r="40" spans="1:13" ht="12.75" customHeight="1">
      <c r="B40" s="4" t="s">
        <v>407</v>
      </c>
      <c r="C40" s="4">
        <v>4.5</v>
      </c>
      <c r="D40" s="4" t="s">
        <v>485</v>
      </c>
      <c r="E40" s="4" t="s">
        <v>486</v>
      </c>
      <c r="F40" s="4" t="s">
        <v>487</v>
      </c>
      <c r="G40" s="4">
        <v>2017</v>
      </c>
      <c r="H40" s="4">
        <v>1000</v>
      </c>
      <c r="I40" s="4" t="s">
        <v>488</v>
      </c>
      <c r="J40" s="4">
        <v>2008</v>
      </c>
      <c r="K40" s="4" t="s">
        <v>489</v>
      </c>
      <c r="L40" s="215">
        <v>1342747604942890</v>
      </c>
      <c r="M40" s="213">
        <f t="shared" ref="M40:M80" si="1">L40/1000000000000</f>
        <v>1342.7476049428899</v>
      </c>
    </row>
    <row r="41" spans="1:13" ht="12.75" customHeight="1">
      <c r="B41" s="4" t="s">
        <v>407</v>
      </c>
      <c r="C41" s="4">
        <v>4.5</v>
      </c>
      <c r="D41" s="4" t="s">
        <v>492</v>
      </c>
      <c r="E41" s="4" t="s">
        <v>493</v>
      </c>
      <c r="F41" s="4" t="s">
        <v>494</v>
      </c>
      <c r="G41" s="4">
        <v>2017</v>
      </c>
      <c r="H41" s="4">
        <v>1000</v>
      </c>
      <c r="I41" s="4" t="s">
        <v>488</v>
      </c>
      <c r="J41" s="4">
        <v>2008</v>
      </c>
      <c r="K41" s="4" t="s">
        <v>489</v>
      </c>
      <c r="L41" s="4">
        <v>544049428150931</v>
      </c>
      <c r="M41" s="213">
        <f t="shared" si="1"/>
        <v>544.04942815093102</v>
      </c>
    </row>
    <row r="42" spans="1:13" ht="12.75" customHeight="1">
      <c r="B42" s="4" t="s">
        <v>407</v>
      </c>
      <c r="C42" s="4">
        <v>4.5</v>
      </c>
      <c r="D42" s="4" t="s">
        <v>492</v>
      </c>
      <c r="E42" s="4" t="s">
        <v>536</v>
      </c>
      <c r="F42" s="4" t="s">
        <v>537</v>
      </c>
      <c r="G42" s="4">
        <v>2017</v>
      </c>
      <c r="H42" s="4">
        <v>1000</v>
      </c>
      <c r="I42" s="4" t="s">
        <v>488</v>
      </c>
      <c r="J42" s="4">
        <v>2008</v>
      </c>
      <c r="K42" s="4" t="s">
        <v>489</v>
      </c>
      <c r="L42" s="4">
        <v>798698176791963</v>
      </c>
      <c r="M42" s="213">
        <f t="shared" si="1"/>
        <v>798.69817679196296</v>
      </c>
    </row>
    <row r="43" spans="1:13" ht="12.75" customHeight="1">
      <c r="B43" s="4" t="s">
        <v>407</v>
      </c>
      <c r="C43" s="4">
        <v>4.5</v>
      </c>
      <c r="D43" s="4" t="s">
        <v>492</v>
      </c>
      <c r="E43" s="4" t="s">
        <v>495</v>
      </c>
      <c r="F43" s="4" t="s">
        <v>496</v>
      </c>
      <c r="G43" s="4">
        <v>2017</v>
      </c>
      <c r="H43" s="4">
        <v>1000</v>
      </c>
      <c r="I43" s="4" t="s">
        <v>488</v>
      </c>
      <c r="J43" s="4">
        <v>2008</v>
      </c>
      <c r="K43" s="4" t="s">
        <v>489</v>
      </c>
      <c r="L43" s="4">
        <v>100436783438087</v>
      </c>
      <c r="M43" s="213">
        <f t="shared" si="1"/>
        <v>100.43678343808701</v>
      </c>
    </row>
    <row r="44" spans="1:13" ht="12.75" customHeight="1">
      <c r="B44" s="4" t="s">
        <v>407</v>
      </c>
      <c r="C44" s="4">
        <v>4.5</v>
      </c>
      <c r="D44" s="4" t="s">
        <v>492</v>
      </c>
      <c r="E44" s="4" t="s">
        <v>538</v>
      </c>
      <c r="F44" s="4" t="s">
        <v>539</v>
      </c>
      <c r="G44" s="4">
        <v>2017</v>
      </c>
      <c r="H44" s="4">
        <v>1000</v>
      </c>
      <c r="I44" s="4" t="s">
        <v>488</v>
      </c>
      <c r="J44" s="4">
        <v>2008</v>
      </c>
      <c r="K44" s="4" t="s">
        <v>489</v>
      </c>
      <c r="L44" s="4">
        <v>698261393353876</v>
      </c>
      <c r="M44" s="213">
        <f t="shared" si="1"/>
        <v>698.26139335387597</v>
      </c>
    </row>
    <row r="45" spans="1:13" ht="12.75" customHeight="1">
      <c r="B45" s="4" t="s">
        <v>407</v>
      </c>
      <c r="C45" s="4">
        <v>4.5</v>
      </c>
      <c r="D45" s="4" t="s">
        <v>499</v>
      </c>
      <c r="E45" s="4" t="s">
        <v>536</v>
      </c>
      <c r="F45" s="4" t="s">
        <v>537</v>
      </c>
      <c r="G45" s="4">
        <v>2017</v>
      </c>
      <c r="H45" s="4">
        <v>1000</v>
      </c>
      <c r="I45" s="4" t="s">
        <v>488</v>
      </c>
      <c r="J45" s="4">
        <v>2008</v>
      </c>
      <c r="K45" s="4" t="s">
        <v>489</v>
      </c>
      <c r="L45" s="4">
        <v>798698176791963</v>
      </c>
      <c r="M45" s="213">
        <f t="shared" si="1"/>
        <v>798.69817679196296</v>
      </c>
    </row>
    <row r="46" spans="1:13" ht="12.75" customHeight="1">
      <c r="B46" s="4" t="s">
        <v>407</v>
      </c>
      <c r="C46" s="4">
        <v>4.5</v>
      </c>
      <c r="D46" s="4" t="s">
        <v>500</v>
      </c>
      <c r="E46" s="4" t="s">
        <v>501</v>
      </c>
      <c r="F46" s="4" t="s">
        <v>147</v>
      </c>
      <c r="G46" s="4">
        <v>2017</v>
      </c>
      <c r="H46" s="4">
        <v>1000</v>
      </c>
      <c r="I46" s="4" t="s">
        <v>488</v>
      </c>
      <c r="J46" s="4">
        <v>2008</v>
      </c>
      <c r="K46" s="4" t="s">
        <v>489</v>
      </c>
      <c r="L46" s="4">
        <v>698261393353876</v>
      </c>
      <c r="M46" s="213">
        <f t="shared" si="1"/>
        <v>698.26139335387597</v>
      </c>
    </row>
    <row r="47" spans="1:13" ht="12.75" customHeight="1">
      <c r="B47" s="4" t="s">
        <v>407</v>
      </c>
      <c r="C47" s="4">
        <v>4.5</v>
      </c>
      <c r="D47" s="4" t="s">
        <v>500</v>
      </c>
      <c r="E47" s="4" t="s">
        <v>504</v>
      </c>
      <c r="F47" s="4" t="s">
        <v>505</v>
      </c>
      <c r="G47" s="4">
        <v>2017</v>
      </c>
      <c r="H47" s="4">
        <v>1000</v>
      </c>
      <c r="I47" s="4" t="s">
        <v>488</v>
      </c>
      <c r="J47" s="4">
        <v>2008</v>
      </c>
      <c r="K47" s="4" t="s">
        <v>489</v>
      </c>
      <c r="L47" s="4">
        <v>100436783438088</v>
      </c>
      <c r="M47" s="213">
        <f t="shared" si="1"/>
        <v>100.436783438088</v>
      </c>
    </row>
    <row r="48" spans="1:13" ht="12.75" customHeight="1">
      <c r="B48" s="4" t="s">
        <v>407</v>
      </c>
      <c r="C48" s="4">
        <v>4.5</v>
      </c>
      <c r="D48" s="4" t="s">
        <v>508</v>
      </c>
      <c r="E48" s="4" t="s">
        <v>504</v>
      </c>
      <c r="F48" s="4" t="s">
        <v>505</v>
      </c>
      <c r="G48" s="4">
        <v>2017</v>
      </c>
      <c r="H48" s="4">
        <v>1000</v>
      </c>
      <c r="I48" s="4" t="s">
        <v>488</v>
      </c>
      <c r="J48" s="4">
        <v>2008</v>
      </c>
      <c r="K48" s="4" t="s">
        <v>489</v>
      </c>
      <c r="L48" s="4">
        <v>100436783438088</v>
      </c>
      <c r="M48" s="213">
        <f t="shared" si="1"/>
        <v>100.436783438088</v>
      </c>
    </row>
    <row r="49" spans="2:13" ht="12.75" customHeight="1">
      <c r="B49" s="4" t="s">
        <v>407</v>
      </c>
      <c r="C49" s="4">
        <v>4.5</v>
      </c>
      <c r="D49" s="4" t="s">
        <v>508</v>
      </c>
      <c r="E49" s="4" t="s">
        <v>502</v>
      </c>
      <c r="F49" s="4" t="s">
        <v>503</v>
      </c>
      <c r="G49" s="4">
        <v>2017</v>
      </c>
      <c r="H49" s="4">
        <v>1000</v>
      </c>
      <c r="I49" s="4" t="s">
        <v>488</v>
      </c>
      <c r="J49" s="4">
        <v>2008</v>
      </c>
      <c r="K49" s="4" t="s">
        <v>489</v>
      </c>
      <c r="L49" s="4">
        <v>624200334904935</v>
      </c>
      <c r="M49" s="213">
        <f t="shared" si="1"/>
        <v>624.20033490493495</v>
      </c>
    </row>
    <row r="50" spans="2:13" ht="12.75" customHeight="1">
      <c r="B50" s="4" t="s">
        <v>407</v>
      </c>
      <c r="C50" s="4">
        <v>4.5</v>
      </c>
      <c r="D50" s="4" t="s">
        <v>508</v>
      </c>
      <c r="E50" s="4" t="s">
        <v>540</v>
      </c>
      <c r="F50" s="4" t="s">
        <v>541</v>
      </c>
      <c r="G50" s="4">
        <v>2017</v>
      </c>
      <c r="H50" s="4">
        <v>1000</v>
      </c>
      <c r="I50" s="4" t="s">
        <v>488</v>
      </c>
      <c r="J50" s="4">
        <v>2008</v>
      </c>
      <c r="K50" s="4" t="s">
        <v>489</v>
      </c>
      <c r="L50" s="4">
        <v>0</v>
      </c>
      <c r="M50" s="213">
        <f t="shared" si="1"/>
        <v>0</v>
      </c>
    </row>
    <row r="51" spans="2:13" ht="12.75" customHeight="1">
      <c r="B51" s="4" t="s">
        <v>407</v>
      </c>
      <c r="C51" s="4">
        <v>4.5</v>
      </c>
      <c r="D51" s="4" t="s">
        <v>508</v>
      </c>
      <c r="E51" s="4" t="s">
        <v>509</v>
      </c>
      <c r="F51" s="4" t="s">
        <v>191</v>
      </c>
      <c r="G51" s="4">
        <v>2017</v>
      </c>
      <c r="H51" s="4">
        <v>1000</v>
      </c>
      <c r="I51" s="4" t="s">
        <v>488</v>
      </c>
      <c r="J51" s="4">
        <v>2008</v>
      </c>
      <c r="K51" s="4" t="s">
        <v>489</v>
      </c>
      <c r="L51" s="4">
        <v>184225127750453</v>
      </c>
      <c r="M51" s="213">
        <f t="shared" si="1"/>
        <v>184.225127750453</v>
      </c>
    </row>
    <row r="52" spans="2:13" ht="12.75" customHeight="1">
      <c r="B52" s="4" t="s">
        <v>407</v>
      </c>
      <c r="C52" s="4">
        <v>4.5</v>
      </c>
      <c r="D52" s="4" t="s">
        <v>510</v>
      </c>
      <c r="E52" s="4" t="s">
        <v>509</v>
      </c>
      <c r="F52" s="4" t="s">
        <v>191</v>
      </c>
      <c r="G52" s="4">
        <v>2017</v>
      </c>
      <c r="H52" s="4">
        <v>1000</v>
      </c>
      <c r="I52" s="4" t="s">
        <v>488</v>
      </c>
      <c r="J52" s="4">
        <v>2008</v>
      </c>
      <c r="K52" s="4" t="s">
        <v>489</v>
      </c>
      <c r="L52" s="4">
        <v>216270305543447</v>
      </c>
      <c r="M52" s="213">
        <f t="shared" si="1"/>
        <v>216.27030554344699</v>
      </c>
    </row>
    <row r="53" spans="2:13" ht="12.75" customHeight="1">
      <c r="B53" s="4" t="s">
        <v>407</v>
      </c>
      <c r="C53" s="4">
        <v>4.5</v>
      </c>
      <c r="D53" s="4" t="s">
        <v>510</v>
      </c>
      <c r="E53" s="4" t="s">
        <v>542</v>
      </c>
      <c r="F53" s="4" t="s">
        <v>512</v>
      </c>
      <c r="G53" s="4">
        <v>2017</v>
      </c>
      <c r="H53" s="4">
        <v>1000</v>
      </c>
      <c r="I53" s="4" t="s">
        <v>488</v>
      </c>
      <c r="J53" s="4">
        <v>2008</v>
      </c>
      <c r="K53" s="4" t="s">
        <v>489</v>
      </c>
      <c r="L53" s="4">
        <v>692591940550028</v>
      </c>
      <c r="M53" s="213">
        <f t="shared" si="1"/>
        <v>692.59194055002797</v>
      </c>
    </row>
    <row r="54" spans="2:13" ht="12.75" customHeight="1">
      <c r="B54" s="4" t="s">
        <v>407</v>
      </c>
      <c r="C54" s="4">
        <v>4.5</v>
      </c>
      <c r="D54" s="4" t="s">
        <v>513</v>
      </c>
      <c r="E54" s="4" t="s">
        <v>542</v>
      </c>
      <c r="F54" s="4" t="s">
        <v>512</v>
      </c>
      <c r="G54" s="4">
        <v>2017</v>
      </c>
      <c r="H54" s="4">
        <v>1000</v>
      </c>
      <c r="I54" s="4" t="s">
        <v>488</v>
      </c>
      <c r="J54" s="4">
        <v>2008</v>
      </c>
      <c r="K54" s="4" t="s">
        <v>489</v>
      </c>
      <c r="L54" s="4">
        <v>692591940550028</v>
      </c>
      <c r="M54" s="213">
        <f t="shared" si="1"/>
        <v>692.59194055002797</v>
      </c>
    </row>
    <row r="55" spans="2:13" ht="12.75" customHeight="1">
      <c r="B55" s="4" t="s">
        <v>407</v>
      </c>
      <c r="C55" s="4">
        <v>4.5</v>
      </c>
      <c r="D55" s="4" t="s">
        <v>513</v>
      </c>
      <c r="E55" s="4" t="s">
        <v>514</v>
      </c>
      <c r="F55" s="4" t="s">
        <v>515</v>
      </c>
      <c r="G55" s="4">
        <v>2017</v>
      </c>
      <c r="H55" s="4">
        <v>1000</v>
      </c>
      <c r="I55" s="4" t="s">
        <v>488</v>
      </c>
      <c r="J55" s="4">
        <v>2008</v>
      </c>
      <c r="K55" s="4" t="s">
        <v>489</v>
      </c>
      <c r="L55" s="4">
        <v>687932450656000</v>
      </c>
      <c r="M55" s="213">
        <f t="shared" si="1"/>
        <v>687.93245065600001</v>
      </c>
    </row>
    <row r="56" spans="2:13" ht="12.75" customHeight="1">
      <c r="B56" s="4" t="s">
        <v>407</v>
      </c>
      <c r="C56" s="4">
        <v>4.5</v>
      </c>
      <c r="D56" s="4" t="s">
        <v>513</v>
      </c>
      <c r="E56" s="4" t="s">
        <v>520</v>
      </c>
      <c r="F56" s="4" t="s">
        <v>521</v>
      </c>
      <c r="G56" s="4">
        <v>2017</v>
      </c>
      <c r="H56" s="4">
        <v>1000</v>
      </c>
      <c r="I56" s="4" t="s">
        <v>488</v>
      </c>
      <c r="J56" s="4">
        <v>2008</v>
      </c>
      <c r="K56" s="4" t="s">
        <v>489</v>
      </c>
      <c r="L56" s="4">
        <v>789601757703261</v>
      </c>
      <c r="M56" s="213">
        <f t="shared" si="1"/>
        <v>789.601757703261</v>
      </c>
    </row>
    <row r="57" spans="2:13" ht="12.75" customHeight="1">
      <c r="B57" s="4" t="s">
        <v>407</v>
      </c>
      <c r="C57" s="4">
        <v>4.5</v>
      </c>
      <c r="D57" s="4" t="s">
        <v>522</v>
      </c>
      <c r="E57" s="4" t="s">
        <v>518</v>
      </c>
      <c r="F57" s="4" t="s">
        <v>519</v>
      </c>
      <c r="G57" s="4">
        <v>2017</v>
      </c>
      <c r="H57" s="4">
        <v>1000</v>
      </c>
      <c r="I57" s="4" t="s">
        <v>488</v>
      </c>
      <c r="J57" s="4">
        <v>2008</v>
      </c>
      <c r="K57" s="4" t="s">
        <v>489</v>
      </c>
      <c r="L57" s="4">
        <v>21138210493599.301</v>
      </c>
      <c r="M57" s="213">
        <f t="shared" si="1"/>
        <v>21.138210493599299</v>
      </c>
    </row>
    <row r="58" spans="2:13" ht="12.75" customHeight="1">
      <c r="B58" s="4" t="s">
        <v>407</v>
      </c>
      <c r="C58" s="4">
        <v>4.5</v>
      </c>
      <c r="D58" s="4" t="s">
        <v>522</v>
      </c>
      <c r="E58" s="4" t="s">
        <v>520</v>
      </c>
      <c r="F58" s="4" t="s">
        <v>521</v>
      </c>
      <c r="G58" s="4">
        <v>2017</v>
      </c>
      <c r="H58" s="4">
        <v>1000</v>
      </c>
      <c r="I58" s="4" t="s">
        <v>488</v>
      </c>
      <c r="J58" s="4">
        <v>2008</v>
      </c>
      <c r="K58" s="4" t="s">
        <v>489</v>
      </c>
      <c r="L58" s="4">
        <v>742180175032482</v>
      </c>
      <c r="M58" s="213">
        <f t="shared" si="1"/>
        <v>742.180175032482</v>
      </c>
    </row>
    <row r="59" spans="2:13" ht="12.75" customHeight="1">
      <c r="B59" s="4" t="s">
        <v>407</v>
      </c>
      <c r="C59" s="4">
        <v>4.5</v>
      </c>
      <c r="D59" s="4" t="s">
        <v>522</v>
      </c>
      <c r="E59" s="4" t="s">
        <v>523</v>
      </c>
      <c r="F59" s="4" t="s">
        <v>172</v>
      </c>
      <c r="G59" s="4">
        <v>2017</v>
      </c>
      <c r="H59" s="4">
        <v>1000</v>
      </c>
      <c r="I59" s="4" t="s">
        <v>488</v>
      </c>
      <c r="J59" s="4">
        <v>2008</v>
      </c>
      <c r="K59" s="4" t="s">
        <v>489</v>
      </c>
      <c r="L59" s="215">
        <v>1406807763383550</v>
      </c>
      <c r="M59" s="213">
        <f t="shared" si="1"/>
        <v>1406.8077633835501</v>
      </c>
    </row>
    <row r="60" spans="2:13" ht="12.75" customHeight="1">
      <c r="B60" s="4" t="s">
        <v>407</v>
      </c>
      <c r="C60" s="4">
        <v>4.5</v>
      </c>
      <c r="D60" s="4" t="s">
        <v>524</v>
      </c>
      <c r="E60" s="4" t="s">
        <v>523</v>
      </c>
      <c r="F60" s="4" t="s">
        <v>172</v>
      </c>
      <c r="G60" s="4">
        <v>2017</v>
      </c>
      <c r="H60" s="4">
        <v>1000</v>
      </c>
      <c r="I60" s="4" t="s">
        <v>488</v>
      </c>
      <c r="J60" s="4">
        <v>2008</v>
      </c>
      <c r="K60" s="4" t="s">
        <v>489</v>
      </c>
      <c r="L60" s="215">
        <v>1406807763383550</v>
      </c>
      <c r="M60" s="213">
        <f t="shared" si="1"/>
        <v>1406.8077633835501</v>
      </c>
    </row>
    <row r="61" spans="2:13" ht="12.75" customHeight="1">
      <c r="B61" s="4" t="s">
        <v>407</v>
      </c>
      <c r="C61" s="4">
        <v>4.5</v>
      </c>
      <c r="D61" s="4" t="s">
        <v>527</v>
      </c>
      <c r="E61" s="4" t="s">
        <v>528</v>
      </c>
      <c r="F61" s="4" t="s">
        <v>529</v>
      </c>
      <c r="G61" s="4">
        <v>2017</v>
      </c>
      <c r="H61" s="4">
        <v>1000</v>
      </c>
      <c r="I61" s="4" t="s">
        <v>488</v>
      </c>
      <c r="J61" s="4">
        <v>2008</v>
      </c>
      <c r="K61" s="4" t="s">
        <v>489</v>
      </c>
      <c r="L61" s="215">
        <v>1239469722411850</v>
      </c>
      <c r="M61" s="213">
        <f t="shared" si="1"/>
        <v>1239.4697224118499</v>
      </c>
    </row>
    <row r="62" spans="2:13" ht="12.75" customHeight="1">
      <c r="B62" s="4" t="s">
        <v>407</v>
      </c>
      <c r="C62" s="4">
        <v>4.5</v>
      </c>
      <c r="D62" s="4" t="s">
        <v>527</v>
      </c>
      <c r="E62" s="4" t="s">
        <v>534</v>
      </c>
      <c r="F62" s="4" t="s">
        <v>178</v>
      </c>
      <c r="G62" s="4">
        <v>2017</v>
      </c>
      <c r="H62" s="4">
        <v>1000</v>
      </c>
      <c r="I62" s="4" t="s">
        <v>488</v>
      </c>
      <c r="J62" s="4">
        <v>2008</v>
      </c>
      <c r="K62" s="4" t="s">
        <v>489</v>
      </c>
      <c r="L62" s="4">
        <v>167338040971696</v>
      </c>
      <c r="M62" s="213">
        <f t="shared" si="1"/>
        <v>167.33804097169599</v>
      </c>
    </row>
    <row r="63" spans="2:13" ht="12.75" customHeight="1">
      <c r="B63" s="4" t="s">
        <v>407</v>
      </c>
      <c r="C63" s="4">
        <v>4.5</v>
      </c>
      <c r="D63" s="4" t="s">
        <v>543</v>
      </c>
      <c r="E63" s="4" t="s">
        <v>534</v>
      </c>
      <c r="F63" s="4" t="s">
        <v>178</v>
      </c>
      <c r="G63" s="4">
        <v>2017</v>
      </c>
      <c r="H63" s="4">
        <v>1000</v>
      </c>
      <c r="I63" s="4" t="s">
        <v>488</v>
      </c>
      <c r="J63" s="4">
        <v>2008</v>
      </c>
      <c r="K63" s="4" t="s">
        <v>489</v>
      </c>
      <c r="L63" s="4">
        <v>167338040971696</v>
      </c>
      <c r="M63" s="213">
        <f t="shared" si="1"/>
        <v>167.33804097169599</v>
      </c>
    </row>
    <row r="64" spans="2:13" ht="12.75" customHeight="1">
      <c r="B64" s="4" t="s">
        <v>407</v>
      </c>
      <c r="C64" s="4">
        <v>4.5</v>
      </c>
      <c r="D64" s="4" t="s">
        <v>543</v>
      </c>
      <c r="E64" s="4" t="s">
        <v>544</v>
      </c>
      <c r="F64" s="4" t="s">
        <v>545</v>
      </c>
      <c r="G64" s="4">
        <v>2017</v>
      </c>
      <c r="H64" s="4">
        <v>1000</v>
      </c>
      <c r="I64" s="4" t="s">
        <v>488</v>
      </c>
      <c r="J64" s="4">
        <v>2008</v>
      </c>
      <c r="K64" s="4" t="s">
        <v>489</v>
      </c>
      <c r="L64" s="4">
        <v>-30971219023024</v>
      </c>
      <c r="M64" s="213">
        <f t="shared" si="1"/>
        <v>-30.971219023023998</v>
      </c>
    </row>
    <row r="65" spans="2:13" ht="12.75" customHeight="1">
      <c r="B65" s="4" t="s">
        <v>407</v>
      </c>
      <c r="C65" s="4">
        <v>4.5</v>
      </c>
      <c r="D65" s="4" t="s">
        <v>543</v>
      </c>
      <c r="E65" s="4" t="s">
        <v>546</v>
      </c>
      <c r="F65" s="4" t="s">
        <v>545</v>
      </c>
      <c r="G65" s="4">
        <v>2017</v>
      </c>
      <c r="H65" s="4">
        <v>1000</v>
      </c>
      <c r="I65" s="4" t="s">
        <v>488</v>
      </c>
      <c r="J65" s="4">
        <v>2008</v>
      </c>
      <c r="K65" s="4" t="s">
        <v>489</v>
      </c>
      <c r="L65" s="4">
        <v>267344771057806</v>
      </c>
      <c r="M65" s="213">
        <f t="shared" si="1"/>
        <v>267.34477105780599</v>
      </c>
    </row>
    <row r="66" spans="2:13" ht="12.75" customHeight="1">
      <c r="B66" s="4" t="s">
        <v>407</v>
      </c>
      <c r="C66" s="4">
        <v>4.5</v>
      </c>
      <c r="D66" s="4" t="s">
        <v>543</v>
      </c>
      <c r="E66" s="4" t="s">
        <v>547</v>
      </c>
      <c r="F66" s="4" t="s">
        <v>545</v>
      </c>
      <c r="G66" s="4">
        <v>2017</v>
      </c>
      <c r="H66" s="4">
        <v>1000</v>
      </c>
      <c r="I66" s="4" t="s">
        <v>488</v>
      </c>
      <c r="J66" s="4">
        <v>2008</v>
      </c>
      <c r="K66" s="4" t="s">
        <v>489</v>
      </c>
      <c r="L66" s="4">
        <v>298315990080830</v>
      </c>
      <c r="M66" s="213">
        <f t="shared" si="1"/>
        <v>298.31599008082998</v>
      </c>
    </row>
    <row r="67" spans="2:13" ht="12.75" customHeight="1">
      <c r="B67" s="4" t="s">
        <v>407</v>
      </c>
      <c r="C67" s="4">
        <v>4.5</v>
      </c>
      <c r="D67" s="4" t="s">
        <v>543</v>
      </c>
      <c r="E67" s="4" t="s">
        <v>548</v>
      </c>
      <c r="F67" s="4" t="s">
        <v>549</v>
      </c>
      <c r="G67" s="4">
        <v>2017</v>
      </c>
      <c r="H67" s="4">
        <v>1000</v>
      </c>
      <c r="I67" s="4" t="s">
        <v>488</v>
      </c>
      <c r="J67" s="4">
        <v>2008</v>
      </c>
      <c r="K67" s="4" t="s">
        <v>489</v>
      </c>
      <c r="L67" s="4">
        <v>35930038510583.898</v>
      </c>
      <c r="M67" s="213">
        <f t="shared" si="1"/>
        <v>35.930038510583898</v>
      </c>
    </row>
    <row r="68" spans="2:13" ht="12.75" customHeight="1">
      <c r="B68" s="4" t="s">
        <v>407</v>
      </c>
      <c r="C68" s="4">
        <v>4.5</v>
      </c>
      <c r="D68" s="4" t="s">
        <v>550</v>
      </c>
      <c r="E68" s="4" t="s">
        <v>551</v>
      </c>
      <c r="F68" s="4" t="s">
        <v>181</v>
      </c>
      <c r="G68" s="4">
        <v>2017</v>
      </c>
      <c r="H68" s="4">
        <v>1000</v>
      </c>
      <c r="I68" s="4" t="s">
        <v>488</v>
      </c>
      <c r="J68" s="4">
        <v>2008</v>
      </c>
      <c r="K68" s="4" t="s">
        <v>489</v>
      </c>
      <c r="L68" s="4">
        <v>458932532160404</v>
      </c>
      <c r="M68" s="213">
        <f t="shared" si="1"/>
        <v>458.93253216040398</v>
      </c>
    </row>
    <row r="69" spans="2:13" ht="12.75" customHeight="1">
      <c r="B69" s="4" t="s">
        <v>407</v>
      </c>
      <c r="C69" s="4">
        <v>4.5</v>
      </c>
      <c r="D69" s="4" t="s">
        <v>550</v>
      </c>
      <c r="E69" s="4" t="s">
        <v>552</v>
      </c>
      <c r="F69" s="4" t="s">
        <v>553</v>
      </c>
      <c r="G69" s="4">
        <v>2017</v>
      </c>
      <c r="H69" s="4">
        <v>1000</v>
      </c>
      <c r="I69" s="4" t="s">
        <v>488</v>
      </c>
      <c r="J69" s="4">
        <v>2008</v>
      </c>
      <c r="K69" s="4" t="s">
        <v>489</v>
      </c>
      <c r="L69" s="4">
        <v>458836360916312</v>
      </c>
      <c r="M69" s="213">
        <f t="shared" si="1"/>
        <v>458.836360916312</v>
      </c>
    </row>
    <row r="70" spans="2:13" ht="12.75" customHeight="1">
      <c r="B70" s="4" t="s">
        <v>407</v>
      </c>
      <c r="C70" s="4">
        <v>4.5</v>
      </c>
      <c r="D70" s="4" t="s">
        <v>550</v>
      </c>
      <c r="E70" s="4" t="s">
        <v>554</v>
      </c>
      <c r="F70" s="4" t="s">
        <v>555</v>
      </c>
      <c r="G70" s="4">
        <v>2017</v>
      </c>
      <c r="H70" s="4">
        <v>1000</v>
      </c>
      <c r="I70" s="4" t="s">
        <v>488</v>
      </c>
      <c r="J70" s="4">
        <v>2008</v>
      </c>
      <c r="K70" s="4" t="s">
        <v>489</v>
      </c>
      <c r="L70" s="4">
        <v>96171244092.033707</v>
      </c>
      <c r="M70" s="213">
        <f t="shared" si="1"/>
        <v>9.6171244092033703E-2</v>
      </c>
    </row>
    <row r="71" spans="2:13" ht="12.75" customHeight="1">
      <c r="B71" s="4" t="s">
        <v>407</v>
      </c>
      <c r="C71" s="4">
        <v>4.5</v>
      </c>
      <c r="D71" s="4" t="s">
        <v>550</v>
      </c>
      <c r="E71" s="4" t="s">
        <v>556</v>
      </c>
      <c r="F71" s="4" t="s">
        <v>186</v>
      </c>
      <c r="G71" s="4">
        <v>2017</v>
      </c>
      <c r="H71" s="4">
        <v>1000</v>
      </c>
      <c r="I71" s="4" t="s">
        <v>488</v>
      </c>
      <c r="J71" s="4">
        <v>2008</v>
      </c>
      <c r="K71" s="4" t="s">
        <v>489</v>
      </c>
      <c r="L71" s="4">
        <v>-322565710211732</v>
      </c>
      <c r="M71" s="213">
        <f t="shared" si="1"/>
        <v>-322.56571021173198</v>
      </c>
    </row>
    <row r="72" spans="2:13" ht="12.75" customHeight="1">
      <c r="B72" s="4" t="s">
        <v>407</v>
      </c>
      <c r="C72" s="4">
        <v>4.5</v>
      </c>
      <c r="D72" s="4" t="s">
        <v>557</v>
      </c>
      <c r="E72" s="4" t="s">
        <v>558</v>
      </c>
      <c r="F72" s="4" t="s">
        <v>88</v>
      </c>
      <c r="G72" s="4">
        <v>2017</v>
      </c>
      <c r="H72" s="4">
        <v>1000</v>
      </c>
      <c r="I72" s="4" t="s">
        <v>488</v>
      </c>
      <c r="J72" s="4">
        <v>2008</v>
      </c>
      <c r="K72" s="4" t="s">
        <v>489</v>
      </c>
      <c r="L72" s="4">
        <v>420885527902966</v>
      </c>
      <c r="M72" s="213">
        <f t="shared" si="1"/>
        <v>420.88552790296598</v>
      </c>
    </row>
    <row r="73" spans="2:13" ht="12.75" customHeight="1">
      <c r="B73" s="4" t="s">
        <v>407</v>
      </c>
      <c r="C73" s="4">
        <v>4.5</v>
      </c>
      <c r="D73" s="4" t="s">
        <v>557</v>
      </c>
      <c r="E73" s="4" t="s">
        <v>559</v>
      </c>
      <c r="F73" s="4" t="s">
        <v>560</v>
      </c>
      <c r="G73" s="4">
        <v>2017</v>
      </c>
      <c r="H73" s="4">
        <v>1000</v>
      </c>
      <c r="I73" s="4" t="s">
        <v>488</v>
      </c>
      <c r="J73" s="4">
        <v>2008</v>
      </c>
      <c r="K73" s="4" t="s">
        <v>489</v>
      </c>
      <c r="L73" s="4">
        <v>441851698178956</v>
      </c>
      <c r="M73" s="213">
        <f t="shared" si="1"/>
        <v>441.85169817895598</v>
      </c>
    </row>
    <row r="74" spans="2:13" ht="12.75" customHeight="1">
      <c r="B74" s="4" t="s">
        <v>407</v>
      </c>
      <c r="C74" s="4">
        <v>4.5</v>
      </c>
      <c r="D74" s="4" t="s">
        <v>557</v>
      </c>
      <c r="E74" s="4" t="s">
        <v>561</v>
      </c>
      <c r="F74" s="4" t="s">
        <v>562</v>
      </c>
      <c r="G74" s="4">
        <v>2017</v>
      </c>
      <c r="H74" s="4">
        <v>1000</v>
      </c>
      <c r="I74" s="4" t="s">
        <v>488</v>
      </c>
      <c r="J74" s="4">
        <v>2008</v>
      </c>
      <c r="K74" s="4" t="s">
        <v>489</v>
      </c>
      <c r="L74" s="4">
        <v>-20966170275990.301</v>
      </c>
      <c r="M74" s="213">
        <f t="shared" si="1"/>
        <v>-20.966170275990301</v>
      </c>
    </row>
    <row r="75" spans="2:13" ht="12.75" customHeight="1">
      <c r="B75" s="4" t="s">
        <v>407</v>
      </c>
      <c r="C75" s="4">
        <v>4.5</v>
      </c>
      <c r="D75" s="4" t="s">
        <v>557</v>
      </c>
      <c r="E75" s="4" t="s">
        <v>556</v>
      </c>
      <c r="F75" s="4" t="s">
        <v>186</v>
      </c>
      <c r="G75" s="4">
        <v>2017</v>
      </c>
      <c r="H75" s="4">
        <v>1000</v>
      </c>
      <c r="I75" s="4" t="s">
        <v>488</v>
      </c>
      <c r="J75" s="4">
        <v>2008</v>
      </c>
      <c r="K75" s="4" t="s">
        <v>489</v>
      </c>
      <c r="L75" s="4">
        <v>-314401510863966</v>
      </c>
      <c r="M75" s="213">
        <f t="shared" si="1"/>
        <v>-314.401510863966</v>
      </c>
    </row>
    <row r="76" spans="2:13" ht="12.75" customHeight="1">
      <c r="B76" s="4" t="s">
        <v>407</v>
      </c>
      <c r="C76" s="4">
        <v>4.5</v>
      </c>
      <c r="D76" s="4" t="s">
        <v>563</v>
      </c>
      <c r="E76" s="4" t="s">
        <v>564</v>
      </c>
      <c r="F76" s="4" t="s">
        <v>88</v>
      </c>
      <c r="G76" s="4">
        <v>2017</v>
      </c>
      <c r="H76" s="4">
        <v>1000</v>
      </c>
      <c r="I76" s="4" t="s">
        <v>488</v>
      </c>
      <c r="J76" s="4">
        <v>2008</v>
      </c>
      <c r="K76" s="4" t="s">
        <v>489</v>
      </c>
      <c r="L76" s="4">
        <v>106484017039000</v>
      </c>
      <c r="M76" s="213">
        <f t="shared" si="1"/>
        <v>106.48401703899999</v>
      </c>
    </row>
    <row r="77" spans="2:13" ht="12.75" customHeight="1">
      <c r="B77" s="4" t="s">
        <v>407</v>
      </c>
      <c r="C77" s="4">
        <v>4.5</v>
      </c>
      <c r="D77" s="4" t="s">
        <v>563</v>
      </c>
      <c r="E77" s="4" t="s">
        <v>565</v>
      </c>
      <c r="F77" s="4" t="s">
        <v>566</v>
      </c>
      <c r="G77" s="4">
        <v>2017</v>
      </c>
      <c r="H77" s="4">
        <v>1000</v>
      </c>
      <c r="I77" s="4" t="s">
        <v>488</v>
      </c>
      <c r="J77" s="4">
        <v>2008</v>
      </c>
      <c r="K77" s="4" t="s">
        <v>489</v>
      </c>
      <c r="L77" s="4">
        <v>42182254311084</v>
      </c>
      <c r="M77" s="213">
        <f t="shared" si="1"/>
        <v>42.182254311084002</v>
      </c>
    </row>
    <row r="78" spans="2:13" ht="12.75" customHeight="1">
      <c r="B78" s="4" t="s">
        <v>407</v>
      </c>
      <c r="C78" s="4">
        <v>4.5</v>
      </c>
      <c r="D78" s="4" t="s">
        <v>563</v>
      </c>
      <c r="E78" s="4" t="s">
        <v>561</v>
      </c>
      <c r="F78" s="4" t="s">
        <v>562</v>
      </c>
      <c r="G78" s="4">
        <v>2017</v>
      </c>
      <c r="H78" s="4">
        <v>1000</v>
      </c>
      <c r="I78" s="4" t="s">
        <v>488</v>
      </c>
      <c r="J78" s="4">
        <v>2008</v>
      </c>
      <c r="K78" s="4" t="s">
        <v>489</v>
      </c>
      <c r="L78" s="4">
        <v>7306924652451.96</v>
      </c>
      <c r="M78" s="213">
        <f t="shared" si="1"/>
        <v>7.3069246524519595</v>
      </c>
    </row>
    <row r="79" spans="2:13" ht="12.75" customHeight="1">
      <c r="B79" s="4" t="s">
        <v>407</v>
      </c>
      <c r="C79" s="4">
        <v>4.5</v>
      </c>
      <c r="D79" s="4" t="s">
        <v>563</v>
      </c>
      <c r="E79" s="4" t="s">
        <v>567</v>
      </c>
      <c r="F79" s="4" t="s">
        <v>568</v>
      </c>
      <c r="G79" s="4">
        <v>2017</v>
      </c>
      <c r="H79" s="4">
        <v>1000</v>
      </c>
      <c r="I79" s="4" t="s">
        <v>488</v>
      </c>
      <c r="J79" s="4">
        <v>2008</v>
      </c>
      <c r="K79" s="4" t="s">
        <v>489</v>
      </c>
      <c r="L79" s="4">
        <v>24944278066464.199</v>
      </c>
      <c r="M79" s="213">
        <f t="shared" si="1"/>
        <v>24.9442780664642</v>
      </c>
    </row>
    <row r="80" spans="2:13" ht="12.75" customHeight="1">
      <c r="B80" s="4" t="s">
        <v>407</v>
      </c>
      <c r="C80" s="4">
        <v>4.5</v>
      </c>
      <c r="D80" s="4" t="s">
        <v>563</v>
      </c>
      <c r="E80" s="4" t="s">
        <v>569</v>
      </c>
      <c r="F80" s="4" t="s">
        <v>570</v>
      </c>
      <c r="G80" s="4">
        <v>2017</v>
      </c>
      <c r="H80" s="4">
        <v>1000</v>
      </c>
      <c r="I80" s="4" t="s">
        <v>488</v>
      </c>
      <c r="J80" s="4">
        <v>2008</v>
      </c>
      <c r="K80" s="4" t="s">
        <v>489</v>
      </c>
      <c r="L80" s="4">
        <v>32050560009000</v>
      </c>
      <c r="M80" s="213">
        <f t="shared" si="1"/>
        <v>32.050560009000002</v>
      </c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F1000"/>
  <sheetViews>
    <sheetView workbookViewId="0"/>
  </sheetViews>
  <sheetFormatPr defaultColWidth="12.6640625" defaultRowHeight="15" customHeight="1"/>
  <cols>
    <col min="1" max="27" width="8.6640625" customWidth="1"/>
    <col min="28" max="51" width="10.77734375" customWidth="1"/>
    <col min="52" max="52" width="12.77734375" customWidth="1"/>
    <col min="53" max="53" width="10.77734375" customWidth="1"/>
    <col min="56" max="56" width="18.77734375" customWidth="1"/>
    <col min="57" max="57" width="22.33203125" customWidth="1"/>
    <col min="58" max="58" width="21.44140625" customWidth="1"/>
  </cols>
  <sheetData>
    <row r="1" spans="3:53" ht="12.75" customHeight="1">
      <c r="C1" s="8" t="s">
        <v>373</v>
      </c>
      <c r="O1" s="8" t="s">
        <v>374</v>
      </c>
      <c r="AA1" s="8" t="s">
        <v>375</v>
      </c>
    </row>
    <row r="2" spans="3:53" ht="12.75" customHeight="1">
      <c r="C2" s="10" t="s">
        <v>376</v>
      </c>
      <c r="O2" s="10" t="s">
        <v>377</v>
      </c>
      <c r="AB2" s="1" t="s">
        <v>378</v>
      </c>
      <c r="AC2" s="1">
        <v>2000</v>
      </c>
      <c r="AD2" s="1">
        <v>2001</v>
      </c>
      <c r="AE2" s="1">
        <v>2002</v>
      </c>
      <c r="AF2" s="1">
        <v>2003</v>
      </c>
      <c r="AG2" s="1">
        <v>2004</v>
      </c>
      <c r="AH2" s="1">
        <v>2005</v>
      </c>
      <c r="AI2" s="1">
        <v>2006</v>
      </c>
      <c r="AJ2" s="1">
        <v>2007</v>
      </c>
      <c r="AK2" s="1">
        <v>2008</v>
      </c>
      <c r="AL2" s="1">
        <v>2009</v>
      </c>
      <c r="AM2" s="1">
        <v>2010</v>
      </c>
      <c r="AN2" s="1">
        <v>2011</v>
      </c>
      <c r="AO2" s="1">
        <v>2012</v>
      </c>
      <c r="AP2" s="1">
        <v>2013</v>
      </c>
      <c r="AQ2" s="1">
        <v>2014</v>
      </c>
      <c r="AR2" s="1">
        <v>2015</v>
      </c>
      <c r="AS2" s="1">
        <v>2016</v>
      </c>
      <c r="AT2" s="1">
        <v>2017</v>
      </c>
      <c r="AU2" s="238">
        <v>2018</v>
      </c>
      <c r="AV2" s="238">
        <v>2019</v>
      </c>
      <c r="AW2" s="238">
        <v>2020</v>
      </c>
      <c r="AX2" s="238">
        <v>2021</v>
      </c>
      <c r="AY2" s="238">
        <v>2022</v>
      </c>
      <c r="AZ2" s="1">
        <v>2023</v>
      </c>
      <c r="BA2" s="1" t="s">
        <v>379</v>
      </c>
    </row>
    <row r="3" spans="3:53" ht="12.75" customHeight="1">
      <c r="O3" s="1" t="s">
        <v>380</v>
      </c>
      <c r="P3" s="1"/>
      <c r="Q3" s="1" t="s">
        <v>381</v>
      </c>
      <c r="R3" s="1"/>
      <c r="S3" s="1" t="s">
        <v>382</v>
      </c>
      <c r="U3" s="1" t="s">
        <v>383</v>
      </c>
      <c r="AA3" s="4" t="s">
        <v>384</v>
      </c>
      <c r="AB3" s="4" t="s">
        <v>380</v>
      </c>
      <c r="AC3" s="4">
        <v>0.19061439999999999</v>
      </c>
      <c r="AD3" s="4">
        <v>0.2297923</v>
      </c>
      <c r="AE3" s="4">
        <v>0.19964129999999999</v>
      </c>
      <c r="AF3" s="4">
        <v>0.2144615</v>
      </c>
      <c r="AG3" s="4">
        <v>0.22209609999999999</v>
      </c>
      <c r="AH3" s="4">
        <v>0.20340539999999999</v>
      </c>
      <c r="AI3" s="4">
        <v>0.1864266</v>
      </c>
      <c r="AJ3" s="4">
        <v>0.1999619</v>
      </c>
      <c r="AK3" s="4">
        <v>0.18719640000000001</v>
      </c>
      <c r="AL3" s="4">
        <v>0.19517789999999999</v>
      </c>
      <c r="AM3" s="4">
        <v>0.19271179999999999</v>
      </c>
      <c r="AN3" s="4">
        <v>0.18430930000000001</v>
      </c>
      <c r="AO3" s="4">
        <v>0.18430959999999999</v>
      </c>
      <c r="AP3" s="4">
        <v>0.1874593</v>
      </c>
      <c r="AQ3" s="4">
        <v>0.21116599999999999</v>
      </c>
      <c r="AR3" s="4">
        <v>0.21253040000000001</v>
      </c>
      <c r="AS3" s="4">
        <v>0.20852280000000001</v>
      </c>
      <c r="AT3" s="4">
        <v>0.19909940000000001</v>
      </c>
      <c r="AU3" s="4">
        <v>0.1847983</v>
      </c>
      <c r="AV3" s="4">
        <v>0.18068049999999999</v>
      </c>
      <c r="AW3" s="4">
        <v>0.18889239999999999</v>
      </c>
      <c r="AX3" s="4">
        <v>0.16427929999999999</v>
      </c>
      <c r="AY3" s="4">
        <v>0.14783689999999999</v>
      </c>
      <c r="BA3" s="4">
        <v>1</v>
      </c>
    </row>
    <row r="4" spans="3:53" ht="12.75" customHeight="1">
      <c r="O4" s="4" t="s">
        <v>384</v>
      </c>
      <c r="Q4" s="4" t="s">
        <v>385</v>
      </c>
      <c r="S4" s="4" t="s">
        <v>386</v>
      </c>
      <c r="U4" s="4" t="s">
        <v>387</v>
      </c>
      <c r="AA4" s="4" t="s">
        <v>388</v>
      </c>
      <c r="AB4" s="4" t="s">
        <v>380</v>
      </c>
      <c r="AC4" s="4">
        <v>0.2074106</v>
      </c>
      <c r="AD4" s="4">
        <v>0.20252139999999999</v>
      </c>
      <c r="AE4" s="4">
        <v>0.20114879999999999</v>
      </c>
      <c r="AF4" s="4">
        <v>0.1997343</v>
      </c>
      <c r="AG4" s="4">
        <v>0.1922343</v>
      </c>
      <c r="AH4" s="4">
        <v>0.1820079</v>
      </c>
      <c r="AI4" s="4">
        <v>0.174702</v>
      </c>
      <c r="AJ4" s="4">
        <v>0.1714387</v>
      </c>
      <c r="AK4" s="4">
        <v>0.18123549999999999</v>
      </c>
      <c r="AL4" s="4">
        <v>0.18670139999999999</v>
      </c>
      <c r="AM4" s="4">
        <v>0.18904609999999999</v>
      </c>
      <c r="AN4" s="4">
        <v>0.1880328</v>
      </c>
      <c r="AO4" s="4">
        <v>0.19089539999999999</v>
      </c>
      <c r="AP4" s="4">
        <v>0.1907827</v>
      </c>
      <c r="AQ4" s="4">
        <v>0.18473490000000001</v>
      </c>
      <c r="AR4" s="4">
        <v>0.17851069999999999</v>
      </c>
      <c r="AS4" s="4">
        <v>0.1786817</v>
      </c>
      <c r="AT4" s="4">
        <v>0.18135419999999999</v>
      </c>
      <c r="AU4" s="4">
        <v>0.17892130000000001</v>
      </c>
      <c r="AV4" s="4">
        <v>0.18017040000000001</v>
      </c>
      <c r="AW4" s="4">
        <v>0.1709685</v>
      </c>
      <c r="AX4" s="4">
        <v>0.16979839999999999</v>
      </c>
      <c r="AY4" s="4">
        <v>0.179976</v>
      </c>
      <c r="BA4" s="4">
        <v>1</v>
      </c>
    </row>
    <row r="5" spans="3:53" ht="12.75" customHeight="1">
      <c r="O5" s="4" t="s">
        <v>388</v>
      </c>
      <c r="Q5" s="4" t="s">
        <v>389</v>
      </c>
      <c r="S5" s="4" t="s">
        <v>390</v>
      </c>
      <c r="AA5" s="4" t="s">
        <v>391</v>
      </c>
      <c r="AB5" s="4" t="s">
        <v>380</v>
      </c>
      <c r="AC5" s="4">
        <v>0.22038920000000001</v>
      </c>
      <c r="AD5" s="4">
        <v>0.22251689999999999</v>
      </c>
      <c r="AE5" s="4">
        <v>0.212424</v>
      </c>
      <c r="AF5" s="4">
        <v>0.20702580000000001</v>
      </c>
      <c r="AG5" s="4">
        <v>0.1968762</v>
      </c>
      <c r="AH5" s="4">
        <v>0.18978519999999999</v>
      </c>
      <c r="AI5" s="4">
        <v>0.18845419999999999</v>
      </c>
      <c r="AJ5" s="4">
        <v>0.18168090000000001</v>
      </c>
      <c r="AK5" s="4">
        <v>0.18733530000000001</v>
      </c>
      <c r="AL5" s="4">
        <v>0.1919901</v>
      </c>
      <c r="AM5" s="4">
        <v>0.18237229999999999</v>
      </c>
      <c r="AN5" s="4">
        <v>0.18001610000000001</v>
      </c>
      <c r="AO5" s="4">
        <v>0.18376700000000001</v>
      </c>
      <c r="AP5" s="4">
        <v>0.18313260000000001</v>
      </c>
      <c r="AQ5" s="4">
        <v>0.18197089999999999</v>
      </c>
      <c r="AR5" s="4">
        <v>0.17674780000000001</v>
      </c>
      <c r="AS5" s="4">
        <v>0.17205229999999999</v>
      </c>
      <c r="AT5" s="4">
        <v>0.17138980000000001</v>
      </c>
      <c r="AU5" s="4">
        <v>0.1692266</v>
      </c>
      <c r="AV5" s="4">
        <v>0.1659032</v>
      </c>
      <c r="AW5" s="4">
        <v>0.1586388</v>
      </c>
      <c r="AX5" s="4">
        <v>0.15365860000000001</v>
      </c>
      <c r="AY5" s="4">
        <v>0.14971699999999999</v>
      </c>
      <c r="BA5" s="4">
        <v>1</v>
      </c>
    </row>
    <row r="6" spans="3:53" ht="12.75" customHeight="1">
      <c r="O6" s="4" t="s">
        <v>391</v>
      </c>
      <c r="Q6" s="4" t="s">
        <v>392</v>
      </c>
      <c r="S6" s="4" t="s">
        <v>393</v>
      </c>
      <c r="AA6" s="4" t="s">
        <v>394</v>
      </c>
      <c r="AB6" s="4" t="s">
        <v>380</v>
      </c>
      <c r="AC6" s="4">
        <v>0.33769110000000002</v>
      </c>
      <c r="AD6" s="4">
        <v>0.25758239999999999</v>
      </c>
      <c r="AE6" s="4">
        <v>0.24107000000000001</v>
      </c>
      <c r="AF6" s="4">
        <v>0.25269649999999999</v>
      </c>
      <c r="AG6" s="4">
        <v>0.25674000000000002</v>
      </c>
      <c r="AH6" s="4">
        <v>0.2669842</v>
      </c>
      <c r="AI6" s="4">
        <v>0.27876849999999997</v>
      </c>
      <c r="AJ6" s="4">
        <v>0.2996799</v>
      </c>
      <c r="AK6" s="4">
        <v>0.32524140000000001</v>
      </c>
      <c r="AL6" s="4">
        <v>0.23100789999999999</v>
      </c>
      <c r="AM6" s="4">
        <v>0.21347530000000001</v>
      </c>
      <c r="AN6" s="4">
        <v>0.22391249999999999</v>
      </c>
      <c r="AO6" s="4">
        <v>0.19947880000000001</v>
      </c>
      <c r="AP6" s="4">
        <v>0.1826904</v>
      </c>
      <c r="AQ6" s="4">
        <v>0.1781266</v>
      </c>
      <c r="AR6" s="4">
        <v>0.14034360000000001</v>
      </c>
      <c r="AS6" s="4">
        <v>0.15053659999999999</v>
      </c>
      <c r="AT6" s="4">
        <v>7.5273800000000002E-2</v>
      </c>
      <c r="BA6" s="4">
        <v>1</v>
      </c>
    </row>
    <row r="7" spans="3:53" ht="12.75" customHeight="1">
      <c r="O7" s="4" t="s">
        <v>394</v>
      </c>
      <c r="Q7" s="4" t="s">
        <v>395</v>
      </c>
      <c r="S7" s="4" t="s">
        <v>396</v>
      </c>
      <c r="AA7" s="4" t="s">
        <v>397</v>
      </c>
      <c r="AB7" s="4" t="s">
        <v>380</v>
      </c>
      <c r="AC7" s="4">
        <v>0.31318699999999999</v>
      </c>
      <c r="AD7" s="4">
        <v>0.3186406</v>
      </c>
      <c r="AE7" s="4">
        <v>0.31914959999999998</v>
      </c>
      <c r="AF7" s="4">
        <v>0.30716559999999998</v>
      </c>
      <c r="AG7" s="4">
        <v>0.29900860000000001</v>
      </c>
      <c r="AH7" s="4">
        <v>0.28524709999999998</v>
      </c>
      <c r="AI7" s="4">
        <v>0.28481479999999998</v>
      </c>
      <c r="AJ7" s="4">
        <v>0.28979480000000002</v>
      </c>
      <c r="AK7" s="4">
        <v>0.28240510000000002</v>
      </c>
      <c r="AL7" s="4">
        <v>0.32589309999999999</v>
      </c>
      <c r="AM7" s="4">
        <v>0.30685820000000003</v>
      </c>
      <c r="AN7" s="4">
        <v>0.2934813</v>
      </c>
      <c r="AO7" s="4">
        <v>0.30100159999999998</v>
      </c>
      <c r="AP7" s="4">
        <v>0.2990121</v>
      </c>
      <c r="AQ7" s="4">
        <v>0.2896011</v>
      </c>
      <c r="AR7" s="4">
        <v>0.31783230000000001</v>
      </c>
      <c r="AS7" s="4">
        <v>0.31723059999999997</v>
      </c>
      <c r="AT7" s="4">
        <v>0.30636740000000001</v>
      </c>
      <c r="AU7" s="4">
        <v>0.30493170000000003</v>
      </c>
      <c r="AV7" s="4">
        <v>0.31194539999999998</v>
      </c>
      <c r="AW7" s="4">
        <v>0.3100195</v>
      </c>
      <c r="AX7" s="4">
        <v>0.2859951</v>
      </c>
      <c r="AY7" s="4">
        <v>0.28263630000000001</v>
      </c>
      <c r="AZ7" s="4">
        <v>0.31548409999999999</v>
      </c>
      <c r="BA7" s="4">
        <v>1</v>
      </c>
    </row>
    <row r="8" spans="3:53" ht="12.75" customHeight="1">
      <c r="O8" s="4" t="s">
        <v>397</v>
      </c>
      <c r="Q8" s="4" t="s">
        <v>398</v>
      </c>
      <c r="AA8" s="4" t="s">
        <v>399</v>
      </c>
      <c r="AB8" s="4" t="s">
        <v>380</v>
      </c>
      <c r="AC8" s="4">
        <v>0.34280359999999999</v>
      </c>
      <c r="AD8" s="4">
        <v>0.33254709999999998</v>
      </c>
      <c r="AE8" s="4">
        <v>0.31588579999999999</v>
      </c>
      <c r="AF8" s="4">
        <v>0.28237400000000001</v>
      </c>
      <c r="AG8" s="4">
        <v>0.28212009999999998</v>
      </c>
      <c r="AH8" s="4">
        <v>0.26708710000000002</v>
      </c>
      <c r="AI8" s="4">
        <v>0.2445609</v>
      </c>
      <c r="AJ8" s="4">
        <v>0.2297264</v>
      </c>
      <c r="AK8" s="4">
        <v>0.20726339999999999</v>
      </c>
      <c r="AL8" s="4">
        <v>0.2160938</v>
      </c>
      <c r="AM8" s="4">
        <v>0.203461</v>
      </c>
      <c r="AN8" s="4">
        <v>0.19540270000000001</v>
      </c>
      <c r="AO8" s="4">
        <v>0.18823429999999999</v>
      </c>
      <c r="AP8" s="4">
        <v>0.19227050000000001</v>
      </c>
      <c r="AQ8" s="4">
        <v>0.18018129999999999</v>
      </c>
      <c r="AR8" s="4">
        <v>0.18134829999999999</v>
      </c>
      <c r="AS8" s="4">
        <v>0.1816865</v>
      </c>
      <c r="AT8" s="4">
        <v>0.18528729999999999</v>
      </c>
      <c r="AU8" s="4">
        <v>0.1860629</v>
      </c>
      <c r="AV8" s="4">
        <v>0.20229920000000001</v>
      </c>
      <c r="AW8" s="4">
        <v>0.18323919999999999</v>
      </c>
      <c r="BA8" s="4">
        <v>1</v>
      </c>
    </row>
    <row r="9" spans="3:53" ht="12.75" customHeight="1">
      <c r="O9" s="4" t="s">
        <v>399</v>
      </c>
      <c r="Q9" s="4" t="s">
        <v>400</v>
      </c>
      <c r="AA9" s="4" t="s">
        <v>401</v>
      </c>
      <c r="AB9" s="4" t="s">
        <v>380</v>
      </c>
      <c r="AC9" s="4">
        <v>0.19095190000000001</v>
      </c>
      <c r="AD9" s="4">
        <v>0.18758739999999999</v>
      </c>
      <c r="AE9" s="4">
        <v>0.1951774</v>
      </c>
      <c r="AF9" s="4">
        <v>0.20331659999999999</v>
      </c>
      <c r="AG9" s="4">
        <v>0.20116149999999999</v>
      </c>
      <c r="AH9" s="4">
        <v>0.20184360000000001</v>
      </c>
      <c r="AI9" s="4">
        <v>0.20102239999999999</v>
      </c>
      <c r="AJ9" s="4">
        <v>0.2058739</v>
      </c>
      <c r="AK9" s="4">
        <v>0.20498620000000001</v>
      </c>
      <c r="AL9" s="4">
        <v>0.22068679999999999</v>
      </c>
      <c r="AM9" s="4">
        <v>0.22061359999999999</v>
      </c>
      <c r="AN9" s="4">
        <v>0.21205070000000001</v>
      </c>
      <c r="AO9" s="4">
        <v>0.20770759999999999</v>
      </c>
      <c r="AP9" s="4">
        <v>0.19323280000000001</v>
      </c>
      <c r="AQ9" s="4">
        <v>0.18686729999999999</v>
      </c>
      <c r="AR9" s="4">
        <v>0.17181260000000001</v>
      </c>
      <c r="AS9" s="4">
        <v>0.16088559999999999</v>
      </c>
      <c r="AT9" s="4">
        <v>0.1601494</v>
      </c>
      <c r="AU9" s="4">
        <v>0.15559480000000001</v>
      </c>
      <c r="AV9" s="4">
        <v>0.145896</v>
      </c>
      <c r="AW9" s="4">
        <v>0.1364059</v>
      </c>
      <c r="AX9" s="4">
        <v>0.12240719999999999</v>
      </c>
      <c r="AY9" s="4">
        <v>0.11364730000000001</v>
      </c>
      <c r="BA9" s="4">
        <v>1</v>
      </c>
    </row>
    <row r="10" spans="3:53" ht="12.75" customHeight="1">
      <c r="O10" s="4" t="s">
        <v>401</v>
      </c>
      <c r="Q10" s="4" t="s">
        <v>402</v>
      </c>
      <c r="T10" s="211" t="s">
        <v>403</v>
      </c>
      <c r="AA10" s="4" t="s">
        <v>404</v>
      </c>
      <c r="AB10" s="4" t="s">
        <v>380</v>
      </c>
      <c r="AC10" s="4">
        <v>0.29007430000000001</v>
      </c>
      <c r="AD10" s="4">
        <v>0.28009030000000001</v>
      </c>
      <c r="AE10" s="4">
        <v>0.28206639999999999</v>
      </c>
      <c r="AF10" s="4">
        <v>0.2795665</v>
      </c>
      <c r="AG10" s="4">
        <v>0.27150069999999998</v>
      </c>
      <c r="AH10" s="4">
        <v>0.25786829999999999</v>
      </c>
      <c r="AI10" s="4">
        <v>0.24696080000000001</v>
      </c>
      <c r="AJ10" s="4">
        <v>0.2341578</v>
      </c>
      <c r="AK10" s="4">
        <v>0.2296579</v>
      </c>
      <c r="AL10" s="4">
        <v>0.2441924</v>
      </c>
      <c r="AM10" s="4">
        <v>0.2445707</v>
      </c>
      <c r="AN10" s="4">
        <v>0.23958769999999999</v>
      </c>
      <c r="AO10" s="4">
        <v>0.2323771</v>
      </c>
      <c r="AP10" s="4">
        <v>0.22604940000000001</v>
      </c>
      <c r="AQ10" s="4">
        <v>0.21603059999999999</v>
      </c>
      <c r="AR10" s="4">
        <v>0.20986050000000001</v>
      </c>
      <c r="AS10" s="4">
        <v>0.20696990000000001</v>
      </c>
      <c r="AT10" s="4">
        <v>0.20698140000000001</v>
      </c>
      <c r="AU10" s="4">
        <v>0.21101780000000001</v>
      </c>
      <c r="AV10" s="4">
        <v>0.20379800000000001</v>
      </c>
      <c r="AW10" s="4">
        <v>0.1963212</v>
      </c>
      <c r="AX10" s="4">
        <v>0.18786310000000001</v>
      </c>
      <c r="AY10" s="4">
        <v>0.18012690000000001</v>
      </c>
      <c r="BA10" s="4">
        <v>1</v>
      </c>
    </row>
    <row r="11" spans="3:53" ht="12.75" customHeight="1">
      <c r="O11" s="4" t="s">
        <v>404</v>
      </c>
      <c r="Q11" s="4" t="s">
        <v>405</v>
      </c>
      <c r="AA11" s="4" t="s">
        <v>406</v>
      </c>
      <c r="AB11" s="4" t="s">
        <v>380</v>
      </c>
      <c r="AC11" s="4">
        <v>0.16526689999999999</v>
      </c>
      <c r="AD11" s="4">
        <v>0.18035090000000001</v>
      </c>
      <c r="AE11" s="4">
        <v>0.17541039999999999</v>
      </c>
      <c r="AF11" s="4">
        <v>0.16788700000000001</v>
      </c>
      <c r="AG11" s="4">
        <v>0.16238279999999999</v>
      </c>
      <c r="AH11" s="4">
        <v>0.1572093</v>
      </c>
      <c r="AI11" s="4">
        <v>0.15008360000000001</v>
      </c>
      <c r="AJ11" s="4">
        <v>0.14876600000000001</v>
      </c>
      <c r="AK11" s="4">
        <v>0.13997580000000001</v>
      </c>
      <c r="AL11" s="4">
        <v>0.14365919999999999</v>
      </c>
      <c r="AM11" s="4">
        <v>0.12516969999999999</v>
      </c>
      <c r="AN11" s="4">
        <v>0.1236252</v>
      </c>
      <c r="AO11" s="4">
        <v>0.12876679999999999</v>
      </c>
      <c r="AP11" s="4">
        <v>0.1320636</v>
      </c>
      <c r="AQ11" s="4">
        <v>0.11522</v>
      </c>
      <c r="AR11" s="4">
        <v>0.1037001</v>
      </c>
      <c r="AS11" s="4">
        <v>0.1009692</v>
      </c>
      <c r="AT11" s="4">
        <v>0.10876139999999999</v>
      </c>
      <c r="AU11" s="4">
        <v>0.10350090000000001</v>
      </c>
      <c r="AV11" s="4">
        <v>0.10468479999999999</v>
      </c>
      <c r="AW11" s="4">
        <v>0.1112069</v>
      </c>
      <c r="AX11" s="4">
        <v>9.8793300000000001E-2</v>
      </c>
      <c r="AY11" s="4">
        <v>8.7224700000000002E-2</v>
      </c>
      <c r="BA11" s="4">
        <v>1</v>
      </c>
    </row>
    <row r="12" spans="3:53" ht="12.75" customHeight="1">
      <c r="O12" s="4" t="s">
        <v>406</v>
      </c>
      <c r="Q12" s="4" t="s">
        <v>407</v>
      </c>
      <c r="AA12" s="4" t="s">
        <v>408</v>
      </c>
      <c r="AB12" s="4" t="s">
        <v>380</v>
      </c>
      <c r="AC12" s="4">
        <v>0.2789509</v>
      </c>
      <c r="AD12" s="4">
        <v>0.25232939999999998</v>
      </c>
      <c r="AE12" s="4">
        <v>0.23827599999999999</v>
      </c>
      <c r="AF12" s="4">
        <v>0.216367</v>
      </c>
      <c r="AG12" s="4">
        <v>0.2107802</v>
      </c>
      <c r="AH12" s="4">
        <v>0.19661480000000001</v>
      </c>
      <c r="AI12" s="4">
        <v>0.18541879999999999</v>
      </c>
      <c r="AJ12" s="4">
        <v>0.18608730000000001</v>
      </c>
      <c r="AK12" s="4">
        <v>0.18869030000000001</v>
      </c>
      <c r="AL12" s="4">
        <v>0.21448719999999999</v>
      </c>
      <c r="AM12" s="4">
        <v>0.1842664</v>
      </c>
      <c r="AN12" s="4">
        <v>0.16652439999999999</v>
      </c>
      <c r="AO12" s="4">
        <v>0.16290180000000001</v>
      </c>
      <c r="AP12" s="4">
        <v>0.15898519999999999</v>
      </c>
      <c r="AQ12" s="4">
        <v>0.15137149999999999</v>
      </c>
      <c r="AR12" s="4">
        <v>0.14947450000000001</v>
      </c>
      <c r="AS12" s="4">
        <v>0.14363960000000001</v>
      </c>
      <c r="AT12" s="4">
        <v>0.1352389</v>
      </c>
      <c r="BA12" s="4">
        <v>1</v>
      </c>
    </row>
    <row r="13" spans="3:53" ht="12.75" customHeight="1">
      <c r="O13" s="4" t="s">
        <v>408</v>
      </c>
      <c r="Q13" s="4" t="s">
        <v>409</v>
      </c>
      <c r="AA13" s="4" t="s">
        <v>410</v>
      </c>
      <c r="AB13" s="4" t="s">
        <v>380</v>
      </c>
      <c r="AC13" s="4">
        <v>0.12888089999999999</v>
      </c>
      <c r="AD13" s="4">
        <v>0.12509300000000001</v>
      </c>
      <c r="AE13" s="4">
        <v>0.12608040000000001</v>
      </c>
      <c r="AF13" s="4">
        <v>0.12692700000000001</v>
      </c>
      <c r="AG13" s="4">
        <v>0.1231284</v>
      </c>
      <c r="AH13" s="4">
        <v>0.1260908</v>
      </c>
      <c r="AI13" s="4">
        <v>0.12657979999999999</v>
      </c>
      <c r="AJ13" s="4">
        <v>0.12904189999999999</v>
      </c>
      <c r="AK13" s="4">
        <v>0.1256883</v>
      </c>
      <c r="AL13" s="4">
        <v>0.14113519999999999</v>
      </c>
      <c r="AM13" s="4">
        <v>0.13729350000000001</v>
      </c>
      <c r="AN13" s="4">
        <v>0.13251099999999999</v>
      </c>
      <c r="AO13" s="4">
        <v>0.13722019999999999</v>
      </c>
      <c r="AP13" s="4">
        <v>0.13378499999999999</v>
      </c>
      <c r="AQ13" s="4">
        <v>0.1313395</v>
      </c>
      <c r="AR13" s="4">
        <v>0.12711980000000001</v>
      </c>
      <c r="AS13" s="4">
        <v>0.12567229999999999</v>
      </c>
      <c r="AT13" s="4">
        <v>0.1187076</v>
      </c>
      <c r="AU13" s="4">
        <v>0.11922339999999999</v>
      </c>
      <c r="AV13" s="4">
        <v>0.1197691</v>
      </c>
      <c r="AW13" s="4">
        <v>0.1176002</v>
      </c>
      <c r="AX13" s="4">
        <v>0.1197112</v>
      </c>
      <c r="AY13" s="4">
        <v>0.1150383</v>
      </c>
      <c r="AZ13" s="4">
        <v>0.115479</v>
      </c>
      <c r="BA13" s="4">
        <v>1</v>
      </c>
    </row>
    <row r="14" spans="3:53" ht="12.75" customHeight="1">
      <c r="O14" s="4" t="s">
        <v>410</v>
      </c>
      <c r="Q14" s="4" t="s">
        <v>411</v>
      </c>
      <c r="AA14" s="4" t="s">
        <v>412</v>
      </c>
      <c r="AB14" s="4" t="s">
        <v>380</v>
      </c>
      <c r="AC14" s="4">
        <v>0.20073820000000001</v>
      </c>
      <c r="AD14" s="4">
        <v>0.2024145</v>
      </c>
      <c r="AE14" s="4">
        <v>0.20422109999999999</v>
      </c>
      <c r="AF14" s="4">
        <v>0.20085910000000001</v>
      </c>
      <c r="AG14" s="4">
        <v>0.19793640000000001</v>
      </c>
      <c r="AH14" s="4">
        <v>0.1925704</v>
      </c>
      <c r="AI14" s="4">
        <v>0.1896351</v>
      </c>
      <c r="AJ14" s="4">
        <v>0.18371390000000001</v>
      </c>
      <c r="AK14" s="4">
        <v>0.1806827</v>
      </c>
      <c r="AL14" s="4">
        <v>0.17780899999999999</v>
      </c>
      <c r="AM14" s="4">
        <v>0.17348769999999999</v>
      </c>
      <c r="AN14" s="4">
        <v>0.170095</v>
      </c>
      <c r="AO14" s="4">
        <v>0.17113149999999999</v>
      </c>
      <c r="AP14" s="4">
        <v>0.1654428</v>
      </c>
      <c r="AQ14" s="4">
        <v>0.1633754</v>
      </c>
      <c r="AR14" s="4">
        <v>0.15615760000000001</v>
      </c>
      <c r="AS14" s="4">
        <v>0.1549111</v>
      </c>
      <c r="AT14" s="4">
        <v>0.15555040000000001</v>
      </c>
      <c r="AU14" s="4">
        <v>0.15459639999999999</v>
      </c>
      <c r="AV14" s="4">
        <v>0.14955309999999999</v>
      </c>
      <c r="AW14" s="4">
        <v>0.1569343</v>
      </c>
      <c r="AX14" s="4">
        <v>0.1487966</v>
      </c>
      <c r="AY14" s="4">
        <v>0.1512696</v>
      </c>
      <c r="BA14" s="4">
        <v>1</v>
      </c>
    </row>
    <row r="15" spans="3:53" ht="12.75" customHeight="1">
      <c r="O15" s="4" t="s">
        <v>412</v>
      </c>
      <c r="Q15" s="4" t="s">
        <v>413</v>
      </c>
      <c r="AA15" s="4" t="s">
        <v>414</v>
      </c>
      <c r="AB15" s="4" t="s">
        <v>380</v>
      </c>
      <c r="AC15" s="4">
        <v>0.25696849999999999</v>
      </c>
      <c r="AD15" s="4">
        <v>0.23963970000000001</v>
      </c>
      <c r="AE15" s="4">
        <v>0.23212360000000001</v>
      </c>
      <c r="AF15" s="4">
        <v>0.22552939999999999</v>
      </c>
      <c r="AG15" s="4">
        <v>0.21775749999999999</v>
      </c>
      <c r="AH15" s="4">
        <v>0.21649399999999999</v>
      </c>
      <c r="AI15" s="4">
        <v>0.2119866</v>
      </c>
      <c r="AJ15" s="4">
        <v>0.20463129999999999</v>
      </c>
      <c r="AK15" s="4">
        <v>0.21854979999999999</v>
      </c>
      <c r="AL15" s="4">
        <v>0.20923020000000001</v>
      </c>
      <c r="AM15" s="4">
        <v>0.21214630000000001</v>
      </c>
      <c r="AN15" s="4">
        <v>0.2184654</v>
      </c>
      <c r="AO15" s="4">
        <v>0.22227669999999999</v>
      </c>
      <c r="AP15" s="4">
        <v>0.22334480000000001</v>
      </c>
      <c r="AQ15" s="4">
        <v>0.2185124</v>
      </c>
      <c r="AR15" s="4">
        <v>0.21178259999999999</v>
      </c>
      <c r="AS15" s="4">
        <v>0.2063122</v>
      </c>
      <c r="AT15" s="4">
        <v>0.20563629999999999</v>
      </c>
      <c r="AU15" s="4">
        <v>0.2049849</v>
      </c>
      <c r="AV15" s="4">
        <v>0.2084172</v>
      </c>
      <c r="AW15" s="4">
        <v>0.2089087</v>
      </c>
      <c r="AX15" s="4">
        <v>0.1977284</v>
      </c>
      <c r="AY15" s="4">
        <v>0.1998857</v>
      </c>
      <c r="AZ15" s="4">
        <v>0.19244439999999999</v>
      </c>
      <c r="BA15" s="4">
        <v>1</v>
      </c>
    </row>
    <row r="16" spans="3:53" ht="12.75" customHeight="1">
      <c r="O16" s="4" t="s">
        <v>414</v>
      </c>
      <c r="Q16" s="4" t="s">
        <v>415</v>
      </c>
      <c r="AA16" s="4" t="s">
        <v>416</v>
      </c>
      <c r="AB16" s="4" t="s">
        <v>380</v>
      </c>
      <c r="AC16" s="4">
        <v>0.48359419999999997</v>
      </c>
      <c r="AD16" s="4">
        <v>0.48899480000000001</v>
      </c>
      <c r="AE16" s="4">
        <v>0.49699159999999998</v>
      </c>
      <c r="AF16" s="4">
        <v>0.50362549999999995</v>
      </c>
      <c r="AG16" s="4">
        <v>0.48909979999999997</v>
      </c>
      <c r="AH16" s="4">
        <v>0.47731839999999998</v>
      </c>
      <c r="AI16" s="4">
        <v>0.49018440000000002</v>
      </c>
      <c r="AJ16" s="4">
        <v>0.47425600000000001</v>
      </c>
      <c r="AK16" s="4">
        <v>0.45603549999999998</v>
      </c>
      <c r="AL16" s="4">
        <v>0.45511449999999998</v>
      </c>
      <c r="AM16" s="4">
        <v>0.42388379999999998</v>
      </c>
      <c r="AN16" s="4">
        <v>0.40930749999999999</v>
      </c>
      <c r="AO16" s="4">
        <v>0.40778059999999999</v>
      </c>
      <c r="AP16" s="4">
        <v>0.40756100000000001</v>
      </c>
      <c r="AQ16" s="4">
        <v>0.39732060000000002</v>
      </c>
      <c r="AR16" s="4">
        <v>0.43007640000000003</v>
      </c>
      <c r="AS16" s="4">
        <v>0.43392819999999999</v>
      </c>
      <c r="AT16" s="4">
        <v>0.4216065</v>
      </c>
      <c r="AU16" s="4">
        <v>0.42280069999999997</v>
      </c>
      <c r="AV16" s="4">
        <v>0.46762379999999998</v>
      </c>
      <c r="AW16" s="4">
        <v>0.4311528</v>
      </c>
      <c r="AX16" s="4">
        <v>0.4419286</v>
      </c>
      <c r="AY16" s="4">
        <v>0.43069410000000002</v>
      </c>
      <c r="BA16" s="4">
        <v>1</v>
      </c>
    </row>
    <row r="17" spans="15:53" ht="12.75" customHeight="1">
      <c r="O17" s="4" t="s">
        <v>416</v>
      </c>
      <c r="Q17" s="4" t="s">
        <v>417</v>
      </c>
      <c r="AA17" s="4" t="s">
        <v>418</v>
      </c>
      <c r="AB17" s="4" t="s">
        <v>380</v>
      </c>
      <c r="AC17" s="4">
        <v>0.3014868</v>
      </c>
      <c r="AD17" s="4">
        <v>0.30196919999999999</v>
      </c>
      <c r="AE17" s="4">
        <v>0.27544600000000002</v>
      </c>
      <c r="AF17" s="4">
        <v>0.2710862</v>
      </c>
      <c r="AG17" s="4">
        <v>0.26224819999999999</v>
      </c>
      <c r="AH17" s="4">
        <v>0.26280340000000002</v>
      </c>
      <c r="AI17" s="4">
        <v>0.23446040000000001</v>
      </c>
      <c r="AJ17" s="4">
        <v>0.2315728</v>
      </c>
      <c r="AK17" s="4">
        <v>0.23525450000000001</v>
      </c>
      <c r="AL17" s="4">
        <v>0.21984999999999999</v>
      </c>
      <c r="AM17" s="4">
        <v>0.208399</v>
      </c>
      <c r="AN17" s="4">
        <v>0.21286669999999999</v>
      </c>
      <c r="AO17" s="4">
        <v>0.20785029999999999</v>
      </c>
      <c r="AP17" s="4">
        <v>0.204264</v>
      </c>
      <c r="AQ17" s="4">
        <v>0.2013653</v>
      </c>
      <c r="AR17" s="4">
        <v>0.1945421</v>
      </c>
      <c r="AS17" s="4">
        <v>0.20296810000000001</v>
      </c>
      <c r="AT17" s="4">
        <v>0.20017760000000001</v>
      </c>
      <c r="AU17" s="4">
        <v>0.20500090000000001</v>
      </c>
      <c r="AV17" s="4">
        <v>0.2072436</v>
      </c>
      <c r="AW17" s="4">
        <v>0.19838810000000001</v>
      </c>
      <c r="AX17" s="4">
        <v>0.19717009999999999</v>
      </c>
      <c r="AY17" s="4">
        <v>0.19287119999999999</v>
      </c>
      <c r="BA17" s="4">
        <v>1</v>
      </c>
    </row>
    <row r="18" spans="15:53" ht="12.75" customHeight="1">
      <c r="O18" s="4" t="s">
        <v>418</v>
      </c>
      <c r="Q18" s="4" t="s">
        <v>419</v>
      </c>
      <c r="AA18" s="4" t="s">
        <v>420</v>
      </c>
      <c r="AB18" s="4" t="s">
        <v>380</v>
      </c>
      <c r="AC18" s="4">
        <v>0.154833</v>
      </c>
      <c r="AD18" s="4">
        <v>0.1212136</v>
      </c>
      <c r="AE18" s="4">
        <v>9.8022899999999996E-2</v>
      </c>
      <c r="AF18" s="4">
        <v>9.7779000000000005E-2</v>
      </c>
      <c r="AG18" s="4">
        <v>8.93071E-2</v>
      </c>
      <c r="AH18" s="4">
        <v>9.2577900000000005E-2</v>
      </c>
      <c r="AI18" s="4">
        <v>9.5110799999999995E-2</v>
      </c>
      <c r="AJ18" s="4">
        <v>8.5998000000000005E-2</v>
      </c>
      <c r="AK18" s="4">
        <v>5.6460999999999997E-2</v>
      </c>
      <c r="AL18" s="4">
        <v>4.3366099999999998E-2</v>
      </c>
      <c r="AM18" s="4">
        <v>4.4252699999999999E-2</v>
      </c>
      <c r="AN18" s="4">
        <v>4.8264599999999998E-2</v>
      </c>
      <c r="AO18" s="4">
        <v>5.29361E-2</v>
      </c>
      <c r="AP18" s="4">
        <v>5.3939000000000001E-2</v>
      </c>
      <c r="AQ18" s="4">
        <v>5.7609599999999997E-2</v>
      </c>
      <c r="AR18" s="4">
        <v>5.4306699999999999E-2</v>
      </c>
      <c r="BA18" s="4">
        <v>1</v>
      </c>
    </row>
    <row r="19" spans="15:53" ht="12.75" customHeight="1">
      <c r="O19" s="4" t="s">
        <v>420</v>
      </c>
      <c r="Q19" s="4" t="s">
        <v>421</v>
      </c>
      <c r="AA19" s="4" t="s">
        <v>422</v>
      </c>
      <c r="AB19" s="4" t="s">
        <v>380</v>
      </c>
      <c r="AC19" s="4">
        <v>0.19083530000000001</v>
      </c>
      <c r="AD19" s="4">
        <v>0.17973549999999999</v>
      </c>
      <c r="AE19" s="4">
        <v>0.14444760000000001</v>
      </c>
      <c r="AF19" s="4">
        <v>0.1492868</v>
      </c>
      <c r="AG19" s="4">
        <v>0.1569545</v>
      </c>
      <c r="AH19" s="4">
        <v>0.1667776</v>
      </c>
      <c r="AI19" s="4">
        <v>0.16391069999999999</v>
      </c>
      <c r="AJ19" s="4">
        <v>0.1687545</v>
      </c>
      <c r="AK19" s="4">
        <v>0.17217250000000001</v>
      </c>
      <c r="AL19" s="4">
        <v>0.15532090000000001</v>
      </c>
      <c r="AM19" s="4">
        <v>0.14080029999999999</v>
      </c>
      <c r="AN19" s="4">
        <v>0.15079100000000001</v>
      </c>
      <c r="AO19" s="4">
        <v>0.14164199999999999</v>
      </c>
      <c r="AP19" s="4">
        <v>0.13844629999999999</v>
      </c>
      <c r="AQ19" s="4">
        <v>0.1318696</v>
      </c>
      <c r="AR19" s="4">
        <v>8.5534600000000002E-2</v>
      </c>
      <c r="AS19" s="4">
        <v>9.0172199999999994E-2</v>
      </c>
      <c r="AT19" s="4">
        <v>8.3914900000000001E-2</v>
      </c>
      <c r="AU19" s="4">
        <v>7.4919100000000002E-2</v>
      </c>
      <c r="AV19" s="4">
        <v>7.1095500000000006E-2</v>
      </c>
      <c r="AW19" s="4">
        <v>6.20987E-2</v>
      </c>
      <c r="AX19" s="4">
        <v>5.9514999999999998E-2</v>
      </c>
      <c r="AY19" s="4">
        <v>5.6089E-2</v>
      </c>
      <c r="BA19" s="4">
        <v>1</v>
      </c>
    </row>
    <row r="20" spans="15:53" ht="12.75" customHeight="1">
      <c r="O20" s="4" t="s">
        <v>422</v>
      </c>
      <c r="Q20" s="4" t="s">
        <v>423</v>
      </c>
      <c r="AA20" s="4" t="s">
        <v>424</v>
      </c>
      <c r="AB20" s="4" t="s">
        <v>380</v>
      </c>
      <c r="AC20" s="4">
        <v>8.0484600000000003E-2</v>
      </c>
      <c r="AD20" s="4">
        <v>8.2652199999999995E-2</v>
      </c>
      <c r="AE20" s="4">
        <v>7.9637399999999997E-2</v>
      </c>
      <c r="AF20" s="4">
        <v>7.9909900000000006E-2</v>
      </c>
      <c r="AG20" s="4">
        <v>8.3558199999999999E-2</v>
      </c>
      <c r="AH20" s="4">
        <v>9.0086899999999998E-2</v>
      </c>
      <c r="AI20" s="4">
        <v>9.1888499999999998E-2</v>
      </c>
      <c r="AJ20" s="4">
        <v>8.9618900000000001E-2</v>
      </c>
      <c r="AK20" s="4">
        <v>9.4481300000000004E-2</v>
      </c>
      <c r="AL20" s="4">
        <v>8.6154400000000006E-2</v>
      </c>
      <c r="AM20" s="4">
        <v>8.6414099999999994E-2</v>
      </c>
      <c r="AN20" s="4">
        <v>8.1526500000000002E-2</v>
      </c>
      <c r="AO20" s="4">
        <v>8.37252E-2</v>
      </c>
      <c r="AP20" s="4">
        <v>7.9165100000000002E-2</v>
      </c>
      <c r="AQ20" s="4">
        <v>7.9618599999999998E-2</v>
      </c>
      <c r="AR20" s="4">
        <v>8.5869600000000004E-2</v>
      </c>
      <c r="AS20" s="4">
        <v>9.0473399999999995E-2</v>
      </c>
      <c r="AT20" s="4">
        <v>9.6901899999999999E-2</v>
      </c>
      <c r="AU20" s="4">
        <v>9.95611E-2</v>
      </c>
      <c r="AV20" s="4">
        <v>9.1812599999999994E-2</v>
      </c>
      <c r="AW20" s="4">
        <v>9.2486899999999997E-2</v>
      </c>
      <c r="AX20" s="4">
        <v>9.3375899999999998E-2</v>
      </c>
      <c r="AY20" s="4">
        <v>9.4677300000000006E-2</v>
      </c>
      <c r="BA20" s="4">
        <v>1</v>
      </c>
    </row>
    <row r="21" spans="15:53" ht="12.75" customHeight="1">
      <c r="O21" s="4" t="s">
        <v>424</v>
      </c>
      <c r="Q21" s="4" t="s">
        <v>425</v>
      </c>
      <c r="AA21" s="4" t="s">
        <v>426</v>
      </c>
      <c r="AB21" s="4" t="s">
        <v>380</v>
      </c>
      <c r="AC21" s="4">
        <v>0.32421850000000002</v>
      </c>
      <c r="AD21" s="4">
        <v>0.31576080000000001</v>
      </c>
      <c r="AE21" s="4">
        <v>0.31429249999999997</v>
      </c>
      <c r="AF21" s="4">
        <v>0.3142973</v>
      </c>
      <c r="AG21" s="4">
        <v>0.31180400000000003</v>
      </c>
      <c r="AH21" s="4">
        <v>0.30493039999999999</v>
      </c>
      <c r="AI21" s="4">
        <v>0.30011969999999999</v>
      </c>
      <c r="AJ21" s="4">
        <v>0.2973034</v>
      </c>
      <c r="AK21" s="4">
        <v>0.2936008</v>
      </c>
      <c r="AL21" s="4">
        <v>0.29792540000000001</v>
      </c>
      <c r="AM21" s="4">
        <v>0.29106330000000002</v>
      </c>
      <c r="AN21" s="4">
        <v>0.2875877</v>
      </c>
      <c r="AO21" s="4">
        <v>0.30283019999999999</v>
      </c>
      <c r="AP21" s="4">
        <v>0.29820419999999997</v>
      </c>
      <c r="AQ21" s="4">
        <v>0.2956532</v>
      </c>
      <c r="AR21" s="4">
        <v>0.28979690000000002</v>
      </c>
      <c r="AS21" s="4">
        <v>0.27847290000000002</v>
      </c>
      <c r="AT21" s="4">
        <v>0.27680349999999998</v>
      </c>
      <c r="AU21" s="4">
        <v>0.27757809999999999</v>
      </c>
      <c r="AV21" s="4">
        <v>0.26780280000000001</v>
      </c>
      <c r="AW21" s="4">
        <v>0.26612649999999999</v>
      </c>
      <c r="AX21" s="4">
        <v>0.26110850000000002</v>
      </c>
      <c r="AY21" s="4">
        <v>0.2498571</v>
      </c>
      <c r="AZ21" s="4">
        <v>0.24278720000000001</v>
      </c>
      <c r="BA21" s="4">
        <v>1</v>
      </c>
    </row>
    <row r="22" spans="15:53" ht="12.75" customHeight="1">
      <c r="O22" s="4" t="s">
        <v>426</v>
      </c>
      <c r="Q22" s="4" t="s">
        <v>427</v>
      </c>
      <c r="AA22" s="4" t="s">
        <v>428</v>
      </c>
      <c r="AB22" s="4" t="s">
        <v>380</v>
      </c>
      <c r="AC22" s="4">
        <v>0.1373212</v>
      </c>
      <c r="AD22" s="4">
        <v>0.1270821</v>
      </c>
      <c r="AE22" s="4">
        <v>0.1242542</v>
      </c>
      <c r="AF22" s="4">
        <v>0.12118760000000001</v>
      </c>
      <c r="AG22" s="4">
        <v>0.11117929999999999</v>
      </c>
      <c r="AH22" s="4">
        <v>0.10380499999999999</v>
      </c>
      <c r="AI22" s="4">
        <v>9.7579399999999997E-2</v>
      </c>
      <c r="AJ22" s="4">
        <v>9.2886399999999994E-2</v>
      </c>
      <c r="AK22" s="4">
        <v>8.9330999999999994E-2</v>
      </c>
      <c r="AL22" s="4">
        <v>9.6440499999999998E-2</v>
      </c>
      <c r="AM22" s="4">
        <v>8.7262800000000001E-2</v>
      </c>
      <c r="AN22" s="4">
        <v>8.0834000000000003E-2</v>
      </c>
      <c r="AO22" s="4">
        <v>8.1937099999999999E-2</v>
      </c>
      <c r="AP22" s="4">
        <v>8.1407300000000002E-2</v>
      </c>
      <c r="AQ22" s="4">
        <v>8.0100099999999994E-2</v>
      </c>
      <c r="AR22" s="4">
        <v>8.0163200000000004E-2</v>
      </c>
      <c r="AS22" s="4">
        <v>7.7605999999999994E-2</v>
      </c>
      <c r="AT22" s="4">
        <v>7.6124700000000003E-2</v>
      </c>
      <c r="AU22" s="4">
        <v>6.3604099999999997E-2</v>
      </c>
      <c r="AV22" s="4">
        <v>6.35989E-2</v>
      </c>
      <c r="AW22" s="4">
        <v>6.2059299999999998E-2</v>
      </c>
      <c r="AX22" s="4">
        <v>5.8048099999999998E-2</v>
      </c>
      <c r="AY22" s="4">
        <v>5.6328799999999998E-2</v>
      </c>
      <c r="BA22" s="4">
        <v>1</v>
      </c>
    </row>
    <row r="23" spans="15:53" ht="12.75" customHeight="1">
      <c r="O23" s="4" t="s">
        <v>428</v>
      </c>
      <c r="AA23" s="4" t="s">
        <v>429</v>
      </c>
      <c r="AB23" s="4" t="s">
        <v>380</v>
      </c>
      <c r="AC23" s="4">
        <v>0.14549609999999999</v>
      </c>
      <c r="AD23" s="4">
        <v>0.138572</v>
      </c>
      <c r="AE23" s="4">
        <v>0.13157140000000001</v>
      </c>
      <c r="AF23" s="4">
        <v>0.12793199999999999</v>
      </c>
      <c r="AG23" s="4">
        <v>0.1427023</v>
      </c>
      <c r="AH23" s="4">
        <v>0.14363880000000001</v>
      </c>
      <c r="AI23" s="4">
        <v>0.14099909999999999</v>
      </c>
      <c r="AJ23" s="4">
        <v>0.13723540000000001</v>
      </c>
      <c r="AK23" s="4">
        <v>0.14080719999999999</v>
      </c>
      <c r="AL23" s="4">
        <v>0.1407678</v>
      </c>
      <c r="AM23" s="4">
        <v>0.1515637</v>
      </c>
      <c r="AN23" s="4">
        <v>0.15132799999999999</v>
      </c>
      <c r="AO23" s="4">
        <v>0.13786229999999999</v>
      </c>
      <c r="AP23" s="4">
        <v>0.1193805</v>
      </c>
      <c r="AQ23" s="4">
        <v>0.1138768</v>
      </c>
      <c r="AR23" s="4">
        <v>0.1159617</v>
      </c>
      <c r="AS23" s="4">
        <v>0.123386</v>
      </c>
      <c r="AT23" s="4">
        <v>0.13510639999999999</v>
      </c>
      <c r="AU23" s="4">
        <v>0.1267122</v>
      </c>
      <c r="AV23" s="4">
        <v>0.20900160000000001</v>
      </c>
      <c r="AW23" s="4">
        <v>0.14135539999999999</v>
      </c>
      <c r="AX23" s="4">
        <v>0.1132297</v>
      </c>
      <c r="AY23" s="4">
        <v>0.1008255</v>
      </c>
      <c r="BA23" s="4">
        <v>1</v>
      </c>
    </row>
    <row r="24" spans="15:53" ht="12.75" customHeight="1">
      <c r="O24" s="4" t="s">
        <v>429</v>
      </c>
      <c r="AA24" s="4" t="s">
        <v>430</v>
      </c>
      <c r="AB24" s="4" t="s">
        <v>380</v>
      </c>
      <c r="AP24" s="4">
        <v>0.1807154</v>
      </c>
      <c r="AQ24" s="4">
        <v>0.17800679999999999</v>
      </c>
      <c r="AR24" s="4">
        <v>0.17686009999999999</v>
      </c>
      <c r="AS24" s="4">
        <v>0.16280839999999999</v>
      </c>
      <c r="AT24" s="4">
        <v>0.1590781</v>
      </c>
      <c r="AU24" s="4">
        <v>0.16410079999999999</v>
      </c>
      <c r="AV24" s="4">
        <v>0.19004370000000001</v>
      </c>
      <c r="AW24" s="4">
        <v>0.19298850000000001</v>
      </c>
      <c r="AX24" s="4">
        <v>0.15349960000000001</v>
      </c>
      <c r="BA24" s="4">
        <v>1</v>
      </c>
    </row>
    <row r="25" spans="15:53" ht="12.75" customHeight="1">
      <c r="O25" s="4" t="s">
        <v>430</v>
      </c>
      <c r="AA25" s="4" t="s">
        <v>431</v>
      </c>
      <c r="AB25" s="4" t="s">
        <v>380</v>
      </c>
      <c r="AC25" s="4">
        <v>0.28281650000000003</v>
      </c>
      <c r="AD25" s="4">
        <v>0.24043320000000001</v>
      </c>
      <c r="AE25" s="4">
        <v>0.2220982</v>
      </c>
      <c r="AF25" s="4">
        <v>0.21075189999999999</v>
      </c>
      <c r="AG25" s="4">
        <v>0.20157649999999999</v>
      </c>
      <c r="AH25" s="4">
        <v>0.1976039</v>
      </c>
      <c r="AI25" s="4">
        <v>0.18739059999999999</v>
      </c>
      <c r="AJ25" s="4">
        <v>0.16193930000000001</v>
      </c>
      <c r="AK25" s="4">
        <v>0.1580878</v>
      </c>
      <c r="AL25" s="4">
        <v>0.1539391</v>
      </c>
      <c r="AM25" s="4">
        <v>0.13272909999999999</v>
      </c>
      <c r="AN25" s="4">
        <v>0.12519569999999999</v>
      </c>
      <c r="AO25" s="4">
        <v>0.1355374</v>
      </c>
      <c r="AP25" s="4">
        <v>0.13338159999999999</v>
      </c>
      <c r="AQ25" s="4">
        <v>0.1355623</v>
      </c>
      <c r="AR25" s="4">
        <v>0.1505206</v>
      </c>
      <c r="AS25" s="4">
        <v>0.14765539999999999</v>
      </c>
      <c r="AT25" s="4">
        <v>0.1443043</v>
      </c>
      <c r="AU25" s="4">
        <v>0.13723469999999999</v>
      </c>
      <c r="AV25" s="4">
        <v>0.1336436</v>
      </c>
      <c r="AW25" s="4">
        <v>0.14544190000000001</v>
      </c>
      <c r="AX25" s="4">
        <v>0.14126739999999999</v>
      </c>
      <c r="AY25" s="4">
        <v>0.1332566</v>
      </c>
      <c r="BA25" s="4">
        <v>1</v>
      </c>
    </row>
    <row r="26" spans="15:53" ht="12.75" customHeight="1">
      <c r="O26" s="4" t="s">
        <v>431</v>
      </c>
      <c r="AA26" s="4" t="s">
        <v>432</v>
      </c>
      <c r="AB26" s="4" t="s">
        <v>380</v>
      </c>
      <c r="AC26" s="4">
        <v>8.0560800000000002E-2</v>
      </c>
      <c r="AD26" s="4">
        <v>8.5964299999999993E-2</v>
      </c>
      <c r="AE26" s="4">
        <v>9.2073299999999997E-2</v>
      </c>
      <c r="AF26" s="4">
        <v>8.2528400000000002E-2</v>
      </c>
      <c r="AG26" s="4">
        <v>8.4789799999999999E-2</v>
      </c>
      <c r="AH26" s="4">
        <v>7.5027099999999999E-2</v>
      </c>
      <c r="AI26" s="4">
        <v>6.5125299999999997E-2</v>
      </c>
      <c r="AJ26" s="4">
        <v>6.0228200000000003E-2</v>
      </c>
      <c r="AK26" s="4">
        <v>5.6909300000000003E-2</v>
      </c>
      <c r="AL26" s="4">
        <v>6.3279500000000002E-2</v>
      </c>
      <c r="AM26" s="4">
        <v>5.9270099999999999E-2</v>
      </c>
      <c r="AN26" s="4">
        <v>6.2914499999999998E-2</v>
      </c>
      <c r="AO26" s="4">
        <v>6.1749400000000003E-2</v>
      </c>
      <c r="AP26" s="4">
        <v>5.9777900000000002E-2</v>
      </c>
      <c r="AQ26" s="4">
        <v>5.6546300000000001E-2</v>
      </c>
      <c r="AR26" s="4">
        <v>5.24383E-2</v>
      </c>
      <c r="AS26" s="4">
        <v>5.1315699999999999E-2</v>
      </c>
      <c r="AT26" s="4">
        <v>5.4735699999999998E-2</v>
      </c>
      <c r="AU26" s="4">
        <v>5.7830699999999999E-2</v>
      </c>
      <c r="AV26" s="4">
        <v>5.6824E-2</v>
      </c>
      <c r="AW26" s="4">
        <v>5.5882800000000003E-2</v>
      </c>
      <c r="AX26" s="4">
        <v>5.8367799999999997E-2</v>
      </c>
      <c r="AY26" s="4">
        <v>6.2142000000000003E-2</v>
      </c>
      <c r="BA26" s="4">
        <v>1</v>
      </c>
    </row>
    <row r="27" spans="15:53" ht="12.75" customHeight="1">
      <c r="O27" s="4" t="s">
        <v>432</v>
      </c>
      <c r="AA27" s="4" t="s">
        <v>433</v>
      </c>
      <c r="AB27" s="4" t="s">
        <v>380</v>
      </c>
      <c r="AC27" s="4">
        <v>0.22884009999999999</v>
      </c>
      <c r="AD27" s="4">
        <v>0.24504020000000001</v>
      </c>
      <c r="AE27" s="4">
        <v>0.24518039999999999</v>
      </c>
      <c r="AF27" s="4">
        <v>0.239181</v>
      </c>
      <c r="AG27" s="4">
        <v>0.18627450000000001</v>
      </c>
      <c r="AH27" s="4">
        <v>0.17481289999999999</v>
      </c>
      <c r="AI27" s="4">
        <v>0.1662382</v>
      </c>
      <c r="AJ27" s="4">
        <v>0.1523101</v>
      </c>
      <c r="AK27" s="4">
        <v>0.1400932</v>
      </c>
      <c r="AL27" s="4">
        <v>0.15720519999999999</v>
      </c>
      <c r="AM27" s="4">
        <v>0.14819589999999999</v>
      </c>
      <c r="AN27" s="4">
        <v>0.14443700000000001</v>
      </c>
      <c r="AO27" s="4">
        <v>0.1367968</v>
      </c>
      <c r="AP27" s="4">
        <v>0.13958680000000001</v>
      </c>
      <c r="AQ27" s="4">
        <v>0.13411010000000001</v>
      </c>
      <c r="AR27" s="4">
        <v>0.1277433</v>
      </c>
      <c r="AS27" s="4">
        <v>0.11460670000000001</v>
      </c>
      <c r="AT27" s="4">
        <v>0.1037337</v>
      </c>
      <c r="AU27" s="4">
        <v>0.10912669999999999</v>
      </c>
      <c r="AV27" s="4">
        <v>0.1095396</v>
      </c>
      <c r="AW27" s="4">
        <v>0.10417999999999999</v>
      </c>
      <c r="AX27" s="4">
        <v>0.106504</v>
      </c>
      <c r="BA27" s="4">
        <v>1</v>
      </c>
    </row>
    <row r="28" spans="15:53" ht="12.75" customHeight="1">
      <c r="O28" s="4" t="s">
        <v>433</v>
      </c>
      <c r="AA28" s="4" t="s">
        <v>434</v>
      </c>
      <c r="AB28" s="4" t="s">
        <v>380</v>
      </c>
      <c r="AC28" s="4">
        <v>0.2279397</v>
      </c>
      <c r="AD28" s="4">
        <v>0.22974729999999999</v>
      </c>
      <c r="AE28" s="4">
        <v>0.2260713</v>
      </c>
      <c r="AF28" s="4">
        <v>0.2240907</v>
      </c>
      <c r="AG28" s="4">
        <v>0.2138313</v>
      </c>
      <c r="AH28" s="4">
        <v>0.20725579999999999</v>
      </c>
      <c r="AI28" s="4">
        <v>0.20329130000000001</v>
      </c>
      <c r="AJ28" s="4">
        <v>0.20007800000000001</v>
      </c>
      <c r="AK28" s="4">
        <v>0.19843259999999999</v>
      </c>
      <c r="AL28" s="4">
        <v>0.21299760000000001</v>
      </c>
      <c r="AM28" s="4">
        <v>0.2099714</v>
      </c>
      <c r="AN28" s="4">
        <v>0.2126741</v>
      </c>
      <c r="AO28" s="4">
        <v>0.21418670000000001</v>
      </c>
      <c r="AP28" s="4">
        <v>0.2136411</v>
      </c>
      <c r="AQ28" s="4">
        <v>0.2198841</v>
      </c>
      <c r="AR28" s="4">
        <v>0.2171199</v>
      </c>
      <c r="AS28" s="4">
        <v>0.2267477</v>
      </c>
      <c r="AT28" s="4">
        <v>0.2266146</v>
      </c>
      <c r="AU28" s="4">
        <v>0.22916069999999999</v>
      </c>
      <c r="AV28" s="4">
        <v>0.2324513</v>
      </c>
      <c r="AW28" s="4">
        <v>0.2413565</v>
      </c>
      <c r="AX28" s="4">
        <v>0.23218459999999999</v>
      </c>
      <c r="AY28" s="4">
        <v>0.2263841</v>
      </c>
      <c r="BA28" s="4">
        <v>1</v>
      </c>
    </row>
    <row r="29" spans="15:53" ht="12.75" customHeight="1">
      <c r="O29" s="4" t="s">
        <v>434</v>
      </c>
      <c r="AA29" s="4" t="s">
        <v>435</v>
      </c>
      <c r="AB29" s="4" t="s">
        <v>380</v>
      </c>
      <c r="AC29" s="4">
        <v>2.0941499999999998E-2</v>
      </c>
      <c r="AD29" s="4">
        <v>2.4005100000000001E-2</v>
      </c>
      <c r="AE29" s="4">
        <v>2.63638E-2</v>
      </c>
      <c r="AF29" s="4">
        <v>2.1109300000000001E-2</v>
      </c>
      <c r="AG29" s="4">
        <v>1.8006500000000002E-2</v>
      </c>
      <c r="AH29" s="4">
        <v>1.6749199999999999E-2</v>
      </c>
      <c r="AI29" s="4">
        <v>1.59913E-2</v>
      </c>
      <c r="AJ29" s="4">
        <v>1.6530900000000001E-2</v>
      </c>
      <c r="AK29" s="4">
        <v>1.47517E-2</v>
      </c>
      <c r="AL29" s="4">
        <v>1.8895800000000001E-2</v>
      </c>
      <c r="AM29" s="4">
        <v>1.87657E-2</v>
      </c>
      <c r="AN29" s="4">
        <v>1.8238000000000001E-2</v>
      </c>
      <c r="AO29" s="4">
        <v>1.8994799999999999E-2</v>
      </c>
      <c r="AP29" s="4">
        <v>1.9791799999999998E-2</v>
      </c>
      <c r="AQ29" s="4">
        <v>2.13898E-2</v>
      </c>
      <c r="AR29" s="4">
        <v>2.35959E-2</v>
      </c>
      <c r="AS29" s="4">
        <v>2.54565E-2</v>
      </c>
      <c r="AT29" s="4">
        <v>2.2890600000000001E-2</v>
      </c>
      <c r="AU29" s="4">
        <v>2.2596399999999999E-2</v>
      </c>
      <c r="AV29" s="4">
        <v>2.4666299999999999E-2</v>
      </c>
      <c r="AW29" s="4">
        <v>2.8572E-2</v>
      </c>
      <c r="AX29" s="4">
        <v>2.0515700000000001E-2</v>
      </c>
      <c r="AY29" s="4">
        <v>1.3236E-2</v>
      </c>
      <c r="BA29" s="4">
        <v>1</v>
      </c>
    </row>
    <row r="30" spans="15:53" ht="12.75" customHeight="1">
      <c r="O30" s="4" t="s">
        <v>435</v>
      </c>
      <c r="AA30" s="4" t="s">
        <v>436</v>
      </c>
      <c r="AB30" s="4" t="s">
        <v>380</v>
      </c>
      <c r="AU30" s="4">
        <v>0.12655189999999999</v>
      </c>
      <c r="AV30" s="4">
        <v>0.12471400000000001</v>
      </c>
      <c r="AW30" s="4">
        <v>0.11152289999999999</v>
      </c>
      <c r="AX30" s="4">
        <v>0.10991099999999999</v>
      </c>
      <c r="BA30" s="4">
        <v>1</v>
      </c>
    </row>
    <row r="31" spans="15:53" ht="12.75" customHeight="1">
      <c r="O31" s="4" t="s">
        <v>436</v>
      </c>
      <c r="AA31" s="4" t="s">
        <v>437</v>
      </c>
      <c r="AB31" s="4" t="s">
        <v>380</v>
      </c>
      <c r="AC31" s="4">
        <v>0.49414469999999999</v>
      </c>
      <c r="AD31" s="4">
        <v>0.5273082</v>
      </c>
      <c r="AE31" s="4">
        <v>0.50857920000000001</v>
      </c>
      <c r="AF31" s="4">
        <v>0.48024359999999999</v>
      </c>
      <c r="AG31" s="4">
        <v>0.45224510000000001</v>
      </c>
      <c r="AH31" s="4">
        <v>0.4456368</v>
      </c>
      <c r="AI31" s="4">
        <v>0.44357780000000002</v>
      </c>
      <c r="AJ31" s="4">
        <v>0.43914399999999998</v>
      </c>
      <c r="AK31" s="4">
        <v>0.4418668</v>
      </c>
      <c r="AL31" s="4">
        <v>0.4258982</v>
      </c>
      <c r="AM31" s="4">
        <v>0.44531559999999998</v>
      </c>
      <c r="AN31" s="4">
        <v>0.4329016</v>
      </c>
      <c r="AO31" s="4">
        <v>0.44398979999999999</v>
      </c>
      <c r="AP31" s="4">
        <v>0.43360029999999999</v>
      </c>
      <c r="AQ31" s="4">
        <v>0.44165339999999997</v>
      </c>
      <c r="AR31" s="4">
        <v>0.43068309999999999</v>
      </c>
      <c r="AS31" s="4">
        <v>0.44329560000000001</v>
      </c>
      <c r="AT31" s="4">
        <v>0.4500422</v>
      </c>
      <c r="AU31" s="4">
        <v>0.45394190000000001</v>
      </c>
      <c r="AV31" s="4">
        <v>0.42858449999999998</v>
      </c>
      <c r="AW31" s="4">
        <v>0.43314900000000001</v>
      </c>
      <c r="AX31" s="4">
        <v>0.39892499999999997</v>
      </c>
      <c r="AY31" s="4">
        <v>0.36633769999999999</v>
      </c>
      <c r="BA31" s="4">
        <v>1</v>
      </c>
    </row>
    <row r="32" spans="15:53" ht="12.75" customHeight="1">
      <c r="O32" s="4" t="s">
        <v>437</v>
      </c>
      <c r="AA32" s="4" t="s">
        <v>438</v>
      </c>
      <c r="AB32" s="4" t="s">
        <v>380</v>
      </c>
      <c r="AC32" s="4">
        <v>0.35427530000000002</v>
      </c>
      <c r="AD32" s="4">
        <v>0.36209069999999999</v>
      </c>
      <c r="AE32" s="4">
        <v>0.35867860000000001</v>
      </c>
      <c r="AF32" s="4">
        <v>0.34059479999999998</v>
      </c>
      <c r="AG32" s="4">
        <v>0.34932590000000002</v>
      </c>
      <c r="AH32" s="4">
        <v>0.34920800000000002</v>
      </c>
      <c r="AI32" s="4">
        <v>0.33726810000000002</v>
      </c>
      <c r="AJ32" s="4">
        <v>0.30882599999999999</v>
      </c>
      <c r="AK32" s="4">
        <v>0.31132300000000002</v>
      </c>
      <c r="AL32" s="4">
        <v>0.29880020000000002</v>
      </c>
      <c r="AM32" s="4">
        <v>0.28369709999999998</v>
      </c>
      <c r="AN32" s="4">
        <v>0.27478190000000002</v>
      </c>
      <c r="AO32" s="4">
        <v>0.26894279999999998</v>
      </c>
      <c r="AP32" s="4">
        <v>0.25824619999999998</v>
      </c>
      <c r="AQ32" s="4">
        <v>0.2536735</v>
      </c>
      <c r="AR32" s="4">
        <v>0.24691160000000001</v>
      </c>
      <c r="AS32" s="4">
        <v>0.244035</v>
      </c>
      <c r="AT32" s="4">
        <v>0.24610750000000001</v>
      </c>
      <c r="AU32" s="4">
        <v>0.25282579999999999</v>
      </c>
      <c r="AV32" s="4">
        <v>0.25508950000000002</v>
      </c>
      <c r="AW32" s="4">
        <v>0.2532662</v>
      </c>
      <c r="AX32" s="4">
        <v>0.259434</v>
      </c>
      <c r="AY32" s="4">
        <v>0.24582870000000001</v>
      </c>
      <c r="AZ32" s="4">
        <v>0.22891549999999999</v>
      </c>
      <c r="BA32" s="4">
        <v>1</v>
      </c>
    </row>
    <row r="33" spans="15:53" ht="12.75" customHeight="1">
      <c r="O33" s="4" t="s">
        <v>438</v>
      </c>
      <c r="AA33" s="4" t="s">
        <v>439</v>
      </c>
      <c r="AB33" s="4" t="s">
        <v>380</v>
      </c>
      <c r="AC33" s="4">
        <v>0.2876629</v>
      </c>
      <c r="AD33" s="4">
        <v>0.29137960000000002</v>
      </c>
      <c r="AE33" s="4">
        <v>0.29097970000000001</v>
      </c>
      <c r="AF33" s="4">
        <v>0.30628569999999999</v>
      </c>
      <c r="AG33" s="4">
        <v>0.29602050000000002</v>
      </c>
      <c r="AH33" s="4">
        <v>0.29466979999999998</v>
      </c>
      <c r="AI33" s="4">
        <v>0.29487790000000003</v>
      </c>
      <c r="AJ33" s="4">
        <v>0.26561889999999999</v>
      </c>
      <c r="AK33" s="4">
        <v>0.29321970000000003</v>
      </c>
      <c r="AL33" s="4">
        <v>0.24387220000000001</v>
      </c>
      <c r="AM33" s="4">
        <v>0.29719990000000002</v>
      </c>
      <c r="AN33" s="4">
        <v>0.30167959999999999</v>
      </c>
      <c r="AO33" s="4">
        <v>0.26972230000000003</v>
      </c>
      <c r="AP33" s="4">
        <v>0.30312790000000001</v>
      </c>
      <c r="AQ33" s="4">
        <v>0.27272819999999998</v>
      </c>
      <c r="AR33" s="4">
        <v>0.2717485</v>
      </c>
      <c r="AS33" s="4">
        <v>0.2722116</v>
      </c>
      <c r="AT33" s="4">
        <v>0.2773679</v>
      </c>
      <c r="AU33" s="4">
        <v>0.28352680000000002</v>
      </c>
      <c r="AV33" s="4">
        <v>0.27915089999999998</v>
      </c>
      <c r="AW33" s="4">
        <v>0.2880221</v>
      </c>
      <c r="BA33" s="4">
        <v>1</v>
      </c>
    </row>
    <row r="34" spans="15:53" ht="12.75" customHeight="1">
      <c r="O34" s="4" t="s">
        <v>439</v>
      </c>
      <c r="AA34" s="4" t="s">
        <v>440</v>
      </c>
      <c r="AB34" s="4" t="s">
        <v>380</v>
      </c>
      <c r="AN34" s="4">
        <v>0.12553410000000001</v>
      </c>
      <c r="AO34" s="4">
        <v>0.1240219</v>
      </c>
      <c r="AP34" s="4">
        <v>0.1309487</v>
      </c>
      <c r="BA34" s="4">
        <v>1</v>
      </c>
    </row>
    <row r="35" spans="15:53" ht="12.75" customHeight="1">
      <c r="O35" s="4" t="s">
        <v>440</v>
      </c>
      <c r="AA35" s="4" t="s">
        <v>441</v>
      </c>
      <c r="AB35" s="4" t="s">
        <v>380</v>
      </c>
      <c r="AC35" s="4">
        <v>0.19388159999999999</v>
      </c>
      <c r="AD35" s="4">
        <v>0.21110609999999999</v>
      </c>
      <c r="AE35" s="4">
        <v>0.21378730000000001</v>
      </c>
      <c r="AF35" s="4">
        <v>0.21782409999999999</v>
      </c>
      <c r="AG35" s="4">
        <v>0.2122001</v>
      </c>
      <c r="AH35" s="4">
        <v>0.23180790000000001</v>
      </c>
      <c r="AI35" s="4">
        <v>0.23117099999999999</v>
      </c>
      <c r="AJ35" s="4">
        <v>0.23530090000000001</v>
      </c>
      <c r="AK35" s="4">
        <v>0.25432909999999997</v>
      </c>
      <c r="AL35" s="4">
        <v>0.27297399999999999</v>
      </c>
      <c r="AM35" s="4">
        <v>0.25175360000000002</v>
      </c>
      <c r="AN35" s="4">
        <v>0.23875959999999999</v>
      </c>
      <c r="AO35" s="4">
        <v>0.22762750000000001</v>
      </c>
      <c r="AP35" s="4">
        <v>0.23344690000000001</v>
      </c>
      <c r="AQ35" s="4">
        <v>0.2258279</v>
      </c>
      <c r="AR35" s="4">
        <v>0.2133265</v>
      </c>
      <c r="AS35" s="4">
        <v>0.22378410000000001</v>
      </c>
      <c r="AT35" s="4">
        <v>0.2209314</v>
      </c>
      <c r="AU35" s="4">
        <v>0.2332553</v>
      </c>
      <c r="AV35" s="4">
        <v>0.2283435</v>
      </c>
      <c r="AW35" s="4">
        <v>0.20421739999999999</v>
      </c>
      <c r="AX35" s="4">
        <v>0.20671709999999999</v>
      </c>
      <c r="AY35" s="4">
        <v>0.23503479999999999</v>
      </c>
      <c r="AZ35" s="4">
        <v>0.19463169999999999</v>
      </c>
      <c r="BA35" s="4">
        <v>1</v>
      </c>
    </row>
    <row r="36" spans="15:53" ht="12.75" customHeight="1">
      <c r="O36" s="4" t="s">
        <v>441</v>
      </c>
      <c r="AA36" s="4" t="s">
        <v>442</v>
      </c>
      <c r="AB36" s="4" t="s">
        <v>380</v>
      </c>
      <c r="AC36" s="4">
        <v>0.2979619</v>
      </c>
      <c r="AD36" s="4">
        <v>0.28491109999999997</v>
      </c>
      <c r="AE36" s="4">
        <v>0.29245159999999998</v>
      </c>
      <c r="AF36" s="4">
        <v>0.2706327</v>
      </c>
      <c r="AG36" s="4">
        <v>0.2694435</v>
      </c>
      <c r="AH36" s="4">
        <v>0.27678940000000002</v>
      </c>
      <c r="AI36" s="4">
        <v>0.2694066</v>
      </c>
      <c r="AJ36" s="4">
        <v>0.26711829999999998</v>
      </c>
      <c r="AK36" s="4">
        <v>0.26493509999999998</v>
      </c>
      <c r="AL36" s="4">
        <v>0.25869150000000002</v>
      </c>
      <c r="AM36" s="4">
        <v>0.25234869999999998</v>
      </c>
      <c r="AN36" s="4">
        <v>0.25474599999999997</v>
      </c>
      <c r="AO36" s="4">
        <v>0.25248549999999997</v>
      </c>
      <c r="AP36" s="4">
        <v>0.24797939999999999</v>
      </c>
      <c r="AQ36" s="4">
        <v>0.2499596</v>
      </c>
      <c r="AR36" s="4">
        <v>0.24648880000000001</v>
      </c>
      <c r="AS36" s="4">
        <v>0.24803320000000001</v>
      </c>
      <c r="AT36" s="4">
        <v>0.23948700000000001</v>
      </c>
      <c r="AU36" s="4">
        <v>0.2411779</v>
      </c>
      <c r="BA36" s="4">
        <v>1</v>
      </c>
    </row>
    <row r="37" spans="15:53" ht="12.75" customHeight="1">
      <c r="O37" s="4" t="s">
        <v>442</v>
      </c>
      <c r="AA37" s="4" t="s">
        <v>443</v>
      </c>
      <c r="AB37" s="4" t="s">
        <v>380</v>
      </c>
      <c r="AC37" s="4">
        <v>0.36677739999999998</v>
      </c>
      <c r="AD37" s="4">
        <v>0.37391829999999998</v>
      </c>
      <c r="AE37" s="4">
        <v>0.3772819</v>
      </c>
      <c r="AF37" s="4">
        <v>0.37613259999999998</v>
      </c>
      <c r="AG37" s="4">
        <v>0.36990709999999999</v>
      </c>
      <c r="AH37" s="4">
        <v>0.35853930000000001</v>
      </c>
      <c r="AI37" s="4">
        <v>0.3485722</v>
      </c>
      <c r="AJ37" s="4">
        <v>0.31179220000000002</v>
      </c>
      <c r="AK37" s="4">
        <v>0.25963069999999999</v>
      </c>
      <c r="AL37" s="4">
        <v>0.24885550000000001</v>
      </c>
      <c r="AM37" s="4">
        <v>0.24564</v>
      </c>
      <c r="AN37" s="4">
        <v>0.25449119999999997</v>
      </c>
      <c r="AO37" s="4">
        <v>0.25048199999999998</v>
      </c>
      <c r="AP37" s="4">
        <v>0.2480338</v>
      </c>
      <c r="AQ37" s="4">
        <v>0.24311530000000001</v>
      </c>
      <c r="AR37" s="4">
        <v>0.24895529999999999</v>
      </c>
      <c r="AS37" s="4">
        <v>0.2477906</v>
      </c>
      <c r="AT37" s="4">
        <v>0.25131340000000002</v>
      </c>
      <c r="AU37" s="4">
        <v>0.24932190000000001</v>
      </c>
      <c r="AV37" s="4">
        <v>0.24942210000000001</v>
      </c>
      <c r="AW37" s="4">
        <v>0.23704800000000001</v>
      </c>
      <c r="AX37" s="4">
        <v>0.25035550000000001</v>
      </c>
      <c r="AY37" s="4">
        <v>0.2352041</v>
      </c>
      <c r="BA37" s="4">
        <v>1</v>
      </c>
    </row>
    <row r="38" spans="15:53" ht="12.75" customHeight="1">
      <c r="O38" s="4" t="s">
        <v>443</v>
      </c>
      <c r="AA38" s="4" t="s">
        <v>444</v>
      </c>
      <c r="AB38" s="4" t="s">
        <v>380</v>
      </c>
      <c r="AC38" s="4">
        <v>9.9765400000000004E-2</v>
      </c>
      <c r="AD38" s="4">
        <v>0.1095516</v>
      </c>
      <c r="AE38" s="4">
        <v>0.11115659999999999</v>
      </c>
      <c r="AF38" s="4">
        <v>0.1067625</v>
      </c>
      <c r="AG38" s="4">
        <v>0.10477019999999999</v>
      </c>
      <c r="AH38" s="4">
        <v>0.1072482</v>
      </c>
      <c r="AI38" s="4">
        <v>0.107031</v>
      </c>
      <c r="AJ38" s="4">
        <v>0.1169647</v>
      </c>
      <c r="AK38" s="4">
        <v>0.10134799999999999</v>
      </c>
      <c r="AL38" s="4">
        <v>9.2482599999999998E-2</v>
      </c>
      <c r="AM38" s="4">
        <v>0.1021706</v>
      </c>
      <c r="AN38" s="4">
        <v>0.1007084</v>
      </c>
      <c r="AO38" s="4">
        <v>9.9490999999999996E-2</v>
      </c>
      <c r="AP38" s="4">
        <v>9.86461E-2</v>
      </c>
      <c r="AQ38" s="4">
        <v>9.09137E-2</v>
      </c>
      <c r="AR38" s="4">
        <v>8.6546700000000004E-2</v>
      </c>
      <c r="AS38" s="4">
        <v>8.8535100000000005E-2</v>
      </c>
      <c r="AT38" s="4">
        <v>9.0462699999999993E-2</v>
      </c>
      <c r="AU38" s="4">
        <v>9.1410199999999997E-2</v>
      </c>
      <c r="AV38" s="4">
        <v>8.36007E-2</v>
      </c>
      <c r="AW38" s="4">
        <v>7.5922199999999995E-2</v>
      </c>
      <c r="AX38" s="4">
        <v>7.4202199999999996E-2</v>
      </c>
      <c r="AY38" s="4">
        <v>7.6000399999999996E-2</v>
      </c>
      <c r="AZ38" s="4">
        <v>8.1223199999999995E-2</v>
      </c>
      <c r="BA38" s="4">
        <v>1</v>
      </c>
    </row>
    <row r="39" spans="15:53" ht="12.75" customHeight="1">
      <c r="O39" s="4" t="s">
        <v>444</v>
      </c>
      <c r="AA39" s="4" t="s">
        <v>445</v>
      </c>
      <c r="AB39" s="4" t="s">
        <v>380</v>
      </c>
      <c r="AC39" s="4">
        <v>0.3436961</v>
      </c>
      <c r="AD39" s="4">
        <v>0.3495393</v>
      </c>
      <c r="AE39" s="4">
        <v>0.35102990000000001</v>
      </c>
      <c r="AF39" s="4">
        <v>0.34283989999999998</v>
      </c>
      <c r="AG39" s="4">
        <v>0.34021390000000001</v>
      </c>
      <c r="AH39" s="4">
        <v>0.3358025</v>
      </c>
      <c r="AI39" s="4">
        <v>0.32316610000000001</v>
      </c>
      <c r="AJ39" s="4">
        <v>0.3200597</v>
      </c>
      <c r="AK39" s="4">
        <v>0.32842359999999998</v>
      </c>
      <c r="AL39" s="4">
        <v>0.34467229999999999</v>
      </c>
      <c r="AM39" s="4">
        <v>0.33173269999999999</v>
      </c>
      <c r="AN39" s="4">
        <v>0.3176718</v>
      </c>
      <c r="AO39" s="4">
        <v>0.30051879999999997</v>
      </c>
      <c r="AP39" s="4">
        <v>0.29642780000000002</v>
      </c>
      <c r="AQ39" s="4">
        <v>0.29104200000000002</v>
      </c>
      <c r="AR39" s="4">
        <v>0.29515039999999998</v>
      </c>
      <c r="AS39" s="4">
        <v>0.28785919999999998</v>
      </c>
      <c r="AT39" s="4">
        <v>0.28092739999999999</v>
      </c>
      <c r="AU39" s="4">
        <v>0.2676328</v>
      </c>
      <c r="AV39" s="4">
        <v>0.27782649999999998</v>
      </c>
      <c r="AW39" s="4">
        <v>0.28561320000000001</v>
      </c>
      <c r="AX39" s="4">
        <v>0.25823780000000002</v>
      </c>
      <c r="AY39" s="4">
        <v>0.26176110000000002</v>
      </c>
      <c r="BA39" s="4">
        <v>1</v>
      </c>
    </row>
    <row r="40" spans="15:53" ht="12.75" customHeight="1">
      <c r="O40" s="4" t="s">
        <v>445</v>
      </c>
      <c r="AA40" s="4" t="s">
        <v>446</v>
      </c>
      <c r="AB40" s="4" t="s">
        <v>380</v>
      </c>
      <c r="AC40" s="4">
        <v>0.15615770000000001</v>
      </c>
      <c r="AD40" s="4">
        <v>0.1610309</v>
      </c>
      <c r="AE40" s="4">
        <v>0.16256889999999999</v>
      </c>
      <c r="AF40" s="4">
        <v>0.15590789999999999</v>
      </c>
      <c r="AG40" s="4">
        <v>0.1553233</v>
      </c>
      <c r="AH40" s="4">
        <v>0.15457580000000001</v>
      </c>
      <c r="AI40" s="4">
        <v>0.1557683</v>
      </c>
      <c r="AJ40" s="4">
        <v>0.1516159</v>
      </c>
      <c r="AK40" s="4">
        <v>0.14553389999999999</v>
      </c>
      <c r="AL40" s="4">
        <v>0.1554875</v>
      </c>
      <c r="AM40" s="4">
        <v>0.16015460000000001</v>
      </c>
      <c r="AN40" s="4">
        <v>0.1569912</v>
      </c>
      <c r="AO40" s="4">
        <v>0.15438199999999999</v>
      </c>
      <c r="AP40" s="4">
        <v>0.1566478</v>
      </c>
      <c r="AQ40" s="4">
        <v>0.1557163</v>
      </c>
      <c r="AR40" s="4">
        <v>0.16114899999999999</v>
      </c>
      <c r="AS40" s="4">
        <v>0.1601389</v>
      </c>
      <c r="AT40" s="4">
        <v>0.165992</v>
      </c>
      <c r="AU40" s="4">
        <v>0.16747899999999999</v>
      </c>
      <c r="AV40" s="4">
        <v>0.170485</v>
      </c>
      <c r="AW40" s="4">
        <v>0.17403869999999999</v>
      </c>
      <c r="AX40" s="4">
        <v>0.1715883</v>
      </c>
      <c r="AY40" s="4">
        <v>0.16368160000000001</v>
      </c>
      <c r="AZ40" s="4">
        <v>0.1578165</v>
      </c>
      <c r="BA40" s="4">
        <v>1</v>
      </c>
    </row>
    <row r="41" spans="15:53" ht="12.75" customHeight="1">
      <c r="O41" s="4" t="s">
        <v>446</v>
      </c>
      <c r="AA41" s="4" t="s">
        <v>267</v>
      </c>
      <c r="AB41" s="4" t="s">
        <v>380</v>
      </c>
      <c r="AC41" s="4">
        <v>0.2684706</v>
      </c>
      <c r="AD41" s="4">
        <v>0.28206720000000002</v>
      </c>
      <c r="AE41" s="4">
        <v>0.27606589999999998</v>
      </c>
      <c r="AF41" s="4">
        <v>0.27179769999999998</v>
      </c>
      <c r="AG41" s="4">
        <v>0.26844839999999998</v>
      </c>
      <c r="AH41" s="4">
        <v>0.2598048</v>
      </c>
      <c r="AI41" s="4">
        <v>0.25844200000000001</v>
      </c>
      <c r="AJ41" s="4">
        <v>0.25440980000000002</v>
      </c>
      <c r="AK41" s="4">
        <v>0.24546589999999999</v>
      </c>
      <c r="AL41" s="4">
        <v>0.23405110000000001</v>
      </c>
      <c r="AM41" s="4">
        <v>0.23984269999999999</v>
      </c>
      <c r="AN41" s="4">
        <v>0.24867529999999999</v>
      </c>
      <c r="AO41" s="4">
        <v>0.24758520000000001</v>
      </c>
      <c r="AP41" s="4">
        <v>0.24891279999999999</v>
      </c>
      <c r="AQ41" s="4">
        <v>0.2426692</v>
      </c>
      <c r="AR41" s="4">
        <v>0.23711499999999999</v>
      </c>
      <c r="AS41" s="4">
        <v>0.2342553</v>
      </c>
      <c r="AT41" s="4">
        <v>0.2400108</v>
      </c>
      <c r="AU41" s="4">
        <v>0.2357339</v>
      </c>
      <c r="AV41" s="4">
        <v>0.23649909999999999</v>
      </c>
      <c r="AW41" s="4">
        <v>0.23238210000000001</v>
      </c>
      <c r="AX41" s="4">
        <v>0.22840289999999999</v>
      </c>
      <c r="AY41" s="4">
        <v>0.2213582</v>
      </c>
      <c r="BA41" s="4">
        <v>1</v>
      </c>
    </row>
    <row r="42" spans="15:53" ht="12.75" customHeight="1">
      <c r="O42" s="4" t="s">
        <v>267</v>
      </c>
      <c r="AA42" s="4" t="s">
        <v>447</v>
      </c>
      <c r="AB42" s="4" t="s">
        <v>380</v>
      </c>
      <c r="AO42" s="4">
        <v>0.1795486</v>
      </c>
      <c r="AS42" s="4">
        <v>0.1886159</v>
      </c>
      <c r="BA42" s="4">
        <v>1</v>
      </c>
    </row>
    <row r="43" spans="15:53" ht="12.75" customHeight="1">
      <c r="O43" s="4" t="s">
        <v>447</v>
      </c>
      <c r="AA43" s="4" t="s">
        <v>385</v>
      </c>
      <c r="AB43" s="4" t="s">
        <v>381</v>
      </c>
      <c r="AG43" s="4">
        <v>8.5625099999999996E-2</v>
      </c>
      <c r="AH43" s="4">
        <v>8.49158E-2</v>
      </c>
      <c r="AI43" s="4">
        <v>8.7369699999999995E-2</v>
      </c>
      <c r="AJ43" s="4">
        <v>8.4473300000000001E-2</v>
      </c>
      <c r="AK43" s="4">
        <v>9.4609899999999997E-2</v>
      </c>
      <c r="AL43" s="4">
        <v>0.1050772</v>
      </c>
      <c r="AM43" s="4">
        <v>9.6490300000000001E-2</v>
      </c>
      <c r="AN43" s="4">
        <v>0.1023583</v>
      </c>
      <c r="AO43" s="4">
        <v>0.11982429999999999</v>
      </c>
      <c r="AP43" s="4">
        <v>0.1303388</v>
      </c>
      <c r="BA43" s="4">
        <v>2</v>
      </c>
    </row>
    <row r="44" spans="15:53" ht="12.75" customHeight="1">
      <c r="AA44" s="4" t="s">
        <v>389</v>
      </c>
      <c r="AB44" s="4" t="s">
        <v>381</v>
      </c>
      <c r="AL44" s="4">
        <v>0.16575799999999999</v>
      </c>
      <c r="AM44" s="4">
        <v>0.1950886</v>
      </c>
      <c r="AN44" s="4">
        <v>0.15082660000000001</v>
      </c>
      <c r="AO44" s="4">
        <v>0.1678057</v>
      </c>
      <c r="AP44" s="4">
        <v>0.2053103</v>
      </c>
      <c r="AQ44" s="4">
        <v>0.18489169999999999</v>
      </c>
      <c r="AR44" s="4">
        <v>0.16447890000000001</v>
      </c>
      <c r="BA44" s="4">
        <v>2</v>
      </c>
    </row>
    <row r="45" spans="15:53" ht="12.75" customHeight="1">
      <c r="AA45" s="4" t="s">
        <v>392</v>
      </c>
      <c r="AB45" s="4" t="s">
        <v>381</v>
      </c>
      <c r="AC45" s="4">
        <v>0.26865899999999998</v>
      </c>
      <c r="AD45" s="4">
        <v>0.26230320000000001</v>
      </c>
      <c r="AE45" s="4">
        <v>0.24891720000000001</v>
      </c>
      <c r="AF45" s="4">
        <v>0.257129</v>
      </c>
      <c r="AG45" s="4">
        <v>0.2369781</v>
      </c>
      <c r="AH45" s="4">
        <v>0.23481399999999999</v>
      </c>
      <c r="AI45" s="4">
        <v>0.2265325</v>
      </c>
      <c r="AJ45" s="4">
        <v>0.22297149999999999</v>
      </c>
      <c r="AK45" s="4">
        <v>0.22049949999999999</v>
      </c>
      <c r="AL45" s="4">
        <v>0.20998939999999999</v>
      </c>
      <c r="AM45" s="4">
        <v>0.20153470000000001</v>
      </c>
      <c r="AN45" s="4">
        <v>0.19841929999999999</v>
      </c>
      <c r="AO45" s="4">
        <v>0.20626539999999999</v>
      </c>
      <c r="AP45" s="4">
        <v>0.20965909999999999</v>
      </c>
      <c r="AQ45" s="4">
        <v>0.20362430000000001</v>
      </c>
      <c r="AR45" s="4">
        <v>0.20595939999999999</v>
      </c>
      <c r="AS45" s="4">
        <v>0.20683570000000001</v>
      </c>
      <c r="AT45" s="4">
        <v>0.20420920000000001</v>
      </c>
      <c r="AU45" s="4">
        <v>0.20324809999999999</v>
      </c>
      <c r="AV45" s="4">
        <v>0.20262649999999999</v>
      </c>
      <c r="AW45" s="4">
        <v>0.19099070000000001</v>
      </c>
      <c r="AX45" s="4">
        <v>0.1720093</v>
      </c>
      <c r="BA45" s="4">
        <v>2</v>
      </c>
    </row>
    <row r="46" spans="15:53" ht="12.75" customHeight="1">
      <c r="AA46" s="4" t="s">
        <v>395</v>
      </c>
      <c r="AB46" s="4" t="s">
        <v>381</v>
      </c>
      <c r="AH46" s="4">
        <v>0.33617629999999998</v>
      </c>
      <c r="AI46" s="4">
        <v>0.33823690000000001</v>
      </c>
      <c r="AJ46" s="4">
        <v>0.34579919999999997</v>
      </c>
      <c r="AK46" s="4">
        <v>0.33265020000000001</v>
      </c>
      <c r="AL46" s="4">
        <v>0.3307889</v>
      </c>
      <c r="AM46" s="4">
        <v>0.32529019999999997</v>
      </c>
      <c r="AN46" s="4">
        <v>0.31164399999999998</v>
      </c>
      <c r="AO46" s="4">
        <v>0.31588129999999998</v>
      </c>
      <c r="AP46" s="4">
        <v>0.31878200000000001</v>
      </c>
      <c r="AQ46" s="4">
        <v>0.33294600000000002</v>
      </c>
      <c r="AR46" s="4">
        <v>0.35196159999999999</v>
      </c>
      <c r="AS46" s="4">
        <v>0.37125750000000002</v>
      </c>
      <c r="AT46" s="4">
        <v>0.36646250000000002</v>
      </c>
      <c r="AU46" s="4">
        <v>0.35953869999999999</v>
      </c>
      <c r="AV46" s="4">
        <v>0.35959679999999999</v>
      </c>
      <c r="AW46" s="4">
        <v>0.37769930000000002</v>
      </c>
      <c r="AX46" s="4">
        <v>0.36934349999999999</v>
      </c>
      <c r="AY46" s="4">
        <v>0.38414150000000002</v>
      </c>
      <c r="AZ46" s="4">
        <v>0.3869165</v>
      </c>
      <c r="BA46" s="4">
        <v>2</v>
      </c>
    </row>
    <row r="47" spans="15:53" ht="12.75" customHeight="1">
      <c r="AA47" s="4" t="s">
        <v>398</v>
      </c>
      <c r="AB47" s="4" t="s">
        <v>381</v>
      </c>
      <c r="AJ47" s="4">
        <v>0.3523348</v>
      </c>
      <c r="AK47" s="4">
        <v>0.36317509999999997</v>
      </c>
      <c r="AL47" s="4">
        <v>0.3610603</v>
      </c>
      <c r="AM47" s="4">
        <v>0.36842609999999998</v>
      </c>
      <c r="AN47" s="4">
        <v>0.36751549999999999</v>
      </c>
      <c r="AO47" s="4">
        <v>0.3640526</v>
      </c>
      <c r="AP47" s="4">
        <v>0.3518423</v>
      </c>
      <c r="AQ47" s="4">
        <v>0.33422180000000001</v>
      </c>
      <c r="AR47" s="4">
        <v>0.3376672</v>
      </c>
      <c r="AS47" s="4">
        <v>0.33024189999999998</v>
      </c>
      <c r="BA47" s="4">
        <v>2</v>
      </c>
    </row>
    <row r="48" spans="15:53" ht="12.75" customHeight="1">
      <c r="AA48" s="4" t="s">
        <v>400</v>
      </c>
      <c r="AB48" s="4" t="s">
        <v>381</v>
      </c>
      <c r="AQ48" s="4">
        <v>0.26054440000000001</v>
      </c>
      <c r="AR48" s="4">
        <v>0.26087640000000001</v>
      </c>
      <c r="AS48" s="4">
        <v>0.26250129999999999</v>
      </c>
      <c r="AT48" s="4">
        <v>0.26438469999999997</v>
      </c>
      <c r="AU48" s="4">
        <v>0.26372020000000002</v>
      </c>
      <c r="AV48" s="4">
        <v>0.26549440000000002</v>
      </c>
      <c r="AW48" s="4">
        <v>0.27669450000000001</v>
      </c>
      <c r="BA48" s="4">
        <v>2</v>
      </c>
    </row>
    <row r="49" spans="27:58" ht="12.75" customHeight="1">
      <c r="AA49" s="4" t="s">
        <v>402</v>
      </c>
      <c r="AB49" s="4" t="s">
        <v>381</v>
      </c>
      <c r="AM49" s="4">
        <v>0.27665430000000002</v>
      </c>
      <c r="AN49" s="4">
        <v>0.2920006</v>
      </c>
      <c r="AO49" s="4">
        <v>0.30873060000000002</v>
      </c>
      <c r="AP49" s="4">
        <v>0.3203162</v>
      </c>
      <c r="AQ49" s="4">
        <v>0.29661559999999998</v>
      </c>
      <c r="AR49" s="4">
        <v>0.29028510000000002</v>
      </c>
      <c r="AS49" s="4">
        <v>0.28820180000000001</v>
      </c>
      <c r="AT49" s="4">
        <v>0.27577770000000001</v>
      </c>
      <c r="AU49" s="4">
        <v>0.26776739999999999</v>
      </c>
      <c r="AV49" s="4">
        <v>0.27221410000000001</v>
      </c>
      <c r="AW49" s="4">
        <v>0.27111459999999998</v>
      </c>
      <c r="AX49" s="4">
        <v>0.27105370000000001</v>
      </c>
      <c r="AY49" s="4">
        <v>0.27148410000000001</v>
      </c>
      <c r="AZ49" s="4">
        <v>0.27136840000000001</v>
      </c>
      <c r="BA49" s="4">
        <v>2</v>
      </c>
    </row>
    <row r="50" spans="27:58" ht="12.75" customHeight="1">
      <c r="AA50" s="4" t="s">
        <v>405</v>
      </c>
      <c r="AB50" s="4" t="s">
        <v>381</v>
      </c>
      <c r="AP50" s="4">
        <v>0.3312504</v>
      </c>
      <c r="AQ50" s="4">
        <v>0.32765729999999998</v>
      </c>
      <c r="AR50" s="4">
        <v>0.33285340000000002</v>
      </c>
      <c r="AS50" s="4">
        <v>0.33964480000000002</v>
      </c>
      <c r="AT50" s="4">
        <v>0.34473789999999999</v>
      </c>
      <c r="AU50" s="4">
        <v>0.34917769999999998</v>
      </c>
      <c r="AV50" s="4">
        <v>0.3455338</v>
      </c>
      <c r="AW50" s="4">
        <v>0.34223120000000001</v>
      </c>
      <c r="AX50" s="4">
        <v>0.3466804</v>
      </c>
      <c r="AY50" s="4">
        <v>0.35076649999999998</v>
      </c>
      <c r="AZ50" s="4">
        <v>0.35057339999999998</v>
      </c>
      <c r="BA50" s="4">
        <v>2</v>
      </c>
    </row>
    <row r="51" spans="27:58" ht="12.75" customHeight="1">
      <c r="AA51" s="4" t="s">
        <v>407</v>
      </c>
      <c r="AB51" s="4" t="s">
        <v>381</v>
      </c>
      <c r="AS51" s="4">
        <v>0.29750470000000001</v>
      </c>
      <c r="AT51" s="4">
        <v>0.32863589999999998</v>
      </c>
      <c r="AU51" s="4">
        <v>0.30888490000000002</v>
      </c>
      <c r="AV51" s="4">
        <v>0.33656249999999999</v>
      </c>
      <c r="BA51" s="4">
        <v>2</v>
      </c>
    </row>
    <row r="52" spans="27:58" ht="12.75" customHeight="1">
      <c r="AA52" s="4" t="s">
        <v>409</v>
      </c>
      <c r="AB52" s="4" t="s">
        <v>381</v>
      </c>
      <c r="AN52" s="4">
        <v>0.30214220000000003</v>
      </c>
      <c r="AO52" s="4">
        <v>0.35810419999999998</v>
      </c>
      <c r="AP52" s="4">
        <v>0.3720272</v>
      </c>
      <c r="AQ52" s="4">
        <v>0.38466899999999998</v>
      </c>
      <c r="AR52" s="4">
        <v>0.41152250000000001</v>
      </c>
      <c r="AS52" s="4">
        <v>0.395538</v>
      </c>
      <c r="AT52" s="4">
        <v>0.3874379</v>
      </c>
      <c r="AU52" s="4">
        <v>0.40838770000000002</v>
      </c>
      <c r="AV52" s="4">
        <v>0.45262590000000003</v>
      </c>
      <c r="AW52" s="4">
        <v>0.44255919999999999</v>
      </c>
      <c r="BA52" s="4">
        <v>2</v>
      </c>
    </row>
    <row r="53" spans="27:58" ht="12.75" customHeight="1">
      <c r="AA53" s="4" t="s">
        <v>411</v>
      </c>
      <c r="AB53" s="4" t="s">
        <v>381</v>
      </c>
      <c r="AI53" s="4">
        <v>0.14316219999999999</v>
      </c>
      <c r="AJ53" s="4">
        <v>0.13309070000000001</v>
      </c>
      <c r="AK53" s="4">
        <v>0.1293223</v>
      </c>
      <c r="AL53" s="4">
        <v>0.13361629999999999</v>
      </c>
      <c r="AM53" s="4">
        <v>0.13129370000000001</v>
      </c>
      <c r="AN53" s="4">
        <v>0.1314999</v>
      </c>
      <c r="AO53" s="4">
        <v>0.1315482</v>
      </c>
      <c r="AP53" s="4">
        <v>0.13157360000000001</v>
      </c>
      <c r="AQ53" s="4">
        <v>0.1260983</v>
      </c>
      <c r="AR53" s="4">
        <v>0.13551560000000001</v>
      </c>
      <c r="BA53" s="4">
        <v>2</v>
      </c>
    </row>
    <row r="54" spans="27:58" ht="12.75" customHeight="1">
      <c r="AA54" s="4" t="s">
        <v>413</v>
      </c>
      <c r="AB54" s="4" t="s">
        <v>381</v>
      </c>
      <c r="AF54" s="4">
        <v>0.282696</v>
      </c>
      <c r="AG54" s="4">
        <v>0.2755205</v>
      </c>
      <c r="AH54" s="4">
        <v>0.27661350000000001</v>
      </c>
      <c r="AI54" s="4">
        <v>0.27190449999999999</v>
      </c>
      <c r="AJ54" s="4">
        <v>0.27589740000000001</v>
      </c>
      <c r="AK54" s="4">
        <v>0.27343469999999997</v>
      </c>
      <c r="AL54" s="4">
        <v>0.31132189999999998</v>
      </c>
      <c r="AM54" s="4">
        <v>0.32005810000000001</v>
      </c>
      <c r="AN54" s="4">
        <v>0.3125908</v>
      </c>
      <c r="AO54" s="4">
        <v>0.29678650000000001</v>
      </c>
      <c r="AP54" s="4">
        <v>0.31285069999999998</v>
      </c>
      <c r="AQ54" s="4">
        <v>0.31341010000000002</v>
      </c>
      <c r="AR54" s="4">
        <v>0.31966869999999997</v>
      </c>
      <c r="AS54" s="4">
        <v>0.31728679999999998</v>
      </c>
      <c r="AT54" s="4">
        <v>0.30858449999999998</v>
      </c>
      <c r="AU54" s="4">
        <v>0.3105097</v>
      </c>
      <c r="AV54" s="4">
        <v>0.31792890000000001</v>
      </c>
      <c r="AW54" s="4">
        <v>0.3160886</v>
      </c>
      <c r="AX54" s="4">
        <v>0.34758519999999998</v>
      </c>
      <c r="AY54" s="4">
        <v>0.34730739999999999</v>
      </c>
      <c r="BA54" s="4">
        <v>2</v>
      </c>
    </row>
    <row r="55" spans="27:58" ht="12.75" customHeight="1">
      <c r="AA55" s="4" t="s">
        <v>415</v>
      </c>
      <c r="AB55" s="4" t="s">
        <v>381</v>
      </c>
      <c r="AM55" s="4">
        <v>0.38992149999999998</v>
      </c>
      <c r="AN55" s="4">
        <v>0.38146560000000002</v>
      </c>
      <c r="AO55" s="4">
        <v>0.36764000000000002</v>
      </c>
      <c r="AP55" s="4">
        <v>0.42275360000000001</v>
      </c>
      <c r="AQ55" s="4">
        <v>0.40835290000000002</v>
      </c>
      <c r="AR55" s="4">
        <v>0.44301940000000001</v>
      </c>
      <c r="AS55" s="4">
        <v>0.4281314</v>
      </c>
      <c r="AT55" s="4">
        <v>0.3956576</v>
      </c>
      <c r="AU55" s="4">
        <v>0.3953759</v>
      </c>
      <c r="AV55" s="4">
        <v>0.36314619999999997</v>
      </c>
      <c r="BA55" s="4">
        <v>2</v>
      </c>
    </row>
    <row r="56" spans="27:58" ht="12.75" customHeight="1">
      <c r="AA56" s="4" t="s">
        <v>417</v>
      </c>
      <c r="AB56" s="4" t="s">
        <v>381</v>
      </c>
      <c r="AK56" s="4">
        <v>0.26026080000000001</v>
      </c>
      <c r="AL56" s="4">
        <v>0.29078369999999998</v>
      </c>
      <c r="AM56" s="4">
        <v>0.28304679999999999</v>
      </c>
      <c r="AN56" s="4">
        <v>0.28535959999999999</v>
      </c>
      <c r="AO56" s="4">
        <v>0.28665689999999999</v>
      </c>
      <c r="AP56" s="4">
        <v>0.30263509999999999</v>
      </c>
      <c r="AQ56" s="4">
        <v>0.29221130000000001</v>
      </c>
      <c r="AR56" s="4">
        <v>0.28077419999999997</v>
      </c>
      <c r="AS56" s="4">
        <v>0.27189419999999997</v>
      </c>
      <c r="AT56" s="4">
        <v>0.27004980000000001</v>
      </c>
      <c r="AU56" s="4">
        <v>0.26746569999999997</v>
      </c>
      <c r="AV56" s="4">
        <v>0.25976779999999999</v>
      </c>
      <c r="AW56" s="4">
        <v>0.2507491</v>
      </c>
      <c r="AX56" s="4">
        <v>0.25011489999999997</v>
      </c>
      <c r="AY56" s="4">
        <v>0.24717800000000001</v>
      </c>
      <c r="BA56" s="4">
        <v>2</v>
      </c>
    </row>
    <row r="57" spans="27:58" ht="12.75" customHeight="1">
      <c r="AA57" s="4" t="s">
        <v>419</v>
      </c>
      <c r="AB57" s="4" t="s">
        <v>381</v>
      </c>
      <c r="AJ57" s="4">
        <v>0.33819870000000002</v>
      </c>
      <c r="AK57" s="4">
        <v>0.3450105</v>
      </c>
      <c r="AL57" s="4">
        <v>0.37110769999999998</v>
      </c>
      <c r="AM57" s="4">
        <v>0.35688360000000002</v>
      </c>
      <c r="AN57" s="4">
        <v>0.34317779999999998</v>
      </c>
      <c r="AO57" s="4">
        <v>0.36051949999999999</v>
      </c>
      <c r="AP57" s="4">
        <v>0.35981649999999998</v>
      </c>
      <c r="AQ57" s="4">
        <v>0.3704788</v>
      </c>
      <c r="AR57" s="4">
        <v>0.37858199999999997</v>
      </c>
      <c r="AS57" s="4">
        <v>0.38102209999999997</v>
      </c>
      <c r="AT57" s="4">
        <v>0.37230839999999998</v>
      </c>
      <c r="AU57" s="4">
        <v>0.36618729999999999</v>
      </c>
      <c r="AV57" s="4">
        <v>0.37332759999999998</v>
      </c>
      <c r="AW57" s="4">
        <v>0.33831339999999999</v>
      </c>
      <c r="AX57" s="4">
        <v>0.30894290000000002</v>
      </c>
      <c r="AY57" s="4">
        <v>0.3217431</v>
      </c>
      <c r="BA57" s="4">
        <v>2</v>
      </c>
    </row>
    <row r="58" spans="27:58" ht="12.75" customHeight="1">
      <c r="AA58" s="4" t="s">
        <v>421</v>
      </c>
      <c r="AB58" s="4" t="s">
        <v>381</v>
      </c>
      <c r="AT58" s="4">
        <v>0.19226289999999999</v>
      </c>
      <c r="AU58" s="4">
        <v>0.2438051</v>
      </c>
      <c r="AV58" s="4">
        <v>0.25668980000000002</v>
      </c>
      <c r="BA58" s="4">
        <v>2</v>
      </c>
    </row>
    <row r="59" spans="27:58" ht="12.75" customHeight="1">
      <c r="AA59" s="4" t="s">
        <v>423</v>
      </c>
      <c r="AB59" s="4" t="s">
        <v>381</v>
      </c>
      <c r="AM59" s="4">
        <v>0.33665430000000002</v>
      </c>
      <c r="AN59" s="4">
        <v>0.30598500000000001</v>
      </c>
      <c r="AO59" s="4">
        <v>0.28271540000000001</v>
      </c>
      <c r="AP59" s="4">
        <v>0.26166440000000002</v>
      </c>
      <c r="AQ59" s="4">
        <v>0.28880840000000002</v>
      </c>
      <c r="AR59" s="4">
        <v>0.27377020000000002</v>
      </c>
      <c r="AS59" s="4">
        <v>0.26588149999999999</v>
      </c>
      <c r="AT59" s="4">
        <v>0.26200810000000002</v>
      </c>
      <c r="AU59" s="4">
        <v>0.28890860000000002</v>
      </c>
      <c r="AV59" s="4">
        <v>0.29327130000000001</v>
      </c>
      <c r="AW59" s="212">
        <v>0.3151912</v>
      </c>
      <c r="AX59" s="212">
        <v>0.33268340000000002</v>
      </c>
      <c r="AY59" s="212">
        <v>0.35807440000000001</v>
      </c>
      <c r="BA59" s="4">
        <v>2</v>
      </c>
    </row>
    <row r="60" spans="27:58" ht="12.75" customHeight="1">
      <c r="AA60" s="4" t="s">
        <v>425</v>
      </c>
      <c r="AB60" s="4" t="s">
        <v>381</v>
      </c>
      <c r="AH60" s="4">
        <v>0.43913039999999998</v>
      </c>
      <c r="AI60" s="4">
        <v>0.41691099999999998</v>
      </c>
      <c r="AJ60" s="4">
        <v>0.42485640000000002</v>
      </c>
      <c r="AK60" s="4">
        <v>0.43034460000000002</v>
      </c>
      <c r="AL60" s="4">
        <v>0.4088212</v>
      </c>
      <c r="AM60" s="4">
        <v>0.4050106</v>
      </c>
      <c r="AN60" s="4">
        <v>0.41011039999999999</v>
      </c>
      <c r="AO60" s="4">
        <v>0.40461849999999999</v>
      </c>
      <c r="AP60" s="4">
        <v>0.36974449999999998</v>
      </c>
      <c r="AQ60" s="4">
        <v>0.36112349999999999</v>
      </c>
      <c r="AR60" s="4">
        <v>0.34410190000000002</v>
      </c>
      <c r="AS60" s="4">
        <v>0.34753650000000003</v>
      </c>
      <c r="AT60" s="4">
        <v>0.34833829999999999</v>
      </c>
      <c r="AU60" s="4">
        <v>0.34538609999999997</v>
      </c>
      <c r="AV60" s="4">
        <v>0.36431560000000002</v>
      </c>
      <c r="AW60" s="212">
        <v>0.36208259999999998</v>
      </c>
      <c r="AX60" s="212">
        <v>0.33252660000000001</v>
      </c>
      <c r="AY60" s="212">
        <v>0.3414874</v>
      </c>
      <c r="BA60" s="4">
        <v>2</v>
      </c>
      <c r="BD60" s="218" t="s">
        <v>594</v>
      </c>
      <c r="BE60" s="218" t="s">
        <v>595</v>
      </c>
    </row>
    <row r="61" spans="27:58" ht="12.75" customHeight="1">
      <c r="AA61" s="4" t="s">
        <v>448</v>
      </c>
      <c r="AB61" s="4" t="s">
        <v>381</v>
      </c>
      <c r="AL61" s="4">
        <v>0.3544696</v>
      </c>
      <c r="AM61" s="4">
        <v>0.37698920000000002</v>
      </c>
      <c r="AN61" s="4">
        <v>0.36793110000000001</v>
      </c>
      <c r="AO61" s="4">
        <v>0.37819350000000002</v>
      </c>
      <c r="AP61" s="4">
        <v>0.35207899999999998</v>
      </c>
      <c r="AQ61" s="4">
        <v>0.35053499999999999</v>
      </c>
      <c r="AR61" s="4">
        <v>0.34359200000000001</v>
      </c>
      <c r="AS61" s="4">
        <v>0.34084779999999998</v>
      </c>
      <c r="AT61" s="4">
        <v>0.3354721</v>
      </c>
      <c r="AW61" s="212"/>
      <c r="AX61" s="212"/>
      <c r="AY61" s="212"/>
      <c r="BA61" s="4">
        <v>2</v>
      </c>
      <c r="BD61">
        <v>2023</v>
      </c>
      <c r="BE61">
        <v>2023</v>
      </c>
    </row>
    <row r="62" spans="27:58" s="217" customFormat="1" ht="12.75" customHeight="1">
      <c r="AA62" s="240" t="s">
        <v>386</v>
      </c>
      <c r="AB62" s="240" t="s">
        <v>382</v>
      </c>
      <c r="AV62" s="240">
        <v>0.45127030000000001</v>
      </c>
      <c r="AW62" s="241">
        <v>0.42222219999999999</v>
      </c>
      <c r="AX62" s="241">
        <v>0.44210840000000001</v>
      </c>
      <c r="AY62" s="241">
        <v>0.4089932</v>
      </c>
      <c r="BA62" s="240">
        <v>3</v>
      </c>
      <c r="BB62" s="242">
        <f>AVERAGE(AV62:AX62)</f>
        <v>0.43853363333333334</v>
      </c>
      <c r="BC62" s="4" t="s">
        <v>386</v>
      </c>
    </row>
    <row r="63" spans="27:58" ht="12.75" customHeight="1">
      <c r="AA63" s="4" t="s">
        <v>390</v>
      </c>
      <c r="AB63" s="4" t="s">
        <v>382</v>
      </c>
      <c r="AQ63" s="4">
        <v>0.63828799999999997</v>
      </c>
      <c r="AR63" s="4">
        <v>0.64887340000000004</v>
      </c>
      <c r="AS63" s="4">
        <v>0.6389589</v>
      </c>
      <c r="AT63" s="4">
        <v>0.64591739999999997</v>
      </c>
      <c r="AU63" s="4">
        <v>0.63644999999999996</v>
      </c>
      <c r="AV63" s="4">
        <v>0.64555249999999997</v>
      </c>
      <c r="AW63" s="212">
        <v>0.65729890000000002</v>
      </c>
      <c r="AX63" s="212">
        <v>0.64679790000000004</v>
      </c>
      <c r="AY63" s="212"/>
      <c r="BA63" s="4">
        <v>3</v>
      </c>
      <c r="BB63" s="242">
        <f t="shared" ref="BB63:BB65" si="0">AVERAGE(AV63:AX63)</f>
        <v>0.64988309999999994</v>
      </c>
      <c r="BC63" s="4" t="s">
        <v>390</v>
      </c>
    </row>
    <row r="64" spans="27:58" s="245" customFormat="1" ht="12.75" customHeight="1">
      <c r="AA64" s="244" t="s">
        <v>393</v>
      </c>
      <c r="AB64" s="244" t="s">
        <v>382</v>
      </c>
      <c r="AR64" s="244">
        <v>0.51401620000000003</v>
      </c>
      <c r="AS64" s="244">
        <v>0.5012122</v>
      </c>
      <c r="AT64" s="244">
        <v>0.48177730000000002</v>
      </c>
      <c r="AU64" s="244">
        <v>0.48937989999999998</v>
      </c>
      <c r="AV64" s="244">
        <v>0.50177590000000005</v>
      </c>
      <c r="AW64" s="212">
        <v>0.51201090000000005</v>
      </c>
      <c r="AX64" s="212">
        <v>0.50684479999999998</v>
      </c>
      <c r="AY64" s="212">
        <v>0.51330920000000002</v>
      </c>
      <c r="AZ64" s="244">
        <v>0.49763930000000001</v>
      </c>
      <c r="BA64" s="244">
        <v>3</v>
      </c>
      <c r="BB64" s="246">
        <f t="shared" si="0"/>
        <v>0.50687720000000003</v>
      </c>
      <c r="BC64" s="244" t="s">
        <v>393</v>
      </c>
      <c r="BD64" s="247">
        <v>9833760000000</v>
      </c>
      <c r="BE64" s="247">
        <v>9741337000000</v>
      </c>
      <c r="BF64" s="247">
        <f>BD64+BE64</f>
        <v>19575097000000</v>
      </c>
    </row>
    <row r="65" spans="27:58" ht="12.75" customHeight="1">
      <c r="AA65" s="4" t="s">
        <v>396</v>
      </c>
      <c r="AB65" s="4" t="s">
        <v>382</v>
      </c>
      <c r="AM65" s="4">
        <v>0.42405189999999998</v>
      </c>
      <c r="AN65" s="4">
        <v>0.40220600000000001</v>
      </c>
      <c r="AO65" s="4">
        <v>0.37091000000000002</v>
      </c>
      <c r="AP65" s="4">
        <v>0.36127589999999998</v>
      </c>
      <c r="AQ65" s="4">
        <v>0.37069459999999999</v>
      </c>
      <c r="AR65" s="4">
        <v>0.32180120000000001</v>
      </c>
      <c r="AS65" s="4">
        <v>0.3354355</v>
      </c>
      <c r="AT65" s="4">
        <v>0.29911880000000002</v>
      </c>
      <c r="AU65" s="4">
        <v>0.36880940000000001</v>
      </c>
      <c r="AV65" s="4">
        <v>0.3898258</v>
      </c>
      <c r="AW65" s="212">
        <v>0.42143910000000001</v>
      </c>
      <c r="AX65" s="212">
        <v>0.35062569999999998</v>
      </c>
      <c r="AY65" s="212"/>
      <c r="BA65" s="4">
        <v>3</v>
      </c>
      <c r="BB65" s="242">
        <f t="shared" si="0"/>
        <v>0.38729686666666668</v>
      </c>
      <c r="BC65" s="4" t="s">
        <v>396</v>
      </c>
      <c r="BD65" s="247">
        <v>8116300000000</v>
      </c>
      <c r="BE65" s="247">
        <v>8560202000000</v>
      </c>
      <c r="BF65" s="247">
        <f>BD65+BE65</f>
        <v>16676502000000</v>
      </c>
    </row>
    <row r="66" spans="27:58" ht="12.75" customHeight="1">
      <c r="AA66" s="4" t="s">
        <v>387</v>
      </c>
      <c r="AB66" s="4" t="s">
        <v>383</v>
      </c>
      <c r="AR66" s="4">
        <v>0.67367440000000001</v>
      </c>
      <c r="AS66" s="4">
        <v>0.69408329999999996</v>
      </c>
      <c r="AT66" s="4">
        <v>0.69768450000000004</v>
      </c>
      <c r="AU66" s="4">
        <v>0.7186188</v>
      </c>
      <c r="AV66" s="4">
        <v>0.70599999999999996</v>
      </c>
      <c r="BA66" s="4">
        <v>4</v>
      </c>
      <c r="BD66" s="247"/>
    </row>
    <row r="67" spans="27:58" ht="12.75" customHeight="1"/>
    <row r="68" spans="27:58" ht="12.75" customHeight="1"/>
    <row r="69" spans="27:58" ht="12.75" customHeight="1">
      <c r="AS69" s="4"/>
      <c r="AT69" s="10" t="s">
        <v>449</v>
      </c>
      <c r="AU69" s="4">
        <f>AVERAGE(AU59:AU65)</f>
        <v>0.42578679999999991</v>
      </c>
      <c r="AV69" s="4">
        <f>AVERAGE(AV59:AV65)</f>
        <v>0.44100190000000006</v>
      </c>
      <c r="AW69" s="4">
        <f>AVERAGE(AW59:AW65)</f>
        <v>0.44837415000000003</v>
      </c>
      <c r="AX69" s="4">
        <f>AVERAGE(AX59:AX65)</f>
        <v>0.43526446666666674</v>
      </c>
      <c r="AY69" s="4">
        <f t="shared" ref="AY69" si="1">AVERAGE(AY59:AY65)</f>
        <v>0.40546605000000002</v>
      </c>
      <c r="AZ69" s="237">
        <f>AVERAGE(AW69:AY69)</f>
        <v>0.42970155555555561</v>
      </c>
      <c r="BB69" s="243">
        <f>AVERAGE(BB62:BB65)</f>
        <v>0.49564769999999997</v>
      </c>
      <c r="BD69">
        <f>BD64/BF64</f>
        <v>0.50236072904261986</v>
      </c>
      <c r="BE69">
        <f>BE64/BF64</f>
        <v>0.4976392709573802</v>
      </c>
    </row>
    <row r="70" spans="27:58" ht="12.75" customHeight="1">
      <c r="AZ70" s="239">
        <f>AVERAGE(AU69:AY69)</f>
        <v>0.43117867333333332</v>
      </c>
      <c r="BD70">
        <f>BD65/BF65</f>
        <v>0.4866907940286278</v>
      </c>
      <c r="BE70">
        <f>BE65/BF65</f>
        <v>0.5133092059713722</v>
      </c>
    </row>
    <row r="71" spans="27:58" ht="12.75" customHeight="1"/>
    <row r="72" spans="27:58" ht="12.75" customHeight="1">
      <c r="AU72">
        <f>AVERAGE(AU63:AU66)</f>
        <v>0.553314525</v>
      </c>
      <c r="AV72">
        <f>AVERAGE(AV62:AV65)</f>
        <v>0.49710612500000007</v>
      </c>
      <c r="AW72">
        <f t="shared" ref="AW72:AY72" si="2">AVERAGE(AW62:AW65)</f>
        <v>0.50324277500000003</v>
      </c>
      <c r="AX72">
        <f t="shared" si="2"/>
        <v>0.48659420000000003</v>
      </c>
      <c r="AY72">
        <f t="shared" si="2"/>
        <v>0.46115119999999998</v>
      </c>
    </row>
    <row r="73" spans="27:58" ht="12.75" customHeight="1"/>
    <row r="74" spans="27:58" ht="12.75" customHeight="1"/>
    <row r="75" spans="27:58" ht="12.75" customHeight="1"/>
    <row r="76" spans="27:58" ht="12.75" customHeight="1"/>
    <row r="77" spans="27:58" ht="12.75" customHeight="1"/>
    <row r="78" spans="27:58" ht="12.75" customHeight="1"/>
    <row r="79" spans="27:58" ht="12.75" customHeight="1"/>
    <row r="80" spans="27:58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6640625" defaultRowHeight="15" customHeight="1"/>
  <cols>
    <col min="1" max="1" width="30.77734375" customWidth="1"/>
    <col min="2" max="2" width="10.77734375" customWidth="1"/>
    <col min="3" max="3" width="2.77734375" customWidth="1"/>
    <col min="4" max="4" width="48" customWidth="1"/>
    <col min="5" max="5" width="2.77734375" customWidth="1"/>
    <col min="6" max="6" width="20.77734375" customWidth="1"/>
    <col min="7" max="7" width="11" customWidth="1"/>
    <col min="8" max="26" width="8.6640625" customWidth="1"/>
  </cols>
  <sheetData>
    <row r="1" spans="1:26" ht="12.75" customHeight="1">
      <c r="A1" s="1"/>
      <c r="B1" s="1" t="s">
        <v>0</v>
      </c>
      <c r="C1" s="1"/>
      <c r="D1" s="2" t="s">
        <v>1</v>
      </c>
      <c r="E1" s="1"/>
      <c r="F1" s="1" t="s">
        <v>571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D2" s="3"/>
    </row>
    <row r="3" spans="1:26" ht="12.75" customHeight="1">
      <c r="A3" s="5" t="s">
        <v>2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8"/>
      <c r="D4" s="3"/>
    </row>
    <row r="5" spans="1:26" ht="12.75" customHeight="1">
      <c r="D5" s="3" t="s">
        <v>3</v>
      </c>
      <c r="F5" s="9">
        <f>'Indon data from UN'!M31</f>
        <v>13235.6648480984</v>
      </c>
    </row>
    <row r="6" spans="1:26" ht="12.75" customHeight="1">
      <c r="B6" s="10"/>
      <c r="C6" s="10"/>
      <c r="D6" s="11" t="s">
        <v>4</v>
      </c>
      <c r="F6" s="12">
        <f>-'Indon data from UN'!M22</f>
        <v>-13150.383830045999</v>
      </c>
    </row>
    <row r="7" spans="1:26" ht="12.75" customHeight="1">
      <c r="B7" s="13" t="s">
        <v>5</v>
      </c>
      <c r="D7" s="3"/>
      <c r="F7" s="9">
        <f>SUM(F5:F6)</f>
        <v>85.281018052401123</v>
      </c>
      <c r="G7" s="10"/>
    </row>
    <row r="8" spans="1:26" ht="12.75" customHeight="1">
      <c r="B8" s="13"/>
      <c r="D8" s="3"/>
    </row>
    <row r="9" spans="1:26" ht="12.75" customHeight="1">
      <c r="B9" s="13"/>
      <c r="D9" s="3"/>
    </row>
    <row r="10" spans="1:26" ht="12.75" customHeight="1">
      <c r="D10" s="3" t="s">
        <v>6</v>
      </c>
      <c r="F10" s="14">
        <f>'Indon data from UN'!M17</f>
        <v>5615.7425919185398</v>
      </c>
    </row>
    <row r="11" spans="1:26" ht="12.75" customHeight="1">
      <c r="D11" s="3" t="s">
        <v>7</v>
      </c>
      <c r="F11" s="14"/>
      <c r="G11" s="10" t="s">
        <v>259</v>
      </c>
    </row>
    <row r="12" spans="1:26" ht="12.75" customHeight="1">
      <c r="D12" s="3" t="s">
        <v>8</v>
      </c>
      <c r="F12" s="9">
        <v>0</v>
      </c>
    </row>
    <row r="13" spans="1:26" ht="12.75" customHeight="1">
      <c r="D13" s="11" t="s">
        <v>9</v>
      </c>
      <c r="F13" s="12">
        <v>0</v>
      </c>
      <c r="G13" s="10" t="s">
        <v>572</v>
      </c>
    </row>
    <row r="14" spans="1:26" ht="12.75" customHeight="1">
      <c r="B14" s="13" t="s">
        <v>10</v>
      </c>
      <c r="C14" s="13"/>
      <c r="D14" s="3"/>
      <c r="F14" s="15">
        <f>SUM(F10:F13)</f>
        <v>5615.7425919185398</v>
      </c>
    </row>
    <row r="15" spans="1:26" ht="12.75" customHeight="1">
      <c r="B15" s="13"/>
      <c r="C15" s="13"/>
      <c r="D15" s="3"/>
      <c r="F15" s="13"/>
    </row>
    <row r="16" spans="1:26" ht="12.75" customHeight="1">
      <c r="D16" s="3"/>
    </row>
    <row r="17" spans="1:7" ht="12.75" customHeight="1">
      <c r="D17" s="3" t="s">
        <v>11</v>
      </c>
      <c r="E17" s="10"/>
      <c r="F17" s="9">
        <f>'Indon data from UN'!M14*(2/3)</f>
        <v>1605.8575611753668</v>
      </c>
      <c r="G17" s="10"/>
    </row>
    <row r="18" spans="1:7" ht="12.75" customHeight="1">
      <c r="D18" s="11" t="s">
        <v>12</v>
      </c>
      <c r="F18" s="12">
        <v>0</v>
      </c>
      <c r="G18" s="10"/>
    </row>
    <row r="19" spans="1:7" ht="12.75" customHeight="1">
      <c r="B19" s="13" t="s">
        <v>13</v>
      </c>
      <c r="D19" s="3"/>
      <c r="F19" s="9">
        <f>SUM(F17:F18)</f>
        <v>1605.8575611753668</v>
      </c>
    </row>
    <row r="20" spans="1:7" ht="12.75" customHeight="1">
      <c r="B20" s="13"/>
      <c r="D20" s="3"/>
      <c r="F20" s="9"/>
    </row>
    <row r="21" spans="1:7" ht="12.75" customHeight="1">
      <c r="B21" s="13"/>
      <c r="D21" s="3"/>
    </row>
    <row r="22" spans="1:7" ht="12.75" customHeight="1">
      <c r="B22" s="13" t="s">
        <v>14</v>
      </c>
      <c r="D22" s="3" t="s">
        <v>15</v>
      </c>
      <c r="F22" s="9">
        <f>F19+F14</f>
        <v>7221.6001530939066</v>
      </c>
    </row>
    <row r="23" spans="1:7" ht="12.75" customHeight="1">
      <c r="B23" s="13"/>
      <c r="D23" s="3"/>
    </row>
    <row r="24" spans="1:7" ht="12.75" customHeight="1">
      <c r="B24" s="13"/>
      <c r="D24" s="3"/>
    </row>
    <row r="25" spans="1:7" ht="12.75" customHeight="1">
      <c r="D25" s="3" t="s">
        <v>16</v>
      </c>
      <c r="F25" s="14">
        <f>'Indon data from UN'!M61</f>
        <v>1239.4697224118499</v>
      </c>
    </row>
    <row r="26" spans="1:7" ht="12.75" customHeight="1">
      <c r="D26" s="11" t="s">
        <v>17</v>
      </c>
      <c r="F26" s="191">
        <v>0</v>
      </c>
      <c r="G26" s="10" t="s">
        <v>573</v>
      </c>
    </row>
    <row r="27" spans="1:7" ht="12.75" customHeight="1">
      <c r="B27" s="13" t="s">
        <v>18</v>
      </c>
      <c r="C27" s="13"/>
      <c r="D27" s="3"/>
      <c r="F27" s="14">
        <f>SUM(F25:F26)</f>
        <v>1239.4697224118499</v>
      </c>
    </row>
    <row r="28" spans="1:7" ht="12.75" customHeight="1">
      <c r="D28" s="3"/>
    </row>
    <row r="29" spans="1:7" ht="12.75" customHeight="1">
      <c r="D29" s="3"/>
    </row>
    <row r="30" spans="1:7" ht="12.75" customHeight="1">
      <c r="A30" s="8"/>
      <c r="D30" s="3" t="s">
        <v>19</v>
      </c>
      <c r="F30" s="192">
        <f>'Indon data from UN'!M34-'Indon data from UN'!M61</f>
        <v>7783.6505358629202</v>
      </c>
    </row>
    <row r="31" spans="1:7" ht="12.75" customHeight="1">
      <c r="A31" s="8"/>
      <c r="D31" s="3" t="s">
        <v>20</v>
      </c>
      <c r="F31" s="192">
        <f>-F26</f>
        <v>0</v>
      </c>
      <c r="G31" s="10" t="s">
        <v>573</v>
      </c>
    </row>
    <row r="32" spans="1:7" ht="12.75" customHeight="1">
      <c r="D32" s="11" t="s">
        <v>21</v>
      </c>
      <c r="F32" s="216">
        <f>-'Indon data from UN'!$M$18*(2/3)</f>
        <v>-416.13355660328864</v>
      </c>
      <c r="G32" s="10" t="s">
        <v>574</v>
      </c>
    </row>
    <row r="33" spans="2:8" ht="12.75" customHeight="1">
      <c r="B33" s="13" t="s">
        <v>22</v>
      </c>
      <c r="C33" s="13"/>
      <c r="D33" s="3"/>
      <c r="F33" s="14">
        <f>SUM(F30:F32)</f>
        <v>7367.5169792596316</v>
      </c>
    </row>
    <row r="34" spans="2:8" ht="12.75" customHeight="1">
      <c r="D34" s="3"/>
    </row>
    <row r="35" spans="2:8" ht="12.75" customHeight="1">
      <c r="B35" s="13" t="s">
        <v>23</v>
      </c>
      <c r="D35" s="3" t="s">
        <v>24</v>
      </c>
      <c r="F35" s="14">
        <f>F33+F27</f>
        <v>8606.9867016714816</v>
      </c>
    </row>
    <row r="36" spans="2:8" ht="12.75" customHeight="1">
      <c r="D36" s="3"/>
    </row>
    <row r="37" spans="2:8" ht="12.75" customHeight="1">
      <c r="D37" s="3" t="s">
        <v>25</v>
      </c>
      <c r="F37" s="192">
        <f>'Indon data from UN'!M47</f>
        <v>100.436783438088</v>
      </c>
      <c r="G37" s="10"/>
    </row>
    <row r="38" spans="2:8" ht="12.75" customHeight="1">
      <c r="D38" s="3" t="s">
        <v>26</v>
      </c>
      <c r="F38" s="14">
        <f>-'Indon data from UN'!M43</f>
        <v>-100.43678343808701</v>
      </c>
      <c r="G38" s="10"/>
    </row>
    <row r="39" spans="2:8" ht="12.75" customHeight="1">
      <c r="D39" s="11" t="s">
        <v>27</v>
      </c>
      <c r="F39" s="12">
        <f>'Indon data from UN'!M51-'Indon data from UN'!M52</f>
        <v>-32.045177792993996</v>
      </c>
      <c r="G39" s="10"/>
      <c r="H39" s="3"/>
    </row>
    <row r="40" spans="2:8" ht="12.75" customHeight="1">
      <c r="B40" s="13" t="s">
        <v>28</v>
      </c>
      <c r="D40" s="3"/>
      <c r="F40" s="192">
        <f>SUM(F37:F39)</f>
        <v>-32.045177792993002</v>
      </c>
    </row>
    <row r="41" spans="2:8" ht="12.75" customHeight="1">
      <c r="D41" s="3"/>
    </row>
    <row r="42" spans="2:8" ht="12.75" customHeight="1">
      <c r="D42" s="3"/>
    </row>
    <row r="43" spans="2:8" ht="12.75" customHeight="1">
      <c r="D43" s="3" t="s">
        <v>29</v>
      </c>
      <c r="F43" s="9">
        <f>'Indon data from UN'!M13-'Indon data from UN'!M47</f>
        <v>4820.4270818353816</v>
      </c>
      <c r="G43" s="10"/>
    </row>
    <row r="44" spans="2:8" ht="12.75" customHeight="1">
      <c r="D44" s="3" t="s">
        <v>30</v>
      </c>
      <c r="F44" s="9">
        <f>F17/2</f>
        <v>802.92878058768338</v>
      </c>
    </row>
    <row r="45" spans="2:8" ht="12.75" customHeight="1">
      <c r="D45" s="3" t="s">
        <v>31</v>
      </c>
      <c r="F45" s="9">
        <f>'Indon data from UN'!$M$18/3</f>
        <v>208.06677830164435</v>
      </c>
      <c r="G45" s="10" t="s">
        <v>575</v>
      </c>
    </row>
    <row r="46" spans="2:8" ht="12.75" customHeight="1">
      <c r="D46" s="3" t="s">
        <v>32</v>
      </c>
      <c r="F46" s="9">
        <f>('Indon data from UN'!M19-'Indon data from UN'!M20)-('Indon data from UN'!M51-'Indon data from UN'!M52)</f>
        <v>-387.16412602102594</v>
      </c>
      <c r="H46" s="9"/>
    </row>
    <row r="47" spans="2:8" ht="12.75" customHeight="1">
      <c r="D47" s="3" t="s">
        <v>33</v>
      </c>
      <c r="F47" s="9"/>
    </row>
    <row r="48" spans="2:8" ht="12.75" customHeight="1">
      <c r="D48" s="11" t="s">
        <v>34</v>
      </c>
      <c r="F48" s="12">
        <f>-('Indon data from UN'!M8-'Indon data from UN'!M43)</f>
        <v>-2330.500648879643</v>
      </c>
      <c r="G48" s="10"/>
    </row>
    <row r="49" spans="2:7" ht="12.75" customHeight="1">
      <c r="B49" s="13" t="s">
        <v>35</v>
      </c>
      <c r="D49" s="3"/>
      <c r="F49" s="9">
        <f>SUM(F43:F48)</f>
        <v>3113.7578658240395</v>
      </c>
    </row>
    <row r="50" spans="2:7" ht="12.75" customHeight="1">
      <c r="D50" s="3"/>
    </row>
    <row r="51" spans="2:7" ht="12.75" customHeight="1">
      <c r="D51" s="3" t="s">
        <v>36</v>
      </c>
      <c r="F51" s="9">
        <f>'Indon data from UN'!M38</f>
        <v>4212.5445898236103</v>
      </c>
    </row>
    <row r="52" spans="2:7" ht="12.75" customHeight="1">
      <c r="B52" s="13" t="s">
        <v>37</v>
      </c>
      <c r="D52" s="11" t="s">
        <v>38</v>
      </c>
      <c r="F52" s="12">
        <f>-'Indon data from UN'!M8</f>
        <v>-2430.9374323177299</v>
      </c>
    </row>
    <row r="53" spans="2:7" ht="12.75" customHeight="1">
      <c r="B53" s="10"/>
      <c r="C53" s="10"/>
      <c r="D53" s="3"/>
      <c r="F53" s="9">
        <f>SUM(F51:F52)</f>
        <v>1781.6071575058804</v>
      </c>
      <c r="G53" s="10"/>
    </row>
    <row r="54" spans="2:7" ht="12.75" customHeight="1">
      <c r="D54" s="3"/>
    </row>
    <row r="55" spans="2:7" ht="12.75" customHeight="1">
      <c r="D55" s="3"/>
    </row>
    <row r="56" spans="2:7" ht="12.75" customHeight="1">
      <c r="B56" s="13" t="s">
        <v>39</v>
      </c>
      <c r="D56" s="3" t="s">
        <v>40</v>
      </c>
      <c r="F56" s="9">
        <f>F35-F22</f>
        <v>1385.386548577575</v>
      </c>
    </row>
    <row r="57" spans="2:7" ht="12.75" customHeight="1">
      <c r="B57" s="13" t="s">
        <v>41</v>
      </c>
      <c r="D57" s="3" t="s">
        <v>42</v>
      </c>
      <c r="F57" s="12">
        <f>F7+F49+F40-F53</f>
        <v>1385.3865485775673</v>
      </c>
    </row>
    <row r="58" spans="2:7" ht="12.75" customHeight="1">
      <c r="B58" s="13" t="s">
        <v>43</v>
      </c>
      <c r="D58" s="16" t="s">
        <v>44</v>
      </c>
    </row>
    <row r="59" spans="2:7" ht="12.75" customHeight="1">
      <c r="D59" s="3" t="s">
        <v>45</v>
      </c>
      <c r="F59" s="9">
        <f>F56-F57</f>
        <v>7.73070496506989E-12</v>
      </c>
    </row>
    <row r="60" spans="2:7" ht="12.75" customHeight="1">
      <c r="D60" s="3"/>
    </row>
    <row r="61" spans="2:7" ht="12.75" customHeight="1">
      <c r="D61" s="3"/>
    </row>
    <row r="62" spans="2:7" ht="12.75" customHeight="1">
      <c r="D62" s="3"/>
    </row>
    <row r="63" spans="2:7" ht="12.75" customHeight="1">
      <c r="D63" s="3"/>
    </row>
    <row r="64" spans="2:7" ht="12.75" customHeight="1">
      <c r="D64" s="3"/>
    </row>
    <row r="65" spans="4:4" ht="12.75" customHeight="1">
      <c r="D65" s="3"/>
    </row>
    <row r="66" spans="4:4" ht="12.75" customHeight="1">
      <c r="D66" s="3"/>
    </row>
    <row r="67" spans="4:4" ht="12.75" customHeight="1">
      <c r="D67" s="3"/>
    </row>
    <row r="68" spans="4:4" ht="12.75" customHeight="1">
      <c r="D68" s="3"/>
    </row>
    <row r="69" spans="4:4" ht="12.75" customHeight="1">
      <c r="D69" s="3"/>
    </row>
    <row r="70" spans="4:4" ht="12.75" customHeight="1">
      <c r="D70" s="3"/>
    </row>
    <row r="71" spans="4:4" ht="12.75" customHeight="1">
      <c r="D71" s="3"/>
    </row>
    <row r="72" spans="4:4" ht="12.75" customHeight="1">
      <c r="D72" s="3"/>
    </row>
    <row r="73" spans="4:4" ht="12.75" customHeight="1">
      <c r="D73" s="3"/>
    </row>
    <row r="74" spans="4:4" ht="12.75" customHeight="1">
      <c r="D74" s="3"/>
    </row>
    <row r="75" spans="4:4" ht="12.75" customHeight="1">
      <c r="D75" s="3"/>
    </row>
    <row r="76" spans="4:4" ht="12.75" customHeight="1">
      <c r="D76" s="3"/>
    </row>
    <row r="77" spans="4:4" ht="12.75" customHeight="1">
      <c r="D77" s="3"/>
    </row>
    <row r="78" spans="4:4" ht="12.75" customHeight="1">
      <c r="D78" s="3"/>
    </row>
    <row r="79" spans="4:4" ht="12.75" customHeight="1">
      <c r="D79" s="3"/>
    </row>
    <row r="80" spans="4:4" ht="12.75" customHeight="1">
      <c r="D80" s="3"/>
    </row>
    <row r="81" spans="4:4" ht="12.75" customHeight="1">
      <c r="D81" s="3"/>
    </row>
    <row r="82" spans="4:4" ht="12.75" customHeight="1">
      <c r="D82" s="3"/>
    </row>
    <row r="83" spans="4:4" ht="12.75" customHeight="1">
      <c r="D83" s="3"/>
    </row>
    <row r="84" spans="4:4" ht="12.75" customHeight="1">
      <c r="D84" s="3"/>
    </row>
    <row r="85" spans="4:4" ht="12.75" customHeight="1">
      <c r="D85" s="3"/>
    </row>
    <row r="86" spans="4:4" ht="12.75" customHeight="1">
      <c r="D86" s="3"/>
    </row>
    <row r="87" spans="4:4" ht="12.75" customHeight="1">
      <c r="D87" s="3"/>
    </row>
    <row r="88" spans="4:4" ht="12.75" customHeight="1">
      <c r="D88" s="3"/>
    </row>
    <row r="89" spans="4:4" ht="12.75" customHeight="1">
      <c r="D89" s="3"/>
    </row>
    <row r="90" spans="4:4" ht="12.75" customHeight="1">
      <c r="D90" s="3"/>
    </row>
    <row r="91" spans="4:4" ht="12.75" customHeight="1">
      <c r="D91" s="3"/>
    </row>
    <row r="92" spans="4:4" ht="12.75" customHeight="1">
      <c r="D92" s="3"/>
    </row>
    <row r="93" spans="4:4" ht="12.75" customHeight="1">
      <c r="D93" s="3"/>
    </row>
    <row r="94" spans="4:4" ht="12.75" customHeight="1">
      <c r="D94" s="3"/>
    </row>
    <row r="95" spans="4:4" ht="12.75" customHeight="1">
      <c r="D95" s="3"/>
    </row>
    <row r="96" spans="4:4" ht="12.75" customHeight="1">
      <c r="D96" s="3"/>
    </row>
    <row r="97" spans="4:4" ht="12.75" customHeight="1">
      <c r="D97" s="3"/>
    </row>
    <row r="98" spans="4:4" ht="12.75" customHeight="1">
      <c r="D98" s="3"/>
    </row>
    <row r="99" spans="4:4" ht="12.75" customHeight="1">
      <c r="D99" s="3"/>
    </row>
    <row r="100" spans="4:4" ht="12.75" customHeight="1">
      <c r="D100" s="3"/>
    </row>
    <row r="101" spans="4:4" ht="12.75" customHeight="1">
      <c r="D101" s="3"/>
    </row>
    <row r="102" spans="4:4" ht="12.75" customHeight="1">
      <c r="D102" s="3"/>
    </row>
    <row r="103" spans="4:4" ht="12.75" customHeight="1">
      <c r="D103" s="3"/>
    </row>
    <row r="104" spans="4:4" ht="12.75" customHeight="1">
      <c r="D104" s="3"/>
    </row>
    <row r="105" spans="4:4" ht="12.75" customHeight="1">
      <c r="D105" s="3"/>
    </row>
    <row r="106" spans="4:4" ht="12.75" customHeight="1">
      <c r="D106" s="3"/>
    </row>
    <row r="107" spans="4:4" ht="12.75" customHeight="1">
      <c r="D107" s="3"/>
    </row>
    <row r="108" spans="4:4" ht="12.75" customHeight="1">
      <c r="D108" s="3"/>
    </row>
    <row r="109" spans="4:4" ht="12.75" customHeight="1">
      <c r="D109" s="3"/>
    </row>
    <row r="110" spans="4:4" ht="12.75" customHeight="1">
      <c r="D110" s="3"/>
    </row>
    <row r="111" spans="4:4" ht="12.75" customHeight="1">
      <c r="D111" s="3"/>
    </row>
    <row r="112" spans="4:4" ht="12.75" customHeight="1">
      <c r="D112" s="3"/>
    </row>
    <row r="113" spans="4:4" ht="12.75" customHeight="1">
      <c r="D113" s="3"/>
    </row>
    <row r="114" spans="4:4" ht="12.75" customHeight="1">
      <c r="D114" s="3"/>
    </row>
    <row r="115" spans="4:4" ht="12.75" customHeight="1">
      <c r="D115" s="3"/>
    </row>
    <row r="116" spans="4:4" ht="12.75" customHeight="1">
      <c r="D116" s="3"/>
    </row>
    <row r="117" spans="4:4" ht="12.75" customHeight="1">
      <c r="D117" s="3"/>
    </row>
    <row r="118" spans="4:4" ht="12.75" customHeight="1">
      <c r="D118" s="3"/>
    </row>
    <row r="119" spans="4:4" ht="12.75" customHeight="1">
      <c r="D119" s="3"/>
    </row>
    <row r="120" spans="4:4" ht="12.75" customHeight="1">
      <c r="D120" s="3"/>
    </row>
    <row r="121" spans="4:4" ht="12.75" customHeight="1">
      <c r="D121" s="3"/>
    </row>
    <row r="122" spans="4:4" ht="12.75" customHeight="1">
      <c r="D122" s="3"/>
    </row>
    <row r="123" spans="4:4" ht="12.75" customHeight="1">
      <c r="D123" s="3"/>
    </row>
    <row r="124" spans="4:4" ht="12.75" customHeight="1">
      <c r="D124" s="3"/>
    </row>
    <row r="125" spans="4:4" ht="12.75" customHeight="1">
      <c r="D125" s="3"/>
    </row>
    <row r="126" spans="4:4" ht="12.75" customHeight="1">
      <c r="D126" s="3"/>
    </row>
    <row r="127" spans="4:4" ht="12.75" customHeight="1">
      <c r="D127" s="3"/>
    </row>
    <row r="128" spans="4:4" ht="12.75" customHeight="1">
      <c r="D128" s="3"/>
    </row>
    <row r="129" spans="4:4" ht="12.75" customHeight="1">
      <c r="D129" s="3"/>
    </row>
    <row r="130" spans="4:4" ht="12.75" customHeight="1">
      <c r="D130" s="3"/>
    </row>
    <row r="131" spans="4:4" ht="12.75" customHeight="1">
      <c r="D131" s="3"/>
    </row>
    <row r="132" spans="4:4" ht="12.75" customHeight="1">
      <c r="D132" s="3"/>
    </row>
    <row r="133" spans="4:4" ht="12.75" customHeight="1">
      <c r="D133" s="3"/>
    </row>
    <row r="134" spans="4:4" ht="12.75" customHeight="1">
      <c r="D134" s="3"/>
    </row>
    <row r="135" spans="4:4" ht="12.75" customHeight="1">
      <c r="D135" s="3"/>
    </row>
    <row r="136" spans="4:4" ht="12.75" customHeight="1">
      <c r="D136" s="3"/>
    </row>
    <row r="137" spans="4:4" ht="12.75" customHeight="1">
      <c r="D137" s="3"/>
    </row>
    <row r="138" spans="4:4" ht="12.75" customHeight="1">
      <c r="D138" s="3"/>
    </row>
    <row r="139" spans="4:4" ht="12.75" customHeight="1">
      <c r="D139" s="3"/>
    </row>
    <row r="140" spans="4:4" ht="12.75" customHeight="1">
      <c r="D140" s="3"/>
    </row>
    <row r="141" spans="4:4" ht="12.75" customHeight="1">
      <c r="D141" s="3"/>
    </row>
    <row r="142" spans="4:4" ht="12.75" customHeight="1">
      <c r="D142" s="3"/>
    </row>
    <row r="143" spans="4:4" ht="12.75" customHeight="1">
      <c r="D143" s="3"/>
    </row>
    <row r="144" spans="4:4" ht="12.75" customHeight="1">
      <c r="D144" s="3"/>
    </row>
    <row r="145" spans="4:4" ht="12.75" customHeight="1">
      <c r="D145" s="3"/>
    </row>
    <row r="146" spans="4:4" ht="12.75" customHeight="1">
      <c r="D146" s="3"/>
    </row>
    <row r="147" spans="4:4" ht="12.75" customHeight="1">
      <c r="D147" s="3"/>
    </row>
    <row r="148" spans="4:4" ht="12.75" customHeight="1">
      <c r="D148" s="3"/>
    </row>
    <row r="149" spans="4:4" ht="12.75" customHeight="1">
      <c r="D149" s="3"/>
    </row>
    <row r="150" spans="4:4" ht="12.75" customHeight="1">
      <c r="D150" s="3"/>
    </row>
    <row r="151" spans="4:4" ht="12.75" customHeight="1">
      <c r="D151" s="3"/>
    </row>
    <row r="152" spans="4:4" ht="12.75" customHeight="1">
      <c r="D152" s="3"/>
    </row>
    <row r="153" spans="4:4" ht="12.75" customHeight="1">
      <c r="D153" s="3"/>
    </row>
    <row r="154" spans="4:4" ht="12.75" customHeight="1">
      <c r="D154" s="3"/>
    </row>
    <row r="155" spans="4:4" ht="12.75" customHeight="1">
      <c r="D155" s="3"/>
    </row>
    <row r="156" spans="4:4" ht="12.75" customHeight="1">
      <c r="D156" s="3"/>
    </row>
    <row r="157" spans="4:4" ht="12.75" customHeight="1">
      <c r="D157" s="3"/>
    </row>
    <row r="158" spans="4:4" ht="12.75" customHeight="1">
      <c r="D158" s="3"/>
    </row>
    <row r="159" spans="4:4" ht="12.75" customHeight="1">
      <c r="D159" s="3"/>
    </row>
    <row r="160" spans="4:4" ht="12.75" customHeight="1">
      <c r="D160" s="3"/>
    </row>
    <row r="161" spans="4:4" ht="12.75" customHeight="1">
      <c r="D161" s="3"/>
    </row>
    <row r="162" spans="4:4" ht="12.75" customHeight="1">
      <c r="D162" s="3"/>
    </row>
    <row r="163" spans="4:4" ht="12.75" customHeight="1">
      <c r="D163" s="3"/>
    </row>
    <row r="164" spans="4:4" ht="12.75" customHeight="1">
      <c r="D164" s="3"/>
    </row>
    <row r="165" spans="4:4" ht="12.75" customHeight="1">
      <c r="D165" s="3"/>
    </row>
    <row r="166" spans="4:4" ht="12.75" customHeight="1">
      <c r="D166" s="3"/>
    </row>
    <row r="167" spans="4:4" ht="12.75" customHeight="1">
      <c r="D167" s="3"/>
    </row>
    <row r="168" spans="4:4" ht="12.75" customHeight="1">
      <c r="D168" s="3"/>
    </row>
    <row r="169" spans="4:4" ht="12.75" customHeight="1">
      <c r="D169" s="3"/>
    </row>
    <row r="170" spans="4:4" ht="12.75" customHeight="1">
      <c r="D170" s="3"/>
    </row>
    <row r="171" spans="4:4" ht="12.75" customHeight="1">
      <c r="D171" s="3"/>
    </row>
    <row r="172" spans="4:4" ht="12.75" customHeight="1">
      <c r="D172" s="3"/>
    </row>
    <row r="173" spans="4:4" ht="12.75" customHeight="1">
      <c r="D173" s="3"/>
    </row>
    <row r="174" spans="4:4" ht="12.75" customHeight="1">
      <c r="D174" s="3"/>
    </row>
    <row r="175" spans="4:4" ht="12.75" customHeight="1">
      <c r="D175" s="3"/>
    </row>
    <row r="176" spans="4:4" ht="12.75" customHeight="1">
      <c r="D176" s="3"/>
    </row>
    <row r="177" spans="4:4" ht="12.75" customHeight="1">
      <c r="D177" s="3"/>
    </row>
    <row r="178" spans="4:4" ht="12.75" customHeight="1">
      <c r="D178" s="3"/>
    </row>
    <row r="179" spans="4:4" ht="12.75" customHeight="1">
      <c r="D179" s="3"/>
    </row>
    <row r="180" spans="4:4" ht="12.75" customHeight="1">
      <c r="D180" s="3"/>
    </row>
    <row r="181" spans="4:4" ht="12.75" customHeight="1">
      <c r="D181" s="3"/>
    </row>
    <row r="182" spans="4:4" ht="12.75" customHeight="1">
      <c r="D182" s="3"/>
    </row>
    <row r="183" spans="4:4" ht="12.75" customHeight="1">
      <c r="D183" s="3"/>
    </row>
    <row r="184" spans="4:4" ht="12.75" customHeight="1">
      <c r="D184" s="3"/>
    </row>
    <row r="185" spans="4:4" ht="12.75" customHeight="1">
      <c r="D185" s="3"/>
    </row>
    <row r="186" spans="4:4" ht="12.75" customHeight="1">
      <c r="D186" s="3"/>
    </row>
    <row r="187" spans="4:4" ht="12.75" customHeight="1">
      <c r="D187" s="3"/>
    </row>
    <row r="188" spans="4:4" ht="12.75" customHeight="1">
      <c r="D188" s="3"/>
    </row>
    <row r="189" spans="4:4" ht="12.75" customHeight="1">
      <c r="D189" s="3"/>
    </row>
    <row r="190" spans="4:4" ht="12.75" customHeight="1">
      <c r="D190" s="3"/>
    </row>
    <row r="191" spans="4:4" ht="12.75" customHeight="1">
      <c r="D191" s="3"/>
    </row>
    <row r="192" spans="4:4" ht="12.75" customHeight="1">
      <c r="D192" s="3"/>
    </row>
    <row r="193" spans="4:4" ht="12.75" customHeight="1">
      <c r="D193" s="3"/>
    </row>
    <row r="194" spans="4:4" ht="12.75" customHeight="1">
      <c r="D194" s="3"/>
    </row>
    <row r="195" spans="4:4" ht="12.75" customHeight="1">
      <c r="D195" s="3"/>
    </row>
    <row r="196" spans="4:4" ht="12.75" customHeight="1">
      <c r="D196" s="3"/>
    </row>
    <row r="197" spans="4:4" ht="12.75" customHeight="1">
      <c r="D197" s="3"/>
    </row>
    <row r="198" spans="4:4" ht="12.75" customHeight="1">
      <c r="D198" s="3"/>
    </row>
    <row r="199" spans="4:4" ht="12.75" customHeight="1">
      <c r="D199" s="3"/>
    </row>
    <row r="200" spans="4:4" ht="12.75" customHeight="1">
      <c r="D200" s="3"/>
    </row>
    <row r="201" spans="4:4" ht="12.75" customHeight="1">
      <c r="D201" s="3"/>
    </row>
    <row r="202" spans="4:4" ht="12.75" customHeight="1">
      <c r="D202" s="3"/>
    </row>
    <row r="203" spans="4:4" ht="12.75" customHeight="1">
      <c r="D203" s="3"/>
    </row>
    <row r="204" spans="4:4" ht="12.75" customHeight="1">
      <c r="D204" s="3"/>
    </row>
    <row r="205" spans="4:4" ht="12.75" customHeight="1">
      <c r="D205" s="3"/>
    </row>
    <row r="206" spans="4:4" ht="12.75" customHeight="1">
      <c r="D206" s="3"/>
    </row>
    <row r="207" spans="4:4" ht="12.75" customHeight="1">
      <c r="D207" s="3"/>
    </row>
    <row r="208" spans="4:4" ht="12.75" customHeight="1">
      <c r="D208" s="3"/>
    </row>
    <row r="209" spans="4:4" ht="12.75" customHeight="1">
      <c r="D209" s="3"/>
    </row>
    <row r="210" spans="4:4" ht="12.75" customHeight="1">
      <c r="D210" s="3"/>
    </row>
    <row r="211" spans="4:4" ht="12.75" customHeight="1">
      <c r="D211" s="3"/>
    </row>
    <row r="212" spans="4:4" ht="12.75" customHeight="1">
      <c r="D212" s="3"/>
    </row>
    <row r="213" spans="4:4" ht="12.75" customHeight="1">
      <c r="D213" s="3"/>
    </row>
    <row r="214" spans="4:4" ht="12.75" customHeight="1">
      <c r="D214" s="3"/>
    </row>
    <row r="215" spans="4:4" ht="12.75" customHeight="1">
      <c r="D215" s="3"/>
    </row>
    <row r="216" spans="4:4" ht="12.75" customHeight="1">
      <c r="D216" s="3"/>
    </row>
    <row r="217" spans="4:4" ht="12.75" customHeight="1">
      <c r="D217" s="3"/>
    </row>
    <row r="218" spans="4:4" ht="12.75" customHeight="1">
      <c r="D218" s="3"/>
    </row>
    <row r="219" spans="4:4" ht="12.75" customHeight="1">
      <c r="D219" s="3"/>
    </row>
    <row r="220" spans="4:4" ht="12.75" customHeight="1">
      <c r="D220" s="3"/>
    </row>
    <row r="221" spans="4:4" ht="12.75" customHeight="1">
      <c r="D221" s="3"/>
    </row>
    <row r="222" spans="4:4" ht="12.75" customHeight="1">
      <c r="D222" s="3"/>
    </row>
    <row r="223" spans="4:4" ht="12.75" customHeight="1">
      <c r="D223" s="3"/>
    </row>
    <row r="224" spans="4:4" ht="12.75" customHeight="1">
      <c r="D224" s="3"/>
    </row>
    <row r="225" spans="4:4" ht="12.75" customHeight="1">
      <c r="D225" s="3"/>
    </row>
    <row r="226" spans="4:4" ht="12.75" customHeight="1">
      <c r="D226" s="3"/>
    </row>
    <row r="227" spans="4:4" ht="12.75" customHeight="1">
      <c r="D227" s="3"/>
    </row>
    <row r="228" spans="4:4" ht="12.75" customHeight="1">
      <c r="D228" s="3"/>
    </row>
    <row r="229" spans="4:4" ht="12.75" customHeight="1">
      <c r="D229" s="3"/>
    </row>
    <row r="230" spans="4:4" ht="12.75" customHeight="1">
      <c r="D230" s="3"/>
    </row>
    <row r="231" spans="4:4" ht="12.75" customHeight="1">
      <c r="D231" s="3"/>
    </row>
    <row r="232" spans="4:4" ht="12.75" customHeight="1">
      <c r="D232" s="3"/>
    </row>
    <row r="233" spans="4:4" ht="12.75" customHeight="1">
      <c r="D233" s="3"/>
    </row>
    <row r="234" spans="4:4" ht="12.75" customHeight="1">
      <c r="D234" s="3"/>
    </row>
    <row r="235" spans="4:4" ht="12.75" customHeight="1">
      <c r="D235" s="3"/>
    </row>
    <row r="236" spans="4:4" ht="12.75" customHeight="1">
      <c r="D236" s="3"/>
    </row>
    <row r="237" spans="4:4" ht="12.75" customHeight="1">
      <c r="D237" s="3"/>
    </row>
    <row r="238" spans="4:4" ht="12.75" customHeight="1">
      <c r="D238" s="3"/>
    </row>
    <row r="239" spans="4:4" ht="12.75" customHeight="1">
      <c r="D239" s="3"/>
    </row>
    <row r="240" spans="4:4" ht="12.75" customHeight="1">
      <c r="D240" s="3"/>
    </row>
    <row r="241" spans="4:4" ht="12.75" customHeight="1">
      <c r="D241" s="3"/>
    </row>
    <row r="242" spans="4:4" ht="12.75" customHeight="1">
      <c r="D242" s="3"/>
    </row>
    <row r="243" spans="4:4" ht="12.75" customHeight="1">
      <c r="D243" s="3"/>
    </row>
    <row r="244" spans="4:4" ht="12.75" customHeight="1">
      <c r="D244" s="3"/>
    </row>
    <row r="245" spans="4:4" ht="12.75" customHeight="1">
      <c r="D245" s="3"/>
    </row>
    <row r="246" spans="4:4" ht="12.75" customHeight="1">
      <c r="D246" s="3"/>
    </row>
    <row r="247" spans="4:4" ht="12.75" customHeight="1">
      <c r="D247" s="3"/>
    </row>
    <row r="248" spans="4:4" ht="12.75" customHeight="1">
      <c r="D248" s="3"/>
    </row>
    <row r="249" spans="4:4" ht="12.75" customHeight="1">
      <c r="D249" s="3"/>
    </row>
    <row r="250" spans="4:4" ht="12.75" customHeight="1">
      <c r="D250" s="3"/>
    </row>
    <row r="251" spans="4:4" ht="12.75" customHeight="1">
      <c r="D251" s="3"/>
    </row>
    <row r="252" spans="4:4" ht="12.75" customHeight="1">
      <c r="D252" s="3"/>
    </row>
    <row r="253" spans="4:4" ht="12.75" customHeight="1">
      <c r="D253" s="3"/>
    </row>
    <row r="254" spans="4:4" ht="12.75" customHeight="1">
      <c r="D254" s="3"/>
    </row>
    <row r="255" spans="4:4" ht="12.75" customHeight="1">
      <c r="D255" s="3"/>
    </row>
    <row r="256" spans="4:4" ht="12.75" customHeight="1">
      <c r="D256" s="3"/>
    </row>
    <row r="257" spans="4:4" ht="12.75" customHeight="1">
      <c r="D257" s="3"/>
    </row>
    <row r="258" spans="4:4" ht="12.75" customHeight="1">
      <c r="D258" s="3"/>
    </row>
    <row r="259" spans="4:4" ht="12.75" customHeight="1">
      <c r="D259" s="3"/>
    </row>
    <row r="260" spans="4:4" ht="12.75" customHeight="1">
      <c r="D260" s="3"/>
    </row>
    <row r="261" spans="4:4" ht="12.75" customHeight="1">
      <c r="D261" s="3"/>
    </row>
    <row r="262" spans="4:4" ht="12.75" customHeight="1">
      <c r="D262" s="3"/>
    </row>
    <row r="263" spans="4:4" ht="12.75" customHeight="1">
      <c r="D263" s="3"/>
    </row>
    <row r="264" spans="4:4" ht="12.75" customHeight="1">
      <c r="D264" s="3"/>
    </row>
    <row r="265" spans="4:4" ht="12.75" customHeight="1">
      <c r="D265" s="3"/>
    </row>
    <row r="266" spans="4:4" ht="12.75" customHeight="1">
      <c r="D266" s="3"/>
    </row>
    <row r="267" spans="4:4" ht="12.75" customHeight="1">
      <c r="D267" s="3"/>
    </row>
    <row r="268" spans="4:4" ht="12.75" customHeight="1">
      <c r="D268" s="3"/>
    </row>
    <row r="269" spans="4:4" ht="12.75" customHeight="1">
      <c r="D269" s="3"/>
    </row>
    <row r="270" spans="4:4" ht="12.75" customHeight="1">
      <c r="D270" s="3"/>
    </row>
    <row r="271" spans="4:4" ht="12.75" customHeight="1">
      <c r="D271" s="3"/>
    </row>
    <row r="272" spans="4:4" ht="12.75" customHeight="1">
      <c r="D272" s="3"/>
    </row>
    <row r="273" spans="4:4" ht="12.75" customHeight="1">
      <c r="D273" s="3"/>
    </row>
    <row r="274" spans="4:4" ht="12.75" customHeight="1">
      <c r="D274" s="3"/>
    </row>
    <row r="275" spans="4:4" ht="12.75" customHeight="1">
      <c r="D275" s="3"/>
    </row>
    <row r="276" spans="4:4" ht="12.75" customHeight="1">
      <c r="D276" s="3"/>
    </row>
    <row r="277" spans="4:4" ht="12.75" customHeight="1">
      <c r="D277" s="3"/>
    </row>
    <row r="278" spans="4:4" ht="12.75" customHeight="1">
      <c r="D278" s="3"/>
    </row>
    <row r="279" spans="4:4" ht="12.75" customHeight="1">
      <c r="D279" s="3"/>
    </row>
    <row r="280" spans="4:4" ht="12.75" customHeight="1">
      <c r="D280" s="3"/>
    </row>
    <row r="281" spans="4:4" ht="12.75" customHeight="1">
      <c r="D281" s="3"/>
    </row>
    <row r="282" spans="4:4" ht="12.75" customHeight="1">
      <c r="D282" s="3"/>
    </row>
    <row r="283" spans="4:4" ht="12.75" customHeight="1">
      <c r="D283" s="3"/>
    </row>
    <row r="284" spans="4:4" ht="12.75" customHeight="1">
      <c r="D284" s="3"/>
    </row>
    <row r="285" spans="4:4" ht="12.75" customHeight="1">
      <c r="D285" s="3"/>
    </row>
    <row r="286" spans="4:4" ht="12.75" customHeight="1">
      <c r="D286" s="3"/>
    </row>
    <row r="287" spans="4:4" ht="12.75" customHeight="1">
      <c r="D287" s="3"/>
    </row>
    <row r="288" spans="4:4" ht="12.75" customHeight="1">
      <c r="D288" s="3"/>
    </row>
    <row r="289" spans="4:4" ht="12.75" customHeight="1">
      <c r="D289" s="3"/>
    </row>
    <row r="290" spans="4:4" ht="12.75" customHeight="1">
      <c r="D290" s="3"/>
    </row>
    <row r="291" spans="4:4" ht="12.75" customHeight="1">
      <c r="D291" s="3"/>
    </row>
    <row r="292" spans="4:4" ht="12.75" customHeight="1">
      <c r="D292" s="3"/>
    </row>
    <row r="293" spans="4:4" ht="12.75" customHeight="1">
      <c r="D293" s="3"/>
    </row>
    <row r="294" spans="4:4" ht="12.75" customHeight="1">
      <c r="D294" s="3"/>
    </row>
    <row r="295" spans="4:4" ht="12.75" customHeight="1">
      <c r="D295" s="3"/>
    </row>
    <row r="296" spans="4:4" ht="12.75" customHeight="1">
      <c r="D296" s="3"/>
    </row>
    <row r="297" spans="4:4" ht="12.75" customHeight="1">
      <c r="D297" s="3"/>
    </row>
    <row r="298" spans="4:4" ht="12.75" customHeight="1">
      <c r="D298" s="3"/>
    </row>
    <row r="299" spans="4:4" ht="12.75" customHeight="1">
      <c r="D299" s="3"/>
    </row>
    <row r="300" spans="4:4" ht="12.75" customHeight="1">
      <c r="D300" s="3"/>
    </row>
    <row r="301" spans="4:4" ht="12.75" customHeight="1">
      <c r="D301" s="3"/>
    </row>
    <row r="302" spans="4:4" ht="12.75" customHeight="1">
      <c r="D302" s="3"/>
    </row>
    <row r="303" spans="4:4" ht="12.75" customHeight="1">
      <c r="D303" s="3"/>
    </row>
    <row r="304" spans="4:4" ht="12.75" customHeight="1">
      <c r="D304" s="3"/>
    </row>
    <row r="305" spans="4:4" ht="12.75" customHeight="1">
      <c r="D305" s="3"/>
    </row>
    <row r="306" spans="4:4" ht="12.75" customHeight="1">
      <c r="D306" s="3"/>
    </row>
    <row r="307" spans="4:4" ht="12.75" customHeight="1">
      <c r="D307" s="3"/>
    </row>
    <row r="308" spans="4:4" ht="12.75" customHeight="1">
      <c r="D308" s="3"/>
    </row>
    <row r="309" spans="4:4" ht="12.75" customHeight="1">
      <c r="D309" s="3"/>
    </row>
    <row r="310" spans="4:4" ht="12.75" customHeight="1">
      <c r="D310" s="3"/>
    </row>
    <row r="311" spans="4:4" ht="12.75" customHeight="1">
      <c r="D311" s="3"/>
    </row>
    <row r="312" spans="4:4" ht="12.75" customHeight="1">
      <c r="D312" s="3"/>
    </row>
    <row r="313" spans="4:4" ht="12.75" customHeight="1">
      <c r="D313" s="3"/>
    </row>
    <row r="314" spans="4:4" ht="12.75" customHeight="1">
      <c r="D314" s="3"/>
    </row>
    <row r="315" spans="4:4" ht="12.75" customHeight="1">
      <c r="D315" s="3"/>
    </row>
    <row r="316" spans="4:4" ht="12.75" customHeight="1">
      <c r="D316" s="3"/>
    </row>
    <row r="317" spans="4:4" ht="12.75" customHeight="1">
      <c r="D317" s="3"/>
    </row>
    <row r="318" spans="4:4" ht="12.75" customHeight="1">
      <c r="D318" s="3"/>
    </row>
    <row r="319" spans="4:4" ht="12.75" customHeight="1">
      <c r="D319" s="3"/>
    </row>
    <row r="320" spans="4:4" ht="12.75" customHeight="1">
      <c r="D320" s="3"/>
    </row>
    <row r="321" spans="4:4" ht="12.75" customHeight="1">
      <c r="D321" s="3"/>
    </row>
    <row r="322" spans="4:4" ht="12.75" customHeight="1">
      <c r="D322" s="3"/>
    </row>
    <row r="323" spans="4:4" ht="12.75" customHeight="1">
      <c r="D323" s="3"/>
    </row>
    <row r="324" spans="4:4" ht="12.75" customHeight="1">
      <c r="D324" s="3"/>
    </row>
    <row r="325" spans="4:4" ht="12.75" customHeight="1">
      <c r="D325" s="3"/>
    </row>
    <row r="326" spans="4:4" ht="12.75" customHeight="1">
      <c r="D326" s="3"/>
    </row>
    <row r="327" spans="4:4" ht="12.75" customHeight="1">
      <c r="D327" s="3"/>
    </row>
    <row r="328" spans="4:4" ht="12.75" customHeight="1">
      <c r="D328" s="3"/>
    </row>
    <row r="329" spans="4:4" ht="12.75" customHeight="1">
      <c r="D329" s="3"/>
    </row>
    <row r="330" spans="4:4" ht="12.75" customHeight="1">
      <c r="D330" s="3"/>
    </row>
    <row r="331" spans="4:4" ht="12.75" customHeight="1">
      <c r="D331" s="3"/>
    </row>
    <row r="332" spans="4:4" ht="12.75" customHeight="1">
      <c r="D332" s="3"/>
    </row>
    <row r="333" spans="4:4" ht="12.75" customHeight="1">
      <c r="D333" s="3"/>
    </row>
    <row r="334" spans="4:4" ht="12.75" customHeight="1">
      <c r="D334" s="3"/>
    </row>
    <row r="335" spans="4:4" ht="12.75" customHeight="1">
      <c r="D335" s="3"/>
    </row>
    <row r="336" spans="4:4" ht="12.75" customHeight="1">
      <c r="D336" s="3"/>
    </row>
    <row r="337" spans="4:4" ht="12.75" customHeight="1">
      <c r="D337" s="3"/>
    </row>
    <row r="338" spans="4:4" ht="12.75" customHeight="1">
      <c r="D338" s="3"/>
    </row>
    <row r="339" spans="4:4" ht="12.75" customHeight="1">
      <c r="D339" s="3"/>
    </row>
    <row r="340" spans="4:4" ht="12.75" customHeight="1">
      <c r="D340" s="3"/>
    </row>
    <row r="341" spans="4:4" ht="12.75" customHeight="1">
      <c r="D341" s="3"/>
    </row>
    <row r="342" spans="4:4" ht="12.75" customHeight="1">
      <c r="D342" s="3"/>
    </row>
    <row r="343" spans="4:4" ht="12.75" customHeight="1">
      <c r="D343" s="3"/>
    </row>
    <row r="344" spans="4:4" ht="12.75" customHeight="1">
      <c r="D344" s="3"/>
    </row>
    <row r="345" spans="4:4" ht="12.75" customHeight="1">
      <c r="D345" s="3"/>
    </row>
    <row r="346" spans="4:4" ht="12.75" customHeight="1">
      <c r="D346" s="3"/>
    </row>
    <row r="347" spans="4:4" ht="12.75" customHeight="1">
      <c r="D347" s="3"/>
    </row>
    <row r="348" spans="4:4" ht="12.75" customHeight="1">
      <c r="D348" s="3"/>
    </row>
    <row r="349" spans="4:4" ht="12.75" customHeight="1">
      <c r="D349" s="3"/>
    </row>
    <row r="350" spans="4:4" ht="12.75" customHeight="1">
      <c r="D350" s="3"/>
    </row>
    <row r="351" spans="4:4" ht="12.75" customHeight="1">
      <c r="D351" s="3"/>
    </row>
    <row r="352" spans="4:4" ht="12.75" customHeight="1">
      <c r="D352" s="3"/>
    </row>
    <row r="353" spans="4:4" ht="12.75" customHeight="1">
      <c r="D353" s="3"/>
    </row>
    <row r="354" spans="4:4" ht="12.75" customHeight="1">
      <c r="D354" s="3"/>
    </row>
    <row r="355" spans="4:4" ht="12.75" customHeight="1">
      <c r="D355" s="3"/>
    </row>
    <row r="356" spans="4:4" ht="12.75" customHeight="1">
      <c r="D356" s="3"/>
    </row>
    <row r="357" spans="4:4" ht="12.75" customHeight="1">
      <c r="D357" s="3"/>
    </row>
    <row r="358" spans="4:4" ht="12.75" customHeight="1">
      <c r="D358" s="3"/>
    </row>
    <row r="359" spans="4:4" ht="12.75" customHeight="1">
      <c r="D359" s="3"/>
    </row>
    <row r="360" spans="4:4" ht="12.75" customHeight="1">
      <c r="D360" s="3"/>
    </row>
    <row r="361" spans="4:4" ht="12.75" customHeight="1">
      <c r="D361" s="3"/>
    </row>
    <row r="362" spans="4:4" ht="12.75" customHeight="1">
      <c r="D362" s="3"/>
    </row>
    <row r="363" spans="4:4" ht="12.75" customHeight="1">
      <c r="D363" s="3"/>
    </row>
    <row r="364" spans="4:4" ht="12.75" customHeight="1">
      <c r="D364" s="3"/>
    </row>
    <row r="365" spans="4:4" ht="12.75" customHeight="1">
      <c r="D365" s="3"/>
    </row>
    <row r="366" spans="4:4" ht="12.75" customHeight="1">
      <c r="D366" s="3"/>
    </row>
    <row r="367" spans="4:4" ht="12.75" customHeight="1">
      <c r="D367" s="3"/>
    </row>
    <row r="368" spans="4:4" ht="12.75" customHeight="1">
      <c r="D368" s="3"/>
    </row>
    <row r="369" spans="4:4" ht="12.75" customHeight="1">
      <c r="D369" s="3"/>
    </row>
    <row r="370" spans="4:4" ht="12.75" customHeight="1">
      <c r="D370" s="3"/>
    </row>
    <row r="371" spans="4:4" ht="12.75" customHeight="1">
      <c r="D371" s="3"/>
    </row>
    <row r="372" spans="4:4" ht="12.75" customHeight="1">
      <c r="D372" s="3"/>
    </row>
    <row r="373" spans="4:4" ht="12.75" customHeight="1">
      <c r="D373" s="3"/>
    </row>
    <row r="374" spans="4:4" ht="12.75" customHeight="1">
      <c r="D374" s="3"/>
    </row>
    <row r="375" spans="4:4" ht="12.75" customHeight="1">
      <c r="D375" s="3"/>
    </row>
    <row r="376" spans="4:4" ht="12.75" customHeight="1">
      <c r="D376" s="3"/>
    </row>
    <row r="377" spans="4:4" ht="12.75" customHeight="1">
      <c r="D377" s="3"/>
    </row>
    <row r="378" spans="4:4" ht="12.75" customHeight="1">
      <c r="D378" s="3"/>
    </row>
    <row r="379" spans="4:4" ht="12.75" customHeight="1">
      <c r="D379" s="3"/>
    </row>
    <row r="380" spans="4:4" ht="12.75" customHeight="1">
      <c r="D380" s="3"/>
    </row>
    <row r="381" spans="4:4" ht="12.75" customHeight="1">
      <c r="D381" s="3"/>
    </row>
    <row r="382" spans="4:4" ht="12.75" customHeight="1">
      <c r="D382" s="3"/>
    </row>
    <row r="383" spans="4:4" ht="12.75" customHeight="1">
      <c r="D383" s="3"/>
    </row>
    <row r="384" spans="4:4" ht="12.75" customHeight="1">
      <c r="D384" s="3"/>
    </row>
    <row r="385" spans="4:4" ht="12.75" customHeight="1">
      <c r="D385" s="3"/>
    </row>
    <row r="386" spans="4:4" ht="12.75" customHeight="1">
      <c r="D386" s="3"/>
    </row>
    <row r="387" spans="4:4" ht="12.75" customHeight="1">
      <c r="D387" s="3"/>
    </row>
    <row r="388" spans="4:4" ht="12.75" customHeight="1">
      <c r="D388" s="3"/>
    </row>
    <row r="389" spans="4:4" ht="12.75" customHeight="1">
      <c r="D389" s="3"/>
    </row>
    <row r="390" spans="4:4" ht="12.75" customHeight="1">
      <c r="D390" s="3"/>
    </row>
    <row r="391" spans="4:4" ht="12.75" customHeight="1">
      <c r="D391" s="3"/>
    </row>
    <row r="392" spans="4:4" ht="12.75" customHeight="1">
      <c r="D392" s="3"/>
    </row>
    <row r="393" spans="4:4" ht="12.75" customHeight="1">
      <c r="D393" s="3"/>
    </row>
    <row r="394" spans="4:4" ht="12.75" customHeight="1">
      <c r="D394" s="3"/>
    </row>
    <row r="395" spans="4:4" ht="12.75" customHeight="1">
      <c r="D395" s="3"/>
    </row>
    <row r="396" spans="4:4" ht="12.75" customHeight="1">
      <c r="D396" s="3"/>
    </row>
    <row r="397" spans="4:4" ht="12.75" customHeight="1">
      <c r="D397" s="3"/>
    </row>
    <row r="398" spans="4:4" ht="12.75" customHeight="1">
      <c r="D398" s="3"/>
    </row>
    <row r="399" spans="4:4" ht="12.75" customHeight="1">
      <c r="D399" s="3"/>
    </row>
    <row r="400" spans="4:4" ht="12.75" customHeight="1">
      <c r="D400" s="3"/>
    </row>
    <row r="401" spans="4:4" ht="12.75" customHeight="1">
      <c r="D401" s="3"/>
    </row>
    <row r="402" spans="4:4" ht="12.75" customHeight="1">
      <c r="D402" s="3"/>
    </row>
    <row r="403" spans="4:4" ht="12.75" customHeight="1">
      <c r="D403" s="3"/>
    </row>
    <row r="404" spans="4:4" ht="12.75" customHeight="1">
      <c r="D404" s="3"/>
    </row>
    <row r="405" spans="4:4" ht="12.75" customHeight="1">
      <c r="D405" s="3"/>
    </row>
    <row r="406" spans="4:4" ht="12.75" customHeight="1">
      <c r="D406" s="3"/>
    </row>
    <row r="407" spans="4:4" ht="12.75" customHeight="1">
      <c r="D407" s="3"/>
    </row>
    <row r="408" spans="4:4" ht="12.75" customHeight="1">
      <c r="D408" s="3"/>
    </row>
    <row r="409" spans="4:4" ht="12.75" customHeight="1">
      <c r="D409" s="3"/>
    </row>
    <row r="410" spans="4:4" ht="12.75" customHeight="1">
      <c r="D410" s="3"/>
    </row>
    <row r="411" spans="4:4" ht="12.75" customHeight="1">
      <c r="D411" s="3"/>
    </row>
    <row r="412" spans="4:4" ht="12.75" customHeight="1">
      <c r="D412" s="3"/>
    </row>
    <row r="413" spans="4:4" ht="12.75" customHeight="1">
      <c r="D413" s="3"/>
    </row>
    <row r="414" spans="4:4" ht="12.75" customHeight="1">
      <c r="D414" s="3"/>
    </row>
    <row r="415" spans="4:4" ht="12.75" customHeight="1">
      <c r="D415" s="3"/>
    </row>
    <row r="416" spans="4:4" ht="12.75" customHeight="1">
      <c r="D416" s="3"/>
    </row>
    <row r="417" spans="4:4" ht="12.75" customHeight="1">
      <c r="D417" s="3"/>
    </row>
    <row r="418" spans="4:4" ht="12.75" customHeight="1">
      <c r="D418" s="3"/>
    </row>
    <row r="419" spans="4:4" ht="12.75" customHeight="1">
      <c r="D419" s="3"/>
    </row>
    <row r="420" spans="4:4" ht="12.75" customHeight="1">
      <c r="D420" s="3"/>
    </row>
    <row r="421" spans="4:4" ht="12.75" customHeight="1">
      <c r="D421" s="3"/>
    </row>
    <row r="422" spans="4:4" ht="12.75" customHeight="1">
      <c r="D422" s="3"/>
    </row>
    <row r="423" spans="4:4" ht="12.75" customHeight="1">
      <c r="D423" s="3"/>
    </row>
    <row r="424" spans="4:4" ht="12.75" customHeight="1">
      <c r="D424" s="3"/>
    </row>
    <row r="425" spans="4:4" ht="12.75" customHeight="1">
      <c r="D425" s="3"/>
    </row>
    <row r="426" spans="4:4" ht="12.75" customHeight="1">
      <c r="D426" s="3"/>
    </row>
    <row r="427" spans="4:4" ht="12.75" customHeight="1">
      <c r="D427" s="3"/>
    </row>
    <row r="428" spans="4:4" ht="12.75" customHeight="1">
      <c r="D428" s="3"/>
    </row>
    <row r="429" spans="4:4" ht="12.75" customHeight="1">
      <c r="D429" s="3"/>
    </row>
    <row r="430" spans="4:4" ht="12.75" customHeight="1">
      <c r="D430" s="3"/>
    </row>
    <row r="431" spans="4:4" ht="12.75" customHeight="1">
      <c r="D431" s="3"/>
    </row>
    <row r="432" spans="4:4" ht="12.75" customHeight="1">
      <c r="D432" s="3"/>
    </row>
    <row r="433" spans="4:4" ht="12.75" customHeight="1">
      <c r="D433" s="3"/>
    </row>
    <row r="434" spans="4:4" ht="12.75" customHeight="1">
      <c r="D434" s="3"/>
    </row>
    <row r="435" spans="4:4" ht="12.75" customHeight="1">
      <c r="D435" s="3"/>
    </row>
    <row r="436" spans="4:4" ht="12.75" customHeight="1">
      <c r="D436" s="3"/>
    </row>
    <row r="437" spans="4:4" ht="12.75" customHeight="1">
      <c r="D437" s="3"/>
    </row>
    <row r="438" spans="4:4" ht="12.75" customHeight="1">
      <c r="D438" s="3"/>
    </row>
    <row r="439" spans="4:4" ht="12.75" customHeight="1">
      <c r="D439" s="3"/>
    </row>
    <row r="440" spans="4:4" ht="12.75" customHeight="1">
      <c r="D440" s="3"/>
    </row>
    <row r="441" spans="4:4" ht="12.75" customHeight="1">
      <c r="D441" s="3"/>
    </row>
    <row r="442" spans="4:4" ht="12.75" customHeight="1">
      <c r="D442" s="3"/>
    </row>
    <row r="443" spans="4:4" ht="12.75" customHeight="1">
      <c r="D443" s="3"/>
    </row>
    <row r="444" spans="4:4" ht="12.75" customHeight="1">
      <c r="D444" s="3"/>
    </row>
    <row r="445" spans="4:4" ht="12.75" customHeight="1">
      <c r="D445" s="3"/>
    </row>
    <row r="446" spans="4:4" ht="12.75" customHeight="1">
      <c r="D446" s="3"/>
    </row>
    <row r="447" spans="4:4" ht="12.75" customHeight="1">
      <c r="D447" s="3"/>
    </row>
    <row r="448" spans="4:4" ht="12.75" customHeight="1">
      <c r="D448" s="3"/>
    </row>
    <row r="449" spans="4:4" ht="12.75" customHeight="1">
      <c r="D449" s="3"/>
    </row>
    <row r="450" spans="4:4" ht="12.75" customHeight="1">
      <c r="D450" s="3"/>
    </row>
    <row r="451" spans="4:4" ht="12.75" customHeight="1">
      <c r="D451" s="3"/>
    </row>
    <row r="452" spans="4:4" ht="12.75" customHeight="1">
      <c r="D452" s="3"/>
    </row>
    <row r="453" spans="4:4" ht="12.75" customHeight="1">
      <c r="D453" s="3"/>
    </row>
    <row r="454" spans="4:4" ht="12.75" customHeight="1">
      <c r="D454" s="3"/>
    </row>
    <row r="455" spans="4:4" ht="12.75" customHeight="1">
      <c r="D455" s="3"/>
    </row>
    <row r="456" spans="4:4" ht="12.75" customHeight="1">
      <c r="D456" s="3"/>
    </row>
    <row r="457" spans="4:4" ht="12.75" customHeight="1">
      <c r="D457" s="3"/>
    </row>
    <row r="458" spans="4:4" ht="12.75" customHeight="1">
      <c r="D458" s="3"/>
    </row>
    <row r="459" spans="4:4" ht="12.75" customHeight="1">
      <c r="D459" s="3"/>
    </row>
    <row r="460" spans="4:4" ht="12.75" customHeight="1">
      <c r="D460" s="3"/>
    </row>
    <row r="461" spans="4:4" ht="12.75" customHeight="1">
      <c r="D461" s="3"/>
    </row>
    <row r="462" spans="4:4" ht="12.75" customHeight="1">
      <c r="D462" s="3"/>
    </row>
    <row r="463" spans="4:4" ht="12.75" customHeight="1">
      <c r="D463" s="3"/>
    </row>
    <row r="464" spans="4:4" ht="12.75" customHeight="1">
      <c r="D464" s="3"/>
    </row>
    <row r="465" spans="4:4" ht="12.75" customHeight="1">
      <c r="D465" s="3"/>
    </row>
    <row r="466" spans="4:4" ht="12.75" customHeight="1">
      <c r="D466" s="3"/>
    </row>
    <row r="467" spans="4:4" ht="12.75" customHeight="1">
      <c r="D467" s="3"/>
    </row>
    <row r="468" spans="4:4" ht="12.75" customHeight="1">
      <c r="D468" s="3"/>
    </row>
    <row r="469" spans="4:4" ht="12.75" customHeight="1">
      <c r="D469" s="3"/>
    </row>
    <row r="470" spans="4:4" ht="12.75" customHeight="1">
      <c r="D470" s="3"/>
    </row>
    <row r="471" spans="4:4" ht="12.75" customHeight="1">
      <c r="D471" s="3"/>
    </row>
    <row r="472" spans="4:4" ht="12.75" customHeight="1">
      <c r="D472" s="3"/>
    </row>
    <row r="473" spans="4:4" ht="12.75" customHeight="1">
      <c r="D473" s="3"/>
    </row>
    <row r="474" spans="4:4" ht="12.75" customHeight="1">
      <c r="D474" s="3"/>
    </row>
    <row r="475" spans="4:4" ht="12.75" customHeight="1">
      <c r="D475" s="3"/>
    </row>
    <row r="476" spans="4:4" ht="12.75" customHeight="1">
      <c r="D476" s="3"/>
    </row>
    <row r="477" spans="4:4" ht="12.75" customHeight="1">
      <c r="D477" s="3"/>
    </row>
    <row r="478" spans="4:4" ht="12.75" customHeight="1">
      <c r="D478" s="3"/>
    </row>
    <row r="479" spans="4:4" ht="12.75" customHeight="1">
      <c r="D479" s="3"/>
    </row>
    <row r="480" spans="4:4" ht="12.75" customHeight="1">
      <c r="D480" s="3"/>
    </row>
    <row r="481" spans="4:4" ht="12.75" customHeight="1">
      <c r="D481" s="3"/>
    </row>
    <row r="482" spans="4:4" ht="12.75" customHeight="1">
      <c r="D482" s="3"/>
    </row>
    <row r="483" spans="4:4" ht="12.75" customHeight="1">
      <c r="D483" s="3"/>
    </row>
    <row r="484" spans="4:4" ht="12.75" customHeight="1">
      <c r="D484" s="3"/>
    </row>
    <row r="485" spans="4:4" ht="12.75" customHeight="1">
      <c r="D485" s="3"/>
    </row>
    <row r="486" spans="4:4" ht="12.75" customHeight="1">
      <c r="D486" s="3"/>
    </row>
    <row r="487" spans="4:4" ht="12.75" customHeight="1">
      <c r="D487" s="3"/>
    </row>
    <row r="488" spans="4:4" ht="12.75" customHeight="1">
      <c r="D488" s="3"/>
    </row>
    <row r="489" spans="4:4" ht="12.75" customHeight="1">
      <c r="D489" s="3"/>
    </row>
    <row r="490" spans="4:4" ht="12.75" customHeight="1">
      <c r="D490" s="3"/>
    </row>
    <row r="491" spans="4:4" ht="12.75" customHeight="1">
      <c r="D491" s="3"/>
    </row>
    <row r="492" spans="4:4" ht="12.75" customHeight="1">
      <c r="D492" s="3"/>
    </row>
    <row r="493" spans="4:4" ht="12.75" customHeight="1">
      <c r="D493" s="3"/>
    </row>
    <row r="494" spans="4:4" ht="12.75" customHeight="1">
      <c r="D494" s="3"/>
    </row>
    <row r="495" spans="4:4" ht="12.75" customHeight="1">
      <c r="D495" s="3"/>
    </row>
    <row r="496" spans="4:4" ht="12.75" customHeight="1">
      <c r="D496" s="3"/>
    </row>
    <row r="497" spans="4:4" ht="12.75" customHeight="1">
      <c r="D497" s="3"/>
    </row>
    <row r="498" spans="4:4" ht="12.75" customHeight="1">
      <c r="D498" s="3"/>
    </row>
    <row r="499" spans="4:4" ht="12.75" customHeight="1">
      <c r="D499" s="3"/>
    </row>
    <row r="500" spans="4:4" ht="12.75" customHeight="1">
      <c r="D500" s="3"/>
    </row>
    <row r="501" spans="4:4" ht="12.75" customHeight="1">
      <c r="D501" s="3"/>
    </row>
    <row r="502" spans="4:4" ht="12.75" customHeight="1">
      <c r="D502" s="3"/>
    </row>
    <row r="503" spans="4:4" ht="12.75" customHeight="1">
      <c r="D503" s="3"/>
    </row>
    <row r="504" spans="4:4" ht="12.75" customHeight="1">
      <c r="D504" s="3"/>
    </row>
    <row r="505" spans="4:4" ht="12.75" customHeight="1">
      <c r="D505" s="3"/>
    </row>
    <row r="506" spans="4:4" ht="12.75" customHeight="1">
      <c r="D506" s="3"/>
    </row>
    <row r="507" spans="4:4" ht="12.75" customHeight="1">
      <c r="D507" s="3"/>
    </row>
    <row r="508" spans="4:4" ht="12.75" customHeight="1">
      <c r="D508" s="3"/>
    </row>
    <row r="509" spans="4:4" ht="12.75" customHeight="1">
      <c r="D509" s="3"/>
    </row>
    <row r="510" spans="4:4" ht="12.75" customHeight="1">
      <c r="D510" s="3"/>
    </row>
    <row r="511" spans="4:4" ht="12.75" customHeight="1">
      <c r="D511" s="3"/>
    </row>
    <row r="512" spans="4:4" ht="12.75" customHeight="1">
      <c r="D512" s="3"/>
    </row>
    <row r="513" spans="4:4" ht="12.75" customHeight="1">
      <c r="D513" s="3"/>
    </row>
    <row r="514" spans="4:4" ht="12.75" customHeight="1">
      <c r="D514" s="3"/>
    </row>
    <row r="515" spans="4:4" ht="12.75" customHeight="1">
      <c r="D515" s="3"/>
    </row>
    <row r="516" spans="4:4" ht="12.75" customHeight="1">
      <c r="D516" s="3"/>
    </row>
    <row r="517" spans="4:4" ht="12.75" customHeight="1">
      <c r="D517" s="3"/>
    </row>
    <row r="518" spans="4:4" ht="12.75" customHeight="1">
      <c r="D518" s="3"/>
    </row>
    <row r="519" spans="4:4" ht="12.75" customHeight="1">
      <c r="D519" s="3"/>
    </row>
    <row r="520" spans="4:4" ht="12.75" customHeight="1">
      <c r="D520" s="3"/>
    </row>
    <row r="521" spans="4:4" ht="12.75" customHeight="1">
      <c r="D521" s="3"/>
    </row>
    <row r="522" spans="4:4" ht="12.75" customHeight="1">
      <c r="D522" s="3"/>
    </row>
    <row r="523" spans="4:4" ht="12.75" customHeight="1">
      <c r="D523" s="3"/>
    </row>
    <row r="524" spans="4:4" ht="12.75" customHeight="1">
      <c r="D524" s="3"/>
    </row>
    <row r="525" spans="4:4" ht="12.75" customHeight="1">
      <c r="D525" s="3"/>
    </row>
    <row r="526" spans="4:4" ht="12.75" customHeight="1">
      <c r="D526" s="3"/>
    </row>
    <row r="527" spans="4:4" ht="12.75" customHeight="1">
      <c r="D527" s="3"/>
    </row>
    <row r="528" spans="4:4" ht="12.75" customHeight="1">
      <c r="D528" s="3"/>
    </row>
    <row r="529" spans="4:4" ht="12.75" customHeight="1">
      <c r="D529" s="3"/>
    </row>
    <row r="530" spans="4:4" ht="12.75" customHeight="1">
      <c r="D530" s="3"/>
    </row>
    <row r="531" spans="4:4" ht="12.75" customHeight="1">
      <c r="D531" s="3"/>
    </row>
    <row r="532" spans="4:4" ht="12.75" customHeight="1">
      <c r="D532" s="3"/>
    </row>
    <row r="533" spans="4:4" ht="12.75" customHeight="1">
      <c r="D533" s="3"/>
    </row>
    <row r="534" spans="4:4" ht="12.75" customHeight="1">
      <c r="D534" s="3"/>
    </row>
    <row r="535" spans="4:4" ht="12.75" customHeight="1">
      <c r="D535" s="3"/>
    </row>
    <row r="536" spans="4:4" ht="12.75" customHeight="1">
      <c r="D536" s="3"/>
    </row>
    <row r="537" spans="4:4" ht="12.75" customHeight="1">
      <c r="D537" s="3"/>
    </row>
    <row r="538" spans="4:4" ht="12.75" customHeight="1">
      <c r="D538" s="3"/>
    </row>
    <row r="539" spans="4:4" ht="12.75" customHeight="1">
      <c r="D539" s="3"/>
    </row>
    <row r="540" spans="4:4" ht="12.75" customHeight="1">
      <c r="D540" s="3"/>
    </row>
    <row r="541" spans="4:4" ht="12.75" customHeight="1">
      <c r="D541" s="3"/>
    </row>
    <row r="542" spans="4:4" ht="12.75" customHeight="1">
      <c r="D542" s="3"/>
    </row>
    <row r="543" spans="4:4" ht="12.75" customHeight="1">
      <c r="D543" s="3"/>
    </row>
    <row r="544" spans="4:4" ht="12.75" customHeight="1">
      <c r="D544" s="3"/>
    </row>
    <row r="545" spans="4:4" ht="12.75" customHeight="1">
      <c r="D545" s="3"/>
    </row>
    <row r="546" spans="4:4" ht="12.75" customHeight="1">
      <c r="D546" s="3"/>
    </row>
    <row r="547" spans="4:4" ht="12.75" customHeight="1">
      <c r="D547" s="3"/>
    </row>
    <row r="548" spans="4:4" ht="12.75" customHeight="1">
      <c r="D548" s="3"/>
    </row>
    <row r="549" spans="4:4" ht="12.75" customHeight="1">
      <c r="D549" s="3"/>
    </row>
    <row r="550" spans="4:4" ht="12.75" customHeight="1">
      <c r="D550" s="3"/>
    </row>
    <row r="551" spans="4:4" ht="12.75" customHeight="1">
      <c r="D551" s="3"/>
    </row>
    <row r="552" spans="4:4" ht="12.75" customHeight="1">
      <c r="D552" s="3"/>
    </row>
    <row r="553" spans="4:4" ht="12.75" customHeight="1">
      <c r="D553" s="3"/>
    </row>
    <row r="554" spans="4:4" ht="12.75" customHeight="1">
      <c r="D554" s="3"/>
    </row>
    <row r="555" spans="4:4" ht="12.75" customHeight="1">
      <c r="D555" s="3"/>
    </row>
    <row r="556" spans="4:4" ht="12.75" customHeight="1">
      <c r="D556" s="3"/>
    </row>
    <row r="557" spans="4:4" ht="12.75" customHeight="1">
      <c r="D557" s="3"/>
    </row>
    <row r="558" spans="4:4" ht="12.75" customHeight="1">
      <c r="D558" s="3"/>
    </row>
    <row r="559" spans="4:4" ht="12.75" customHeight="1">
      <c r="D559" s="3"/>
    </row>
    <row r="560" spans="4:4" ht="12.75" customHeight="1">
      <c r="D560" s="3"/>
    </row>
    <row r="561" spans="4:4" ht="12.75" customHeight="1">
      <c r="D561" s="3"/>
    </row>
    <row r="562" spans="4:4" ht="12.75" customHeight="1">
      <c r="D562" s="3"/>
    </row>
    <row r="563" spans="4:4" ht="12.75" customHeight="1">
      <c r="D563" s="3"/>
    </row>
    <row r="564" spans="4:4" ht="12.75" customHeight="1">
      <c r="D564" s="3"/>
    </row>
    <row r="565" spans="4:4" ht="12.75" customHeight="1">
      <c r="D565" s="3"/>
    </row>
    <row r="566" spans="4:4" ht="12.75" customHeight="1">
      <c r="D566" s="3"/>
    </row>
    <row r="567" spans="4:4" ht="12.75" customHeight="1">
      <c r="D567" s="3"/>
    </row>
    <row r="568" spans="4:4" ht="12.75" customHeight="1">
      <c r="D568" s="3"/>
    </row>
    <row r="569" spans="4:4" ht="12.75" customHeight="1">
      <c r="D569" s="3"/>
    </row>
    <row r="570" spans="4:4" ht="12.75" customHeight="1">
      <c r="D570" s="3"/>
    </row>
    <row r="571" spans="4:4" ht="12.75" customHeight="1">
      <c r="D571" s="3"/>
    </row>
    <row r="572" spans="4:4" ht="12.75" customHeight="1">
      <c r="D572" s="3"/>
    </row>
    <row r="573" spans="4:4" ht="12.75" customHeight="1">
      <c r="D573" s="3"/>
    </row>
    <row r="574" spans="4:4" ht="12.75" customHeight="1">
      <c r="D574" s="3"/>
    </row>
    <row r="575" spans="4:4" ht="12.75" customHeight="1">
      <c r="D575" s="3"/>
    </row>
    <row r="576" spans="4:4" ht="12.75" customHeight="1">
      <c r="D576" s="3"/>
    </row>
    <row r="577" spans="4:4" ht="12.75" customHeight="1">
      <c r="D577" s="3"/>
    </row>
    <row r="578" spans="4:4" ht="12.75" customHeight="1">
      <c r="D578" s="3"/>
    </row>
    <row r="579" spans="4:4" ht="12.75" customHeight="1">
      <c r="D579" s="3"/>
    </row>
    <row r="580" spans="4:4" ht="12.75" customHeight="1">
      <c r="D580" s="3"/>
    </row>
    <row r="581" spans="4:4" ht="12.75" customHeight="1">
      <c r="D581" s="3"/>
    </row>
    <row r="582" spans="4:4" ht="12.75" customHeight="1">
      <c r="D582" s="3"/>
    </row>
    <row r="583" spans="4:4" ht="12.75" customHeight="1">
      <c r="D583" s="3"/>
    </row>
    <row r="584" spans="4:4" ht="12.75" customHeight="1">
      <c r="D584" s="3"/>
    </row>
    <row r="585" spans="4:4" ht="12.75" customHeight="1">
      <c r="D585" s="3"/>
    </row>
    <row r="586" spans="4:4" ht="12.75" customHeight="1">
      <c r="D586" s="3"/>
    </row>
    <row r="587" spans="4:4" ht="12.75" customHeight="1">
      <c r="D587" s="3"/>
    </row>
    <row r="588" spans="4:4" ht="12.75" customHeight="1">
      <c r="D588" s="3"/>
    </row>
    <row r="589" spans="4:4" ht="12.75" customHeight="1">
      <c r="D589" s="3"/>
    </row>
    <row r="590" spans="4:4" ht="12.75" customHeight="1">
      <c r="D590" s="3"/>
    </row>
    <row r="591" spans="4:4" ht="12.75" customHeight="1">
      <c r="D591" s="3"/>
    </row>
    <row r="592" spans="4:4" ht="12.75" customHeight="1">
      <c r="D592" s="3"/>
    </row>
    <row r="593" spans="4:4" ht="12.75" customHeight="1">
      <c r="D593" s="3"/>
    </row>
    <row r="594" spans="4:4" ht="12.75" customHeight="1">
      <c r="D594" s="3"/>
    </row>
    <row r="595" spans="4:4" ht="12.75" customHeight="1">
      <c r="D595" s="3"/>
    </row>
    <row r="596" spans="4:4" ht="12.75" customHeight="1">
      <c r="D596" s="3"/>
    </row>
    <row r="597" spans="4:4" ht="12.75" customHeight="1">
      <c r="D597" s="3"/>
    </row>
    <row r="598" spans="4:4" ht="12.75" customHeight="1">
      <c r="D598" s="3"/>
    </row>
    <row r="599" spans="4:4" ht="12.75" customHeight="1">
      <c r="D599" s="3"/>
    </row>
    <row r="600" spans="4:4" ht="12.75" customHeight="1">
      <c r="D600" s="3"/>
    </row>
    <row r="601" spans="4:4" ht="12.75" customHeight="1">
      <c r="D601" s="3"/>
    </row>
    <row r="602" spans="4:4" ht="12.75" customHeight="1">
      <c r="D602" s="3"/>
    </row>
    <row r="603" spans="4:4" ht="12.75" customHeight="1">
      <c r="D603" s="3"/>
    </row>
    <row r="604" spans="4:4" ht="12.75" customHeight="1">
      <c r="D604" s="3"/>
    </row>
    <row r="605" spans="4:4" ht="12.75" customHeight="1">
      <c r="D605" s="3"/>
    </row>
    <row r="606" spans="4:4" ht="12.75" customHeight="1">
      <c r="D606" s="3"/>
    </row>
    <row r="607" spans="4:4" ht="12.75" customHeight="1">
      <c r="D607" s="3"/>
    </row>
    <row r="608" spans="4:4" ht="12.75" customHeight="1">
      <c r="D608" s="3"/>
    </row>
    <row r="609" spans="4:4" ht="12.75" customHeight="1">
      <c r="D609" s="3"/>
    </row>
    <row r="610" spans="4:4" ht="12.75" customHeight="1">
      <c r="D610" s="3"/>
    </row>
    <row r="611" spans="4:4" ht="12.75" customHeight="1">
      <c r="D611" s="3"/>
    </row>
    <row r="612" spans="4:4" ht="12.75" customHeight="1">
      <c r="D612" s="3"/>
    </row>
    <row r="613" spans="4:4" ht="12.75" customHeight="1">
      <c r="D613" s="3"/>
    </row>
    <row r="614" spans="4:4" ht="12.75" customHeight="1">
      <c r="D614" s="3"/>
    </row>
    <row r="615" spans="4:4" ht="12.75" customHeight="1">
      <c r="D615" s="3"/>
    </row>
    <row r="616" spans="4:4" ht="12.75" customHeight="1">
      <c r="D616" s="3"/>
    </row>
    <row r="617" spans="4:4" ht="12.75" customHeight="1">
      <c r="D617" s="3"/>
    </row>
    <row r="618" spans="4:4" ht="12.75" customHeight="1">
      <c r="D618" s="3"/>
    </row>
    <row r="619" spans="4:4" ht="12.75" customHeight="1">
      <c r="D619" s="3"/>
    </row>
    <row r="620" spans="4:4" ht="12.75" customHeight="1">
      <c r="D620" s="3"/>
    </row>
    <row r="621" spans="4:4" ht="12.75" customHeight="1">
      <c r="D621" s="3"/>
    </row>
    <row r="622" spans="4:4" ht="12.75" customHeight="1">
      <c r="D622" s="3"/>
    </row>
    <row r="623" spans="4:4" ht="12.75" customHeight="1">
      <c r="D623" s="3"/>
    </row>
    <row r="624" spans="4:4" ht="12.75" customHeight="1">
      <c r="D624" s="3"/>
    </row>
    <row r="625" spans="4:4" ht="12.75" customHeight="1">
      <c r="D625" s="3"/>
    </row>
    <row r="626" spans="4:4" ht="12.75" customHeight="1">
      <c r="D626" s="3"/>
    </row>
    <row r="627" spans="4:4" ht="12.75" customHeight="1">
      <c r="D627" s="3"/>
    </row>
    <row r="628" spans="4:4" ht="12.75" customHeight="1">
      <c r="D628" s="3"/>
    </row>
    <row r="629" spans="4:4" ht="12.75" customHeight="1">
      <c r="D629" s="3"/>
    </row>
    <row r="630" spans="4:4" ht="12.75" customHeight="1">
      <c r="D630" s="3"/>
    </row>
    <row r="631" spans="4:4" ht="12.75" customHeight="1">
      <c r="D631" s="3"/>
    </row>
    <row r="632" spans="4:4" ht="12.75" customHeight="1">
      <c r="D632" s="3"/>
    </row>
    <row r="633" spans="4:4" ht="12.75" customHeight="1">
      <c r="D633" s="3"/>
    </row>
    <row r="634" spans="4:4" ht="12.75" customHeight="1">
      <c r="D634" s="3"/>
    </row>
    <row r="635" spans="4:4" ht="12.75" customHeight="1">
      <c r="D635" s="3"/>
    </row>
    <row r="636" spans="4:4" ht="12.75" customHeight="1">
      <c r="D636" s="3"/>
    </row>
    <row r="637" spans="4:4" ht="12.75" customHeight="1">
      <c r="D637" s="3"/>
    </row>
    <row r="638" spans="4:4" ht="12.75" customHeight="1">
      <c r="D638" s="3"/>
    </row>
    <row r="639" spans="4:4" ht="12.75" customHeight="1">
      <c r="D639" s="3"/>
    </row>
    <row r="640" spans="4:4" ht="12.75" customHeight="1">
      <c r="D640" s="3"/>
    </row>
    <row r="641" spans="4:4" ht="12.75" customHeight="1">
      <c r="D641" s="3"/>
    </row>
    <row r="642" spans="4:4" ht="12.75" customHeight="1">
      <c r="D642" s="3"/>
    </row>
    <row r="643" spans="4:4" ht="12.75" customHeight="1">
      <c r="D643" s="3"/>
    </row>
    <row r="644" spans="4:4" ht="12.75" customHeight="1">
      <c r="D644" s="3"/>
    </row>
    <row r="645" spans="4:4" ht="12.75" customHeight="1">
      <c r="D645" s="3"/>
    </row>
    <row r="646" spans="4:4" ht="12.75" customHeight="1">
      <c r="D646" s="3"/>
    </row>
    <row r="647" spans="4:4" ht="12.75" customHeight="1">
      <c r="D647" s="3"/>
    </row>
    <row r="648" spans="4:4" ht="12.75" customHeight="1">
      <c r="D648" s="3"/>
    </row>
    <row r="649" spans="4:4" ht="12.75" customHeight="1">
      <c r="D649" s="3"/>
    </row>
    <row r="650" spans="4:4" ht="12.75" customHeight="1">
      <c r="D650" s="3"/>
    </row>
    <row r="651" spans="4:4" ht="12.75" customHeight="1">
      <c r="D651" s="3"/>
    </row>
    <row r="652" spans="4:4" ht="12.75" customHeight="1">
      <c r="D652" s="3"/>
    </row>
    <row r="653" spans="4:4" ht="12.75" customHeight="1">
      <c r="D653" s="3"/>
    </row>
    <row r="654" spans="4:4" ht="12.75" customHeight="1">
      <c r="D654" s="3"/>
    </row>
    <row r="655" spans="4:4" ht="12.75" customHeight="1">
      <c r="D655" s="3"/>
    </row>
    <row r="656" spans="4:4" ht="12.75" customHeight="1">
      <c r="D656" s="3"/>
    </row>
    <row r="657" spans="4:4" ht="12.75" customHeight="1">
      <c r="D657" s="3"/>
    </row>
    <row r="658" spans="4:4" ht="12.75" customHeight="1">
      <c r="D658" s="3"/>
    </row>
    <row r="659" spans="4:4" ht="12.75" customHeight="1">
      <c r="D659" s="3"/>
    </row>
    <row r="660" spans="4:4" ht="12.75" customHeight="1">
      <c r="D660" s="3"/>
    </row>
    <row r="661" spans="4:4" ht="12.75" customHeight="1">
      <c r="D661" s="3"/>
    </row>
    <row r="662" spans="4:4" ht="12.75" customHeight="1">
      <c r="D662" s="3"/>
    </row>
    <row r="663" spans="4:4" ht="12.75" customHeight="1">
      <c r="D663" s="3"/>
    </row>
    <row r="664" spans="4:4" ht="12.75" customHeight="1">
      <c r="D664" s="3"/>
    </row>
    <row r="665" spans="4:4" ht="12.75" customHeight="1">
      <c r="D665" s="3"/>
    </row>
    <row r="666" spans="4:4" ht="12.75" customHeight="1">
      <c r="D666" s="3"/>
    </row>
    <row r="667" spans="4:4" ht="12.75" customHeight="1">
      <c r="D667" s="3"/>
    </row>
    <row r="668" spans="4:4" ht="12.75" customHeight="1">
      <c r="D668" s="3"/>
    </row>
    <row r="669" spans="4:4" ht="12.75" customHeight="1">
      <c r="D669" s="3"/>
    </row>
    <row r="670" spans="4:4" ht="12.75" customHeight="1">
      <c r="D670" s="3"/>
    </row>
    <row r="671" spans="4:4" ht="12.75" customHeight="1">
      <c r="D671" s="3"/>
    </row>
    <row r="672" spans="4:4" ht="12.75" customHeight="1">
      <c r="D672" s="3"/>
    </row>
    <row r="673" spans="4:4" ht="12.75" customHeight="1">
      <c r="D673" s="3"/>
    </row>
    <row r="674" spans="4:4" ht="12.75" customHeight="1">
      <c r="D674" s="3"/>
    </row>
    <row r="675" spans="4:4" ht="12.75" customHeight="1">
      <c r="D675" s="3"/>
    </row>
    <row r="676" spans="4:4" ht="12.75" customHeight="1">
      <c r="D676" s="3"/>
    </row>
    <row r="677" spans="4:4" ht="12.75" customHeight="1">
      <c r="D677" s="3"/>
    </row>
    <row r="678" spans="4:4" ht="12.75" customHeight="1">
      <c r="D678" s="3"/>
    </row>
    <row r="679" spans="4:4" ht="12.75" customHeight="1">
      <c r="D679" s="3"/>
    </row>
    <row r="680" spans="4:4" ht="12.75" customHeight="1">
      <c r="D680" s="3"/>
    </row>
    <row r="681" spans="4:4" ht="12.75" customHeight="1">
      <c r="D681" s="3"/>
    </row>
    <row r="682" spans="4:4" ht="12.75" customHeight="1">
      <c r="D682" s="3"/>
    </row>
    <row r="683" spans="4:4" ht="12.75" customHeight="1">
      <c r="D683" s="3"/>
    </row>
    <row r="684" spans="4:4" ht="12.75" customHeight="1">
      <c r="D684" s="3"/>
    </row>
    <row r="685" spans="4:4" ht="12.75" customHeight="1">
      <c r="D685" s="3"/>
    </row>
    <row r="686" spans="4:4" ht="12.75" customHeight="1">
      <c r="D686" s="3"/>
    </row>
    <row r="687" spans="4:4" ht="12.75" customHeight="1">
      <c r="D687" s="3"/>
    </row>
    <row r="688" spans="4:4" ht="12.75" customHeight="1">
      <c r="D688" s="3"/>
    </row>
    <row r="689" spans="4:4" ht="12.75" customHeight="1">
      <c r="D689" s="3"/>
    </row>
    <row r="690" spans="4:4" ht="12.75" customHeight="1">
      <c r="D690" s="3"/>
    </row>
    <row r="691" spans="4:4" ht="12.75" customHeight="1">
      <c r="D691" s="3"/>
    </row>
    <row r="692" spans="4:4" ht="12.75" customHeight="1">
      <c r="D692" s="3"/>
    </row>
    <row r="693" spans="4:4" ht="12.75" customHeight="1">
      <c r="D693" s="3"/>
    </row>
    <row r="694" spans="4:4" ht="12.75" customHeight="1">
      <c r="D694" s="3"/>
    </row>
    <row r="695" spans="4:4" ht="12.75" customHeight="1">
      <c r="D695" s="3"/>
    </row>
    <row r="696" spans="4:4" ht="12.75" customHeight="1">
      <c r="D696" s="3"/>
    </row>
    <row r="697" spans="4:4" ht="12.75" customHeight="1">
      <c r="D697" s="3"/>
    </row>
    <row r="698" spans="4:4" ht="12.75" customHeight="1">
      <c r="D698" s="3"/>
    </row>
    <row r="699" spans="4:4" ht="12.75" customHeight="1">
      <c r="D699" s="3"/>
    </row>
    <row r="700" spans="4:4" ht="12.75" customHeight="1">
      <c r="D700" s="3"/>
    </row>
    <row r="701" spans="4:4" ht="12.75" customHeight="1">
      <c r="D701" s="3"/>
    </row>
    <row r="702" spans="4:4" ht="12.75" customHeight="1">
      <c r="D702" s="3"/>
    </row>
    <row r="703" spans="4:4" ht="12.75" customHeight="1">
      <c r="D703" s="3"/>
    </row>
    <row r="704" spans="4:4" ht="12.75" customHeight="1">
      <c r="D704" s="3"/>
    </row>
    <row r="705" spans="4:4" ht="12.75" customHeight="1">
      <c r="D705" s="3"/>
    </row>
    <row r="706" spans="4:4" ht="12.75" customHeight="1">
      <c r="D706" s="3"/>
    </row>
    <row r="707" spans="4:4" ht="12.75" customHeight="1">
      <c r="D707" s="3"/>
    </row>
    <row r="708" spans="4:4" ht="12.75" customHeight="1">
      <c r="D708" s="3"/>
    </row>
    <row r="709" spans="4:4" ht="12.75" customHeight="1">
      <c r="D709" s="3"/>
    </row>
    <row r="710" spans="4:4" ht="12.75" customHeight="1">
      <c r="D710" s="3"/>
    </row>
    <row r="711" spans="4:4" ht="12.75" customHeight="1">
      <c r="D711" s="3"/>
    </row>
    <row r="712" spans="4:4" ht="12.75" customHeight="1">
      <c r="D712" s="3"/>
    </row>
    <row r="713" spans="4:4" ht="12.75" customHeight="1">
      <c r="D713" s="3"/>
    </row>
    <row r="714" spans="4:4" ht="12.75" customHeight="1">
      <c r="D714" s="3"/>
    </row>
    <row r="715" spans="4:4" ht="12.75" customHeight="1">
      <c r="D715" s="3"/>
    </row>
    <row r="716" spans="4:4" ht="12.75" customHeight="1">
      <c r="D716" s="3"/>
    </row>
    <row r="717" spans="4:4" ht="12.75" customHeight="1">
      <c r="D717" s="3"/>
    </row>
    <row r="718" spans="4:4" ht="12.75" customHeight="1">
      <c r="D718" s="3"/>
    </row>
    <row r="719" spans="4:4" ht="12.75" customHeight="1">
      <c r="D719" s="3"/>
    </row>
    <row r="720" spans="4:4" ht="12.75" customHeight="1">
      <c r="D720" s="3"/>
    </row>
    <row r="721" spans="4:4" ht="12.75" customHeight="1">
      <c r="D721" s="3"/>
    </row>
    <row r="722" spans="4:4" ht="12.75" customHeight="1">
      <c r="D722" s="3"/>
    </row>
    <row r="723" spans="4:4" ht="12.75" customHeight="1">
      <c r="D723" s="3"/>
    </row>
    <row r="724" spans="4:4" ht="12.75" customHeight="1">
      <c r="D724" s="3"/>
    </row>
    <row r="725" spans="4:4" ht="12.75" customHeight="1">
      <c r="D725" s="3"/>
    </row>
    <row r="726" spans="4:4" ht="12.75" customHeight="1">
      <c r="D726" s="3"/>
    </row>
    <row r="727" spans="4:4" ht="12.75" customHeight="1">
      <c r="D727" s="3"/>
    </row>
    <row r="728" spans="4:4" ht="12.75" customHeight="1">
      <c r="D728" s="3"/>
    </row>
    <row r="729" spans="4:4" ht="12.75" customHeight="1">
      <c r="D729" s="3"/>
    </row>
    <row r="730" spans="4:4" ht="12.75" customHeight="1">
      <c r="D730" s="3"/>
    </row>
    <row r="731" spans="4:4" ht="12.75" customHeight="1">
      <c r="D731" s="3"/>
    </row>
    <row r="732" spans="4:4" ht="12.75" customHeight="1">
      <c r="D732" s="3"/>
    </row>
    <row r="733" spans="4:4" ht="12.75" customHeight="1">
      <c r="D733" s="3"/>
    </row>
    <row r="734" spans="4:4" ht="12.75" customHeight="1">
      <c r="D734" s="3"/>
    </row>
    <row r="735" spans="4:4" ht="12.75" customHeight="1">
      <c r="D735" s="3"/>
    </row>
    <row r="736" spans="4:4" ht="12.75" customHeight="1">
      <c r="D736" s="3"/>
    </row>
    <row r="737" spans="4:4" ht="12.75" customHeight="1">
      <c r="D737" s="3"/>
    </row>
    <row r="738" spans="4:4" ht="12.75" customHeight="1">
      <c r="D738" s="3"/>
    </row>
    <row r="739" spans="4:4" ht="12.75" customHeight="1">
      <c r="D739" s="3"/>
    </row>
    <row r="740" spans="4:4" ht="12.75" customHeight="1">
      <c r="D740" s="3"/>
    </row>
    <row r="741" spans="4:4" ht="12.75" customHeight="1">
      <c r="D741" s="3"/>
    </row>
    <row r="742" spans="4:4" ht="12.75" customHeight="1">
      <c r="D742" s="3"/>
    </row>
    <row r="743" spans="4:4" ht="12.75" customHeight="1">
      <c r="D743" s="3"/>
    </row>
    <row r="744" spans="4:4" ht="12.75" customHeight="1">
      <c r="D744" s="3"/>
    </row>
    <row r="745" spans="4:4" ht="12.75" customHeight="1">
      <c r="D745" s="3"/>
    </row>
    <row r="746" spans="4:4" ht="12.75" customHeight="1">
      <c r="D746" s="3"/>
    </row>
    <row r="747" spans="4:4" ht="12.75" customHeight="1">
      <c r="D747" s="3"/>
    </row>
    <row r="748" spans="4:4" ht="12.75" customHeight="1">
      <c r="D748" s="3"/>
    </row>
    <row r="749" spans="4:4" ht="12.75" customHeight="1">
      <c r="D749" s="3"/>
    </row>
    <row r="750" spans="4:4" ht="12.75" customHeight="1">
      <c r="D750" s="3"/>
    </row>
    <row r="751" spans="4:4" ht="12.75" customHeight="1">
      <c r="D751" s="3"/>
    </row>
    <row r="752" spans="4:4" ht="12.75" customHeight="1">
      <c r="D752" s="3"/>
    </row>
    <row r="753" spans="4:4" ht="12.75" customHeight="1">
      <c r="D753" s="3"/>
    </row>
    <row r="754" spans="4:4" ht="12.75" customHeight="1">
      <c r="D754" s="3"/>
    </row>
    <row r="755" spans="4:4" ht="12.75" customHeight="1">
      <c r="D755" s="3"/>
    </row>
    <row r="756" spans="4:4" ht="12.75" customHeight="1">
      <c r="D756" s="3"/>
    </row>
    <row r="757" spans="4:4" ht="12.75" customHeight="1">
      <c r="D757" s="3"/>
    </row>
    <row r="758" spans="4:4" ht="12.75" customHeight="1">
      <c r="D758" s="3"/>
    </row>
    <row r="759" spans="4:4" ht="12.75" customHeight="1">
      <c r="D759" s="3"/>
    </row>
    <row r="760" spans="4:4" ht="12.75" customHeight="1">
      <c r="D760" s="3"/>
    </row>
    <row r="761" spans="4:4" ht="12.75" customHeight="1">
      <c r="D761" s="3"/>
    </row>
    <row r="762" spans="4:4" ht="12.75" customHeight="1">
      <c r="D762" s="3"/>
    </row>
    <row r="763" spans="4:4" ht="12.75" customHeight="1">
      <c r="D763" s="3"/>
    </row>
    <row r="764" spans="4:4" ht="12.75" customHeight="1">
      <c r="D764" s="3"/>
    </row>
    <row r="765" spans="4:4" ht="12.75" customHeight="1">
      <c r="D765" s="3"/>
    </row>
    <row r="766" spans="4:4" ht="12.75" customHeight="1">
      <c r="D766" s="3"/>
    </row>
    <row r="767" spans="4:4" ht="12.75" customHeight="1">
      <c r="D767" s="3"/>
    </row>
    <row r="768" spans="4:4" ht="12.75" customHeight="1">
      <c r="D768" s="3"/>
    </row>
    <row r="769" spans="4:4" ht="12.75" customHeight="1">
      <c r="D769" s="3"/>
    </row>
    <row r="770" spans="4:4" ht="12.75" customHeight="1">
      <c r="D770" s="3"/>
    </row>
    <row r="771" spans="4:4" ht="12.75" customHeight="1">
      <c r="D771" s="3"/>
    </row>
    <row r="772" spans="4:4" ht="12.75" customHeight="1">
      <c r="D772" s="3"/>
    </row>
    <row r="773" spans="4:4" ht="12.75" customHeight="1">
      <c r="D773" s="3"/>
    </row>
    <row r="774" spans="4:4" ht="12.75" customHeight="1">
      <c r="D774" s="3"/>
    </row>
    <row r="775" spans="4:4" ht="12.75" customHeight="1">
      <c r="D775" s="3"/>
    </row>
    <row r="776" spans="4:4" ht="12.75" customHeight="1">
      <c r="D776" s="3"/>
    </row>
    <row r="777" spans="4:4" ht="12.75" customHeight="1">
      <c r="D777" s="3"/>
    </row>
    <row r="778" spans="4:4" ht="12.75" customHeight="1">
      <c r="D778" s="3"/>
    </row>
    <row r="779" spans="4:4" ht="12.75" customHeight="1">
      <c r="D779" s="3"/>
    </row>
    <row r="780" spans="4:4" ht="12.75" customHeight="1">
      <c r="D780" s="3"/>
    </row>
    <row r="781" spans="4:4" ht="12.75" customHeight="1">
      <c r="D781" s="3"/>
    </row>
    <row r="782" spans="4:4" ht="12.75" customHeight="1">
      <c r="D782" s="3"/>
    </row>
    <row r="783" spans="4:4" ht="12.75" customHeight="1">
      <c r="D783" s="3"/>
    </row>
    <row r="784" spans="4:4" ht="12.75" customHeight="1">
      <c r="D784" s="3"/>
    </row>
    <row r="785" spans="4:4" ht="12.75" customHeight="1">
      <c r="D785" s="3"/>
    </row>
    <row r="786" spans="4:4" ht="12.75" customHeight="1">
      <c r="D786" s="3"/>
    </row>
    <row r="787" spans="4:4" ht="12.75" customHeight="1">
      <c r="D787" s="3"/>
    </row>
    <row r="788" spans="4:4" ht="12.75" customHeight="1">
      <c r="D788" s="3"/>
    </row>
    <row r="789" spans="4:4" ht="12.75" customHeight="1">
      <c r="D789" s="3"/>
    </row>
    <row r="790" spans="4:4" ht="12.75" customHeight="1">
      <c r="D790" s="3"/>
    </row>
    <row r="791" spans="4:4" ht="12.75" customHeight="1">
      <c r="D791" s="3"/>
    </row>
    <row r="792" spans="4:4" ht="12.75" customHeight="1">
      <c r="D792" s="3"/>
    </row>
    <row r="793" spans="4:4" ht="12.75" customHeight="1">
      <c r="D793" s="3"/>
    </row>
    <row r="794" spans="4:4" ht="12.75" customHeight="1">
      <c r="D794" s="3"/>
    </row>
    <row r="795" spans="4:4" ht="12.75" customHeight="1">
      <c r="D795" s="3"/>
    </row>
    <row r="796" spans="4:4" ht="12.75" customHeight="1">
      <c r="D796" s="3"/>
    </row>
    <row r="797" spans="4:4" ht="12.75" customHeight="1">
      <c r="D797" s="3"/>
    </row>
    <row r="798" spans="4:4" ht="12.75" customHeight="1">
      <c r="D798" s="3"/>
    </row>
    <row r="799" spans="4:4" ht="12.75" customHeight="1">
      <c r="D799" s="3"/>
    </row>
    <row r="800" spans="4:4" ht="12.75" customHeight="1">
      <c r="D800" s="3"/>
    </row>
    <row r="801" spans="4:4" ht="12.75" customHeight="1">
      <c r="D801" s="3"/>
    </row>
    <row r="802" spans="4:4" ht="12.75" customHeight="1">
      <c r="D802" s="3"/>
    </row>
    <row r="803" spans="4:4" ht="12.75" customHeight="1">
      <c r="D803" s="3"/>
    </row>
    <row r="804" spans="4:4" ht="12.75" customHeight="1">
      <c r="D804" s="3"/>
    </row>
    <row r="805" spans="4:4" ht="12.75" customHeight="1">
      <c r="D805" s="3"/>
    </row>
    <row r="806" spans="4:4" ht="12.75" customHeight="1">
      <c r="D806" s="3"/>
    </row>
    <row r="807" spans="4:4" ht="12.75" customHeight="1">
      <c r="D807" s="3"/>
    </row>
    <row r="808" spans="4:4" ht="12.75" customHeight="1">
      <c r="D808" s="3"/>
    </row>
    <row r="809" spans="4:4" ht="12.75" customHeight="1">
      <c r="D809" s="3"/>
    </row>
    <row r="810" spans="4:4" ht="12.75" customHeight="1">
      <c r="D810" s="3"/>
    </row>
    <row r="811" spans="4:4" ht="12.75" customHeight="1">
      <c r="D811" s="3"/>
    </row>
    <row r="812" spans="4:4" ht="12.75" customHeight="1">
      <c r="D812" s="3"/>
    </row>
    <row r="813" spans="4:4" ht="12.75" customHeight="1">
      <c r="D813" s="3"/>
    </row>
    <row r="814" spans="4:4" ht="12.75" customHeight="1">
      <c r="D814" s="3"/>
    </row>
    <row r="815" spans="4:4" ht="12.75" customHeight="1">
      <c r="D815" s="3"/>
    </row>
    <row r="816" spans="4:4" ht="12.75" customHeight="1">
      <c r="D816" s="3"/>
    </row>
    <row r="817" spans="4:4" ht="12.75" customHeight="1">
      <c r="D817" s="3"/>
    </row>
    <row r="818" spans="4:4" ht="12.75" customHeight="1">
      <c r="D818" s="3"/>
    </row>
    <row r="819" spans="4:4" ht="12.75" customHeight="1">
      <c r="D819" s="3"/>
    </row>
    <row r="820" spans="4:4" ht="12.75" customHeight="1">
      <c r="D820" s="3"/>
    </row>
    <row r="821" spans="4:4" ht="12.75" customHeight="1">
      <c r="D821" s="3"/>
    </row>
    <row r="822" spans="4:4" ht="12.75" customHeight="1">
      <c r="D822" s="3"/>
    </row>
    <row r="823" spans="4:4" ht="12.75" customHeight="1">
      <c r="D823" s="3"/>
    </row>
    <row r="824" spans="4:4" ht="12.75" customHeight="1">
      <c r="D824" s="3"/>
    </row>
    <row r="825" spans="4:4" ht="12.75" customHeight="1">
      <c r="D825" s="3"/>
    </row>
    <row r="826" spans="4:4" ht="12.75" customHeight="1">
      <c r="D826" s="3"/>
    </row>
    <row r="827" spans="4:4" ht="12.75" customHeight="1">
      <c r="D827" s="3"/>
    </row>
    <row r="828" spans="4:4" ht="12.75" customHeight="1">
      <c r="D828" s="3"/>
    </row>
    <row r="829" spans="4:4" ht="12.75" customHeight="1">
      <c r="D829" s="3"/>
    </row>
    <row r="830" spans="4:4" ht="12.75" customHeight="1">
      <c r="D830" s="3"/>
    </row>
    <row r="831" spans="4:4" ht="12.75" customHeight="1">
      <c r="D831" s="3"/>
    </row>
    <row r="832" spans="4:4" ht="12.75" customHeight="1">
      <c r="D832" s="3"/>
    </row>
    <row r="833" spans="4:4" ht="12.75" customHeight="1">
      <c r="D833" s="3"/>
    </row>
    <row r="834" spans="4:4" ht="12.75" customHeight="1">
      <c r="D834" s="3"/>
    </row>
    <row r="835" spans="4:4" ht="12.75" customHeight="1">
      <c r="D835" s="3"/>
    </row>
    <row r="836" spans="4:4" ht="12.75" customHeight="1">
      <c r="D836" s="3"/>
    </row>
    <row r="837" spans="4:4" ht="12.75" customHeight="1">
      <c r="D837" s="3"/>
    </row>
    <row r="838" spans="4:4" ht="12.75" customHeight="1">
      <c r="D838" s="3"/>
    </row>
    <row r="839" spans="4:4" ht="12.75" customHeight="1">
      <c r="D839" s="3"/>
    </row>
    <row r="840" spans="4:4" ht="12.75" customHeight="1">
      <c r="D840" s="3"/>
    </row>
    <row r="841" spans="4:4" ht="12.75" customHeight="1">
      <c r="D841" s="3"/>
    </row>
    <row r="842" spans="4:4" ht="12.75" customHeight="1">
      <c r="D842" s="3"/>
    </row>
    <row r="843" spans="4:4" ht="12.75" customHeight="1">
      <c r="D843" s="3"/>
    </row>
    <row r="844" spans="4:4" ht="12.75" customHeight="1">
      <c r="D844" s="3"/>
    </row>
    <row r="845" spans="4:4" ht="12.75" customHeight="1">
      <c r="D845" s="3"/>
    </row>
    <row r="846" spans="4:4" ht="12.75" customHeight="1">
      <c r="D846" s="3"/>
    </row>
    <row r="847" spans="4:4" ht="12.75" customHeight="1">
      <c r="D847" s="3"/>
    </row>
    <row r="848" spans="4:4" ht="12.75" customHeight="1">
      <c r="D848" s="3"/>
    </row>
    <row r="849" spans="4:4" ht="12.75" customHeight="1">
      <c r="D849" s="3"/>
    </row>
    <row r="850" spans="4:4" ht="12.75" customHeight="1">
      <c r="D850" s="3"/>
    </row>
    <row r="851" spans="4:4" ht="12.75" customHeight="1">
      <c r="D851" s="3"/>
    </row>
    <row r="852" spans="4:4" ht="12.75" customHeight="1">
      <c r="D852" s="3"/>
    </row>
    <row r="853" spans="4:4" ht="12.75" customHeight="1">
      <c r="D853" s="3"/>
    </row>
    <row r="854" spans="4:4" ht="12.75" customHeight="1">
      <c r="D854" s="3"/>
    </row>
    <row r="855" spans="4:4" ht="12.75" customHeight="1">
      <c r="D855" s="3"/>
    </row>
    <row r="856" spans="4:4" ht="12.75" customHeight="1">
      <c r="D856" s="3"/>
    </row>
    <row r="857" spans="4:4" ht="12.75" customHeight="1">
      <c r="D857" s="3"/>
    </row>
    <row r="858" spans="4:4" ht="12.75" customHeight="1">
      <c r="D858" s="3"/>
    </row>
    <row r="859" spans="4:4" ht="12.75" customHeight="1">
      <c r="D859" s="3"/>
    </row>
    <row r="860" spans="4:4" ht="12.75" customHeight="1">
      <c r="D860" s="3"/>
    </row>
    <row r="861" spans="4:4" ht="12.75" customHeight="1">
      <c r="D861" s="3"/>
    </row>
    <row r="862" spans="4:4" ht="12.75" customHeight="1">
      <c r="D862" s="3"/>
    </row>
    <row r="863" spans="4:4" ht="12.75" customHeight="1">
      <c r="D863" s="3"/>
    </row>
    <row r="864" spans="4:4" ht="12.75" customHeight="1">
      <c r="D864" s="3"/>
    </row>
    <row r="865" spans="4:4" ht="12.75" customHeight="1">
      <c r="D865" s="3"/>
    </row>
    <row r="866" spans="4:4" ht="12.75" customHeight="1">
      <c r="D866" s="3"/>
    </row>
    <row r="867" spans="4:4" ht="12.75" customHeight="1">
      <c r="D867" s="3"/>
    </row>
    <row r="868" spans="4:4" ht="12.75" customHeight="1">
      <c r="D868" s="3"/>
    </row>
    <row r="869" spans="4:4" ht="12.75" customHeight="1">
      <c r="D869" s="3"/>
    </row>
    <row r="870" spans="4:4" ht="12.75" customHeight="1">
      <c r="D870" s="3"/>
    </row>
    <row r="871" spans="4:4" ht="12.75" customHeight="1">
      <c r="D871" s="3"/>
    </row>
    <row r="872" spans="4:4" ht="12.75" customHeight="1">
      <c r="D872" s="3"/>
    </row>
    <row r="873" spans="4:4" ht="12.75" customHeight="1">
      <c r="D873" s="3"/>
    </row>
    <row r="874" spans="4:4" ht="12.75" customHeight="1">
      <c r="D874" s="3"/>
    </row>
    <row r="875" spans="4:4" ht="12.75" customHeight="1">
      <c r="D875" s="3"/>
    </row>
    <row r="876" spans="4:4" ht="12.75" customHeight="1">
      <c r="D876" s="3"/>
    </row>
    <row r="877" spans="4:4" ht="12.75" customHeight="1">
      <c r="D877" s="3"/>
    </row>
    <row r="878" spans="4:4" ht="12.75" customHeight="1">
      <c r="D878" s="3"/>
    </row>
    <row r="879" spans="4:4" ht="12.75" customHeight="1">
      <c r="D879" s="3"/>
    </row>
    <row r="880" spans="4:4" ht="12.75" customHeight="1">
      <c r="D880" s="3"/>
    </row>
    <row r="881" spans="4:4" ht="12.75" customHeight="1">
      <c r="D881" s="3"/>
    </row>
    <row r="882" spans="4:4" ht="12.75" customHeight="1">
      <c r="D882" s="3"/>
    </row>
    <row r="883" spans="4:4" ht="12.75" customHeight="1">
      <c r="D883" s="3"/>
    </row>
    <row r="884" spans="4:4" ht="12.75" customHeight="1">
      <c r="D884" s="3"/>
    </row>
    <row r="885" spans="4:4" ht="12.75" customHeight="1">
      <c r="D885" s="3"/>
    </row>
    <row r="886" spans="4:4" ht="12.75" customHeight="1">
      <c r="D886" s="3"/>
    </row>
    <row r="887" spans="4:4" ht="12.75" customHeight="1">
      <c r="D887" s="3"/>
    </row>
    <row r="888" spans="4:4" ht="12.75" customHeight="1">
      <c r="D888" s="3"/>
    </row>
    <row r="889" spans="4:4" ht="12.75" customHeight="1">
      <c r="D889" s="3"/>
    </row>
    <row r="890" spans="4:4" ht="12.75" customHeight="1">
      <c r="D890" s="3"/>
    </row>
    <row r="891" spans="4:4" ht="12.75" customHeight="1">
      <c r="D891" s="3"/>
    </row>
    <row r="892" spans="4:4" ht="12.75" customHeight="1">
      <c r="D892" s="3"/>
    </row>
    <row r="893" spans="4:4" ht="12.75" customHeight="1">
      <c r="D893" s="3"/>
    </row>
    <row r="894" spans="4:4" ht="12.75" customHeight="1">
      <c r="D894" s="3"/>
    </row>
    <row r="895" spans="4:4" ht="12.75" customHeight="1">
      <c r="D895" s="3"/>
    </row>
    <row r="896" spans="4:4" ht="12.75" customHeight="1">
      <c r="D896" s="3"/>
    </row>
    <row r="897" spans="4:4" ht="12.75" customHeight="1">
      <c r="D897" s="3"/>
    </row>
    <row r="898" spans="4:4" ht="12.75" customHeight="1">
      <c r="D898" s="3"/>
    </row>
    <row r="899" spans="4:4" ht="12.75" customHeight="1">
      <c r="D899" s="3"/>
    </row>
    <row r="900" spans="4:4" ht="12.75" customHeight="1">
      <c r="D900" s="3"/>
    </row>
    <row r="901" spans="4:4" ht="12.75" customHeight="1">
      <c r="D901" s="3"/>
    </row>
    <row r="902" spans="4:4" ht="12.75" customHeight="1">
      <c r="D902" s="3"/>
    </row>
    <row r="903" spans="4:4" ht="12.75" customHeight="1">
      <c r="D903" s="3"/>
    </row>
    <row r="904" spans="4:4" ht="12.75" customHeight="1">
      <c r="D904" s="3"/>
    </row>
    <row r="905" spans="4:4" ht="12.75" customHeight="1">
      <c r="D905" s="3"/>
    </row>
    <row r="906" spans="4:4" ht="12.75" customHeight="1">
      <c r="D906" s="3"/>
    </row>
    <row r="907" spans="4:4" ht="12.75" customHeight="1">
      <c r="D907" s="3"/>
    </row>
    <row r="908" spans="4:4" ht="12.75" customHeight="1">
      <c r="D908" s="3"/>
    </row>
    <row r="909" spans="4:4" ht="12.75" customHeight="1">
      <c r="D909" s="3"/>
    </row>
    <row r="910" spans="4:4" ht="12.75" customHeight="1">
      <c r="D910" s="3"/>
    </row>
    <row r="911" spans="4:4" ht="12.75" customHeight="1">
      <c r="D911" s="3"/>
    </row>
    <row r="912" spans="4:4" ht="12.75" customHeight="1">
      <c r="D912" s="3"/>
    </row>
    <row r="913" spans="4:4" ht="12.75" customHeight="1">
      <c r="D913" s="3"/>
    </row>
    <row r="914" spans="4:4" ht="12.75" customHeight="1">
      <c r="D914" s="3"/>
    </row>
    <row r="915" spans="4:4" ht="12.75" customHeight="1">
      <c r="D915" s="3"/>
    </row>
    <row r="916" spans="4:4" ht="12.75" customHeight="1">
      <c r="D916" s="3"/>
    </row>
    <row r="917" spans="4:4" ht="12.75" customHeight="1">
      <c r="D917" s="3"/>
    </row>
    <row r="918" spans="4:4" ht="12.75" customHeight="1">
      <c r="D918" s="3"/>
    </row>
    <row r="919" spans="4:4" ht="12.75" customHeight="1">
      <c r="D919" s="3"/>
    </row>
    <row r="920" spans="4:4" ht="12.75" customHeight="1">
      <c r="D920" s="3"/>
    </row>
    <row r="921" spans="4:4" ht="12.75" customHeight="1">
      <c r="D921" s="3"/>
    </row>
    <row r="922" spans="4:4" ht="12.75" customHeight="1">
      <c r="D922" s="3"/>
    </row>
    <row r="923" spans="4:4" ht="12.75" customHeight="1">
      <c r="D923" s="3"/>
    </row>
    <row r="924" spans="4:4" ht="12.75" customHeight="1">
      <c r="D924" s="3"/>
    </row>
    <row r="925" spans="4:4" ht="12.75" customHeight="1">
      <c r="D925" s="3"/>
    </row>
    <row r="926" spans="4:4" ht="12.75" customHeight="1">
      <c r="D926" s="3"/>
    </row>
    <row r="927" spans="4:4" ht="12.75" customHeight="1">
      <c r="D927" s="3"/>
    </row>
    <row r="928" spans="4:4" ht="12.75" customHeight="1">
      <c r="D928" s="3"/>
    </row>
    <row r="929" spans="4:4" ht="12.75" customHeight="1">
      <c r="D929" s="3"/>
    </row>
    <row r="930" spans="4:4" ht="12.75" customHeight="1">
      <c r="D930" s="3"/>
    </row>
    <row r="931" spans="4:4" ht="12.75" customHeight="1">
      <c r="D931" s="3"/>
    </row>
    <row r="932" spans="4:4" ht="12.75" customHeight="1">
      <c r="D932" s="3"/>
    </row>
    <row r="933" spans="4:4" ht="12.75" customHeight="1">
      <c r="D933" s="3"/>
    </row>
    <row r="934" spans="4:4" ht="12.75" customHeight="1">
      <c r="D934" s="3"/>
    </row>
    <row r="935" spans="4:4" ht="12.75" customHeight="1">
      <c r="D935" s="3"/>
    </row>
    <row r="936" spans="4:4" ht="12.75" customHeight="1">
      <c r="D936" s="3"/>
    </row>
    <row r="937" spans="4:4" ht="12.75" customHeight="1">
      <c r="D937" s="3"/>
    </row>
    <row r="938" spans="4:4" ht="12.75" customHeight="1">
      <c r="D938" s="3"/>
    </row>
    <row r="939" spans="4:4" ht="12.75" customHeight="1">
      <c r="D939" s="3"/>
    </row>
    <row r="940" spans="4:4" ht="12.75" customHeight="1">
      <c r="D940" s="3"/>
    </row>
    <row r="941" spans="4:4" ht="12.75" customHeight="1">
      <c r="D941" s="3"/>
    </row>
    <row r="942" spans="4:4" ht="12.75" customHeight="1">
      <c r="D942" s="3"/>
    </row>
    <row r="943" spans="4:4" ht="12.75" customHeight="1">
      <c r="D943" s="3"/>
    </row>
    <row r="944" spans="4:4" ht="12.75" customHeight="1">
      <c r="D944" s="3"/>
    </row>
    <row r="945" spans="4:4" ht="12.75" customHeight="1">
      <c r="D945" s="3"/>
    </row>
    <row r="946" spans="4:4" ht="12.75" customHeight="1">
      <c r="D946" s="3"/>
    </row>
    <row r="947" spans="4:4" ht="12.75" customHeight="1">
      <c r="D947" s="3"/>
    </row>
    <row r="948" spans="4:4" ht="12.75" customHeight="1">
      <c r="D948" s="3"/>
    </row>
    <row r="949" spans="4:4" ht="12.75" customHeight="1">
      <c r="D949" s="3"/>
    </row>
    <row r="950" spans="4:4" ht="12.75" customHeight="1">
      <c r="D950" s="3"/>
    </row>
    <row r="951" spans="4:4" ht="12.75" customHeight="1">
      <c r="D951" s="3"/>
    </row>
    <row r="952" spans="4:4" ht="12.75" customHeight="1">
      <c r="D952" s="3"/>
    </row>
    <row r="953" spans="4:4" ht="12.75" customHeight="1">
      <c r="D953" s="3"/>
    </row>
    <row r="954" spans="4:4" ht="12.75" customHeight="1">
      <c r="D954" s="3"/>
    </row>
    <row r="955" spans="4:4" ht="12.75" customHeight="1">
      <c r="D955" s="3"/>
    </row>
    <row r="956" spans="4:4" ht="12.75" customHeight="1">
      <c r="D956" s="3"/>
    </row>
    <row r="957" spans="4:4" ht="12.75" customHeight="1">
      <c r="D957" s="3"/>
    </row>
    <row r="958" spans="4:4" ht="12.75" customHeight="1">
      <c r="D958" s="3"/>
    </row>
    <row r="959" spans="4:4" ht="12.75" customHeight="1">
      <c r="D959" s="3"/>
    </row>
    <row r="960" spans="4:4" ht="12.75" customHeight="1">
      <c r="D960" s="3"/>
    </row>
    <row r="961" spans="4:4" ht="12.75" customHeight="1">
      <c r="D961" s="3"/>
    </row>
    <row r="962" spans="4:4" ht="12.75" customHeight="1">
      <c r="D962" s="3"/>
    </row>
    <row r="963" spans="4:4" ht="12.75" customHeight="1">
      <c r="D963" s="3"/>
    </row>
    <row r="964" spans="4:4" ht="12.75" customHeight="1">
      <c r="D964" s="3"/>
    </row>
    <row r="965" spans="4:4" ht="12.75" customHeight="1">
      <c r="D965" s="3"/>
    </row>
    <row r="966" spans="4:4" ht="12.75" customHeight="1">
      <c r="D966" s="3"/>
    </row>
    <row r="967" spans="4:4" ht="12.75" customHeight="1">
      <c r="D967" s="3"/>
    </row>
    <row r="968" spans="4:4" ht="12.75" customHeight="1">
      <c r="D968" s="3"/>
    </row>
    <row r="969" spans="4:4" ht="12.75" customHeight="1">
      <c r="D969" s="3"/>
    </row>
    <row r="970" spans="4:4" ht="12.75" customHeight="1">
      <c r="D970" s="3"/>
    </row>
    <row r="971" spans="4:4" ht="12.75" customHeight="1">
      <c r="D971" s="3"/>
    </row>
    <row r="972" spans="4:4" ht="12.75" customHeight="1">
      <c r="D972" s="3"/>
    </row>
    <row r="973" spans="4:4" ht="12.75" customHeight="1">
      <c r="D973" s="3"/>
    </row>
    <row r="974" spans="4:4" ht="12.75" customHeight="1">
      <c r="D974" s="3"/>
    </row>
    <row r="975" spans="4:4" ht="12.75" customHeight="1">
      <c r="D975" s="3"/>
    </row>
    <row r="976" spans="4:4" ht="12.75" customHeight="1">
      <c r="D976" s="3"/>
    </row>
    <row r="977" spans="4:4" ht="12.75" customHeight="1">
      <c r="D977" s="3"/>
    </row>
    <row r="978" spans="4:4" ht="12.75" customHeight="1">
      <c r="D978" s="3"/>
    </row>
    <row r="979" spans="4:4" ht="12.75" customHeight="1">
      <c r="D979" s="3"/>
    </row>
    <row r="980" spans="4:4" ht="12.75" customHeight="1">
      <c r="D980" s="3"/>
    </row>
    <row r="981" spans="4:4" ht="12.75" customHeight="1">
      <c r="D981" s="3"/>
    </row>
    <row r="982" spans="4:4" ht="12.75" customHeight="1">
      <c r="D982" s="3"/>
    </row>
    <row r="983" spans="4:4" ht="12.75" customHeight="1">
      <c r="D983" s="3"/>
    </row>
    <row r="984" spans="4:4" ht="12.75" customHeight="1">
      <c r="D984" s="3"/>
    </row>
    <row r="985" spans="4:4" ht="12.75" customHeight="1">
      <c r="D985" s="3"/>
    </row>
    <row r="986" spans="4:4" ht="12.75" customHeight="1">
      <c r="D986" s="3"/>
    </row>
    <row r="987" spans="4:4" ht="12.75" customHeight="1">
      <c r="D987" s="3"/>
    </row>
    <row r="988" spans="4:4" ht="12.75" customHeight="1">
      <c r="D988" s="3"/>
    </row>
    <row r="989" spans="4:4" ht="12.75" customHeight="1">
      <c r="D989" s="3"/>
    </row>
    <row r="990" spans="4:4" ht="12.75" customHeight="1">
      <c r="D990" s="3"/>
    </row>
    <row r="991" spans="4:4" ht="12.75" customHeight="1">
      <c r="D991" s="3"/>
    </row>
    <row r="992" spans="4:4" ht="12.75" customHeight="1">
      <c r="D992" s="3"/>
    </row>
    <row r="993" spans="4:4" ht="12.75" customHeight="1">
      <c r="D993" s="3"/>
    </row>
    <row r="994" spans="4:4" ht="12.75" customHeight="1">
      <c r="D994" s="3"/>
    </row>
    <row r="995" spans="4:4" ht="12.75" customHeight="1">
      <c r="D995" s="3"/>
    </row>
    <row r="996" spans="4:4" ht="12.75" customHeight="1">
      <c r="D996" s="3"/>
    </row>
    <row r="997" spans="4:4" ht="12.75" customHeight="1">
      <c r="D997" s="3"/>
    </row>
    <row r="998" spans="4:4" ht="12.75" customHeight="1">
      <c r="D998" s="3"/>
    </row>
    <row r="999" spans="4:4" ht="12.75" customHeight="1">
      <c r="D999" s="3"/>
    </row>
    <row r="1000" spans="4:4" ht="12.75" customHeight="1">
      <c r="D1000" s="3"/>
    </row>
  </sheetData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2.6640625" defaultRowHeight="15" customHeight="1"/>
  <cols>
    <col min="1" max="3" width="8.6640625" customWidth="1"/>
    <col min="4" max="4" width="31.33203125" customWidth="1"/>
    <col min="5" max="5" width="46.77734375" customWidth="1"/>
    <col min="6" max="12" width="8.6640625" customWidth="1"/>
    <col min="13" max="13" width="11" customWidth="1"/>
    <col min="14" max="26" width="8.6640625" customWidth="1"/>
  </cols>
  <sheetData>
    <row r="1" spans="1:14" ht="12.75" customHeight="1">
      <c r="B1" s="1" t="s">
        <v>472</v>
      </c>
      <c r="C1" s="1" t="s">
        <v>473</v>
      </c>
      <c r="D1" s="1" t="s">
        <v>474</v>
      </c>
      <c r="E1" s="1" t="s">
        <v>475</v>
      </c>
      <c r="F1" s="1" t="s">
        <v>476</v>
      </c>
      <c r="G1" s="1" t="s">
        <v>272</v>
      </c>
      <c r="H1" s="1" t="s">
        <v>477</v>
      </c>
      <c r="I1" s="1" t="s">
        <v>478</v>
      </c>
      <c r="J1" s="1" t="s">
        <v>479</v>
      </c>
      <c r="K1" s="1" t="s">
        <v>480</v>
      </c>
      <c r="L1" s="1" t="s">
        <v>481</v>
      </c>
      <c r="M1" s="1" t="s">
        <v>576</v>
      </c>
    </row>
    <row r="2" spans="1:14" ht="12.75" customHeight="1">
      <c r="A2" s="8" t="s">
        <v>484</v>
      </c>
    </row>
    <row r="3" spans="1:14" ht="12.75" customHeight="1">
      <c r="B3" s="4" t="s">
        <v>415</v>
      </c>
      <c r="C3" s="4">
        <v>4.0999999999999996</v>
      </c>
      <c r="D3" s="4" t="s">
        <v>485</v>
      </c>
      <c r="E3" s="4" t="s">
        <v>486</v>
      </c>
      <c r="F3" s="4" t="s">
        <v>487</v>
      </c>
      <c r="G3" s="4">
        <v>2017</v>
      </c>
      <c r="H3" s="4">
        <v>1000</v>
      </c>
      <c r="I3" s="4" t="s">
        <v>577</v>
      </c>
      <c r="J3" s="4">
        <v>2008</v>
      </c>
      <c r="K3" s="4" t="s">
        <v>489</v>
      </c>
      <c r="L3" s="4">
        <v>50165400000000</v>
      </c>
      <c r="M3" s="4">
        <f t="shared" ref="M3:M49" si="0">L3/1000000000</f>
        <v>50165.4</v>
      </c>
    </row>
    <row r="4" spans="1:14" ht="12.75" customHeight="1">
      <c r="B4" s="4" t="s">
        <v>415</v>
      </c>
      <c r="C4" s="4">
        <v>4.0999999999999996</v>
      </c>
      <c r="D4" s="4" t="s">
        <v>485</v>
      </c>
      <c r="E4" s="4" t="s">
        <v>490</v>
      </c>
      <c r="F4" s="4" t="s">
        <v>491</v>
      </c>
      <c r="G4" s="4">
        <v>2017</v>
      </c>
      <c r="H4" s="4">
        <v>1000</v>
      </c>
      <c r="I4" s="4" t="s">
        <v>577</v>
      </c>
      <c r="J4" s="4">
        <v>2008</v>
      </c>
      <c r="K4" s="4" t="s">
        <v>489</v>
      </c>
      <c r="L4" s="4">
        <v>2540030000000</v>
      </c>
      <c r="M4" s="4">
        <f t="shared" si="0"/>
        <v>2540.0300000000002</v>
      </c>
    </row>
    <row r="5" spans="1:14" ht="12.75" customHeight="1">
      <c r="B5" s="4" t="s">
        <v>415</v>
      </c>
      <c r="C5" s="4">
        <v>4.0999999999999996</v>
      </c>
      <c r="D5" s="4" t="s">
        <v>485</v>
      </c>
      <c r="E5" s="4" t="s">
        <v>578</v>
      </c>
      <c r="F5" s="4" t="s">
        <v>579</v>
      </c>
      <c r="G5" s="4">
        <v>2017</v>
      </c>
      <c r="H5" s="4">
        <v>1000</v>
      </c>
      <c r="I5" s="4" t="s">
        <v>577</v>
      </c>
      <c r="J5" s="4">
        <v>2008</v>
      </c>
      <c r="K5" s="4" t="s">
        <v>489</v>
      </c>
      <c r="L5" s="4">
        <v>2662950000000</v>
      </c>
      <c r="M5" s="4">
        <f t="shared" si="0"/>
        <v>2662.95</v>
      </c>
    </row>
    <row r="6" spans="1:14" ht="12.75" customHeight="1">
      <c r="B6" s="4" t="s">
        <v>415</v>
      </c>
      <c r="C6" s="4">
        <v>4.0999999999999996</v>
      </c>
      <c r="D6" s="4" t="s">
        <v>485</v>
      </c>
      <c r="E6" s="4" t="s">
        <v>580</v>
      </c>
      <c r="F6" s="4" t="s">
        <v>581</v>
      </c>
      <c r="G6" s="4">
        <v>2017</v>
      </c>
      <c r="H6" s="4">
        <v>1000</v>
      </c>
      <c r="I6" s="4" t="s">
        <v>577</v>
      </c>
      <c r="J6" s="4">
        <v>2008</v>
      </c>
      <c r="K6" s="4" t="s">
        <v>489</v>
      </c>
      <c r="L6" s="4">
        <v>122923000000</v>
      </c>
      <c r="M6" s="4">
        <f t="shared" si="0"/>
        <v>122.923</v>
      </c>
    </row>
    <row r="7" spans="1:14" ht="12.75" customHeight="1">
      <c r="B7" s="4" t="s">
        <v>415</v>
      </c>
      <c r="C7" s="4">
        <v>4.0999999999999996</v>
      </c>
      <c r="D7" s="4" t="s">
        <v>492</v>
      </c>
      <c r="E7" s="4" t="s">
        <v>493</v>
      </c>
      <c r="F7" s="4" t="s">
        <v>494</v>
      </c>
      <c r="G7" s="4">
        <v>2017</v>
      </c>
      <c r="H7" s="4">
        <v>1000</v>
      </c>
      <c r="I7" s="4" t="s">
        <v>577</v>
      </c>
      <c r="J7" s="4">
        <v>2008</v>
      </c>
      <c r="K7" s="4" t="s">
        <v>489</v>
      </c>
      <c r="L7" s="4">
        <v>24829100000000</v>
      </c>
      <c r="M7" s="4">
        <f t="shared" si="0"/>
        <v>24829.1</v>
      </c>
    </row>
    <row r="8" spans="1:14" ht="12.75" customHeight="1">
      <c r="B8" s="4" t="s">
        <v>415</v>
      </c>
      <c r="C8" s="4">
        <v>4.0999999999999996</v>
      </c>
      <c r="D8" s="4" t="s">
        <v>492</v>
      </c>
      <c r="E8" s="4" t="s">
        <v>141</v>
      </c>
      <c r="F8" s="4" t="s">
        <v>142</v>
      </c>
      <c r="G8" s="4">
        <v>2017</v>
      </c>
      <c r="H8" s="4">
        <v>1000</v>
      </c>
      <c r="I8" s="4" t="s">
        <v>577</v>
      </c>
      <c r="J8" s="4">
        <v>2008</v>
      </c>
      <c r="K8" s="4" t="s">
        <v>489</v>
      </c>
      <c r="L8" s="4">
        <v>27876300000000</v>
      </c>
      <c r="M8" s="4">
        <f t="shared" si="0"/>
        <v>27876.3</v>
      </c>
    </row>
    <row r="9" spans="1:14" ht="12.75" customHeight="1">
      <c r="B9" s="4" t="s">
        <v>415</v>
      </c>
      <c r="C9" s="4">
        <v>4.0999999999999996</v>
      </c>
      <c r="D9" s="4" t="s">
        <v>492</v>
      </c>
      <c r="E9" s="4" t="s">
        <v>495</v>
      </c>
      <c r="F9" s="4" t="s">
        <v>496</v>
      </c>
      <c r="G9" s="4">
        <v>2017</v>
      </c>
      <c r="H9" s="4">
        <v>1000</v>
      </c>
      <c r="I9" s="4" t="s">
        <v>577</v>
      </c>
      <c r="J9" s="4">
        <v>2008</v>
      </c>
      <c r="K9" s="4" t="s">
        <v>489</v>
      </c>
      <c r="L9" s="4">
        <v>2588130000000</v>
      </c>
      <c r="M9" s="4">
        <f t="shared" si="0"/>
        <v>2588.13</v>
      </c>
    </row>
    <row r="10" spans="1:14" ht="12.75" customHeight="1">
      <c r="B10" s="4" t="s">
        <v>415</v>
      </c>
      <c r="C10" s="4">
        <v>4.0999999999999996</v>
      </c>
      <c r="D10" s="4" t="s">
        <v>492</v>
      </c>
      <c r="E10" s="4" t="s">
        <v>497</v>
      </c>
      <c r="F10" s="4" t="s">
        <v>498</v>
      </c>
      <c r="G10" s="4">
        <v>2017</v>
      </c>
      <c r="H10" s="4">
        <v>1000</v>
      </c>
      <c r="I10" s="4" t="s">
        <v>577</v>
      </c>
      <c r="J10" s="4">
        <v>2008</v>
      </c>
      <c r="K10" s="4" t="s">
        <v>489</v>
      </c>
      <c r="L10" s="4">
        <v>25288200000000</v>
      </c>
      <c r="M10" s="4">
        <f t="shared" si="0"/>
        <v>25288.2</v>
      </c>
    </row>
    <row r="11" spans="1:14" ht="12.75" customHeight="1">
      <c r="B11" s="4" t="s">
        <v>415</v>
      </c>
      <c r="C11" s="4">
        <v>4.0999999999999996</v>
      </c>
      <c r="D11" s="4" t="s">
        <v>499</v>
      </c>
      <c r="E11" s="4" t="s">
        <v>141</v>
      </c>
      <c r="F11" s="4" t="s">
        <v>142</v>
      </c>
      <c r="G11" s="4">
        <v>2017</v>
      </c>
      <c r="H11" s="4">
        <v>1000</v>
      </c>
      <c r="I11" s="4" t="s">
        <v>577</v>
      </c>
      <c r="J11" s="4">
        <v>2008</v>
      </c>
      <c r="K11" s="4" t="s">
        <v>489</v>
      </c>
      <c r="L11" s="4">
        <v>27876300000000</v>
      </c>
      <c r="M11" s="4">
        <f t="shared" si="0"/>
        <v>27876.3</v>
      </c>
    </row>
    <row r="12" spans="1:14" ht="12.75" customHeight="1">
      <c r="B12" s="4" t="s">
        <v>415</v>
      </c>
      <c r="C12" s="4">
        <v>4.0999999999999996</v>
      </c>
      <c r="D12" s="4" t="s">
        <v>500</v>
      </c>
      <c r="E12" s="4" t="s">
        <v>501</v>
      </c>
      <c r="F12" s="4" t="s">
        <v>147</v>
      </c>
      <c r="G12" s="4">
        <v>2017</v>
      </c>
      <c r="H12" s="4">
        <v>1000</v>
      </c>
      <c r="I12" s="4" t="s">
        <v>577</v>
      </c>
      <c r="J12" s="4">
        <v>2008</v>
      </c>
      <c r="K12" s="4" t="s">
        <v>489</v>
      </c>
      <c r="L12" s="4">
        <v>7436370000000</v>
      </c>
      <c r="M12" s="4">
        <f t="shared" si="0"/>
        <v>7436.37</v>
      </c>
    </row>
    <row r="13" spans="1:14" ht="12.75" customHeight="1">
      <c r="B13" s="4" t="s">
        <v>415</v>
      </c>
      <c r="C13" s="4">
        <v>4.0999999999999996</v>
      </c>
      <c r="D13" s="212" t="s">
        <v>500</v>
      </c>
      <c r="E13" s="212" t="s">
        <v>502</v>
      </c>
      <c r="F13" s="212" t="s">
        <v>503</v>
      </c>
      <c r="G13" s="212">
        <v>2017</v>
      </c>
      <c r="H13" s="212">
        <v>1000</v>
      </c>
      <c r="I13" s="212" t="s">
        <v>577</v>
      </c>
      <c r="J13" s="212">
        <v>2008</v>
      </c>
      <c r="K13" s="212" t="s">
        <v>489</v>
      </c>
      <c r="L13" s="212">
        <v>2654950000000</v>
      </c>
      <c r="M13" s="212">
        <f t="shared" si="0"/>
        <v>2654.95</v>
      </c>
    </row>
    <row r="14" spans="1:14" ht="12.75" customHeight="1">
      <c r="B14" s="4" t="s">
        <v>415</v>
      </c>
      <c r="C14" s="4">
        <v>4.0999999999999996</v>
      </c>
      <c r="D14" s="212" t="s">
        <v>500</v>
      </c>
      <c r="E14" s="212" t="s">
        <v>582</v>
      </c>
      <c r="F14" s="212" t="s">
        <v>583</v>
      </c>
      <c r="G14" s="212">
        <v>2017</v>
      </c>
      <c r="H14" s="212">
        <v>1000</v>
      </c>
      <c r="I14" s="212" t="s">
        <v>577</v>
      </c>
      <c r="J14" s="212">
        <v>2008</v>
      </c>
      <c r="K14" s="212" t="s">
        <v>489</v>
      </c>
      <c r="L14" s="212">
        <v>2815610000000</v>
      </c>
      <c r="M14" s="212">
        <f t="shared" si="0"/>
        <v>2815.61</v>
      </c>
    </row>
    <row r="15" spans="1:14" ht="12.75" customHeight="1">
      <c r="B15" s="4" t="s">
        <v>415</v>
      </c>
      <c r="C15" s="4">
        <v>4.0999999999999996</v>
      </c>
      <c r="D15" s="212" t="s">
        <v>500</v>
      </c>
      <c r="E15" s="212" t="s">
        <v>584</v>
      </c>
      <c r="F15" s="212" t="s">
        <v>579</v>
      </c>
      <c r="G15" s="212">
        <v>2017</v>
      </c>
      <c r="H15" s="212">
        <v>1000</v>
      </c>
      <c r="I15" s="212" t="s">
        <v>577</v>
      </c>
      <c r="J15" s="212">
        <v>2008</v>
      </c>
      <c r="K15" s="212" t="s">
        <v>489</v>
      </c>
      <c r="L15" s="212">
        <v>2662950000000</v>
      </c>
      <c r="M15" s="212">
        <f t="shared" si="0"/>
        <v>2662.95</v>
      </c>
      <c r="N15" s="4">
        <f t="shared" ref="N15:N16" si="1">M15-M18</f>
        <v>2540.027</v>
      </c>
    </row>
    <row r="16" spans="1:14" ht="12.75" customHeight="1">
      <c r="B16" s="4" t="s">
        <v>415</v>
      </c>
      <c r="C16" s="4">
        <v>4.0999999999999996</v>
      </c>
      <c r="D16" s="212" t="s">
        <v>500</v>
      </c>
      <c r="E16" s="212" t="s">
        <v>540</v>
      </c>
      <c r="F16" s="212" t="s">
        <v>541</v>
      </c>
      <c r="G16" s="212">
        <v>2017</v>
      </c>
      <c r="H16" s="212">
        <v>1000</v>
      </c>
      <c r="I16" s="212" t="s">
        <v>577</v>
      </c>
      <c r="J16" s="212">
        <v>2008</v>
      </c>
      <c r="K16" s="212" t="s">
        <v>489</v>
      </c>
      <c r="L16" s="212">
        <v>152659000000</v>
      </c>
      <c r="M16" s="212">
        <f t="shared" si="0"/>
        <v>152.65899999999999</v>
      </c>
      <c r="N16" s="4">
        <f t="shared" si="1"/>
        <v>114.9211</v>
      </c>
    </row>
    <row r="17" spans="2:13" ht="12.75" customHeight="1">
      <c r="B17" s="4" t="s">
        <v>415</v>
      </c>
      <c r="C17" s="4">
        <v>4.0999999999999996</v>
      </c>
      <c r="D17" s="212" t="s">
        <v>500</v>
      </c>
      <c r="E17" s="212" t="s">
        <v>585</v>
      </c>
      <c r="F17" s="212" t="s">
        <v>586</v>
      </c>
      <c r="G17" s="212">
        <v>2017</v>
      </c>
      <c r="H17" s="212">
        <v>1000</v>
      </c>
      <c r="I17" s="212" t="s">
        <v>577</v>
      </c>
      <c r="J17" s="212">
        <v>2008</v>
      </c>
      <c r="K17" s="212" t="s">
        <v>489</v>
      </c>
      <c r="L17" s="212">
        <v>160661000000</v>
      </c>
      <c r="M17" s="212">
        <f t="shared" si="0"/>
        <v>160.661</v>
      </c>
    </row>
    <row r="18" spans="2:13" ht="12.75" customHeight="1">
      <c r="B18" s="4" t="s">
        <v>415</v>
      </c>
      <c r="C18" s="4">
        <v>4.0999999999999996</v>
      </c>
      <c r="D18" s="212" t="s">
        <v>500</v>
      </c>
      <c r="E18" s="212" t="s">
        <v>587</v>
      </c>
      <c r="F18" s="212" t="s">
        <v>581</v>
      </c>
      <c r="G18" s="212">
        <v>2017</v>
      </c>
      <c r="H18" s="212">
        <v>1000</v>
      </c>
      <c r="I18" s="212" t="s">
        <v>577</v>
      </c>
      <c r="J18" s="212">
        <v>2008</v>
      </c>
      <c r="K18" s="212" t="s">
        <v>489</v>
      </c>
      <c r="L18" s="212">
        <v>122923000000</v>
      </c>
      <c r="M18" s="212">
        <f t="shared" si="0"/>
        <v>122.923</v>
      </c>
    </row>
    <row r="19" spans="2:13" ht="12.75" customHeight="1">
      <c r="B19" s="4" t="s">
        <v>415</v>
      </c>
      <c r="C19" s="4">
        <v>4.0999999999999996</v>
      </c>
      <c r="D19" s="212" t="s">
        <v>500</v>
      </c>
      <c r="E19" s="212" t="s">
        <v>588</v>
      </c>
      <c r="F19" s="212" t="s">
        <v>589</v>
      </c>
      <c r="G19" s="212">
        <v>2017</v>
      </c>
      <c r="H19" s="212">
        <v>1000</v>
      </c>
      <c r="I19" s="212" t="s">
        <v>577</v>
      </c>
      <c r="J19" s="212">
        <v>2008</v>
      </c>
      <c r="K19" s="212" t="s">
        <v>489</v>
      </c>
      <c r="L19" s="212">
        <v>37737900000</v>
      </c>
      <c r="M19" s="212">
        <f t="shared" si="0"/>
        <v>37.737900000000003</v>
      </c>
    </row>
    <row r="20" spans="2:13" ht="12.75" customHeight="1">
      <c r="B20" s="4" t="s">
        <v>415</v>
      </c>
      <c r="C20" s="4">
        <v>4.0999999999999996</v>
      </c>
      <c r="D20" s="4" t="s">
        <v>500</v>
      </c>
      <c r="E20" s="4" t="s">
        <v>504</v>
      </c>
      <c r="F20" s="4" t="s">
        <v>505</v>
      </c>
      <c r="G20" s="4">
        <v>2017</v>
      </c>
      <c r="H20" s="4">
        <v>1000</v>
      </c>
      <c r="I20" s="4" t="s">
        <v>577</v>
      </c>
      <c r="J20" s="4">
        <v>2008</v>
      </c>
      <c r="K20" s="4" t="s">
        <v>489</v>
      </c>
      <c r="L20" s="4">
        <v>10748200000000</v>
      </c>
      <c r="M20" s="4">
        <f t="shared" si="0"/>
        <v>10748.2</v>
      </c>
    </row>
    <row r="21" spans="2:13" ht="12.75" customHeight="1">
      <c r="B21" s="4" t="s">
        <v>415</v>
      </c>
      <c r="C21" s="4">
        <v>4.0999999999999996</v>
      </c>
      <c r="D21" s="4" t="s">
        <v>500</v>
      </c>
      <c r="E21" s="4" t="s">
        <v>506</v>
      </c>
      <c r="F21" s="4" t="s">
        <v>507</v>
      </c>
      <c r="G21" s="4">
        <v>2017</v>
      </c>
      <c r="H21" s="4">
        <v>1000</v>
      </c>
      <c r="I21" s="4" t="s">
        <v>577</v>
      </c>
      <c r="J21" s="4">
        <v>2008</v>
      </c>
      <c r="K21" s="4" t="s">
        <v>489</v>
      </c>
      <c r="L21" s="4">
        <v>7036750000000</v>
      </c>
      <c r="M21" s="4">
        <f t="shared" si="0"/>
        <v>7036.75</v>
      </c>
    </row>
    <row r="22" spans="2:13" ht="12.75" customHeight="1">
      <c r="B22" s="4" t="s">
        <v>415</v>
      </c>
      <c r="C22" s="4">
        <v>4.0999999999999996</v>
      </c>
      <c r="D22" s="4" t="s">
        <v>508</v>
      </c>
      <c r="E22" s="4" t="s">
        <v>504</v>
      </c>
      <c r="F22" s="4" t="s">
        <v>505</v>
      </c>
      <c r="G22" s="4">
        <v>2017</v>
      </c>
      <c r="H22" s="4">
        <v>1000</v>
      </c>
      <c r="I22" s="4" t="s">
        <v>577</v>
      </c>
      <c r="J22" s="4">
        <v>2008</v>
      </c>
      <c r="K22" s="4" t="s">
        <v>489</v>
      </c>
      <c r="L22" s="4">
        <v>10748200000000</v>
      </c>
      <c r="M22" s="4">
        <f t="shared" si="0"/>
        <v>10748.2</v>
      </c>
    </row>
    <row r="23" spans="2:13" ht="12.75" customHeight="1">
      <c r="B23" s="4" t="s">
        <v>415</v>
      </c>
      <c r="C23" s="4">
        <v>4.0999999999999996</v>
      </c>
      <c r="D23" s="4" t="s">
        <v>508</v>
      </c>
      <c r="E23" s="4" t="s">
        <v>506</v>
      </c>
      <c r="F23" s="4" t="s">
        <v>507</v>
      </c>
      <c r="G23" s="4">
        <v>2017</v>
      </c>
      <c r="H23" s="4">
        <v>1000</v>
      </c>
      <c r="I23" s="4" t="s">
        <v>577</v>
      </c>
      <c r="J23" s="4">
        <v>2008</v>
      </c>
      <c r="K23" s="4" t="s">
        <v>489</v>
      </c>
      <c r="L23" s="4">
        <v>7036750000000</v>
      </c>
      <c r="M23" s="4">
        <f t="shared" si="0"/>
        <v>7036.75</v>
      </c>
    </row>
    <row r="24" spans="2:13" ht="12.75" customHeight="1">
      <c r="B24" s="4" t="s">
        <v>415</v>
      </c>
      <c r="C24" s="4">
        <v>4.0999999999999996</v>
      </c>
      <c r="D24" s="4" t="s">
        <v>508</v>
      </c>
      <c r="E24" s="4" t="s">
        <v>501</v>
      </c>
      <c r="F24" s="4" t="s">
        <v>147</v>
      </c>
      <c r="G24" s="4">
        <v>2017</v>
      </c>
      <c r="H24" s="4">
        <v>1000</v>
      </c>
      <c r="I24" s="4" t="s">
        <v>577</v>
      </c>
      <c r="J24" s="4">
        <v>2008</v>
      </c>
      <c r="K24" s="4" t="s">
        <v>489</v>
      </c>
      <c r="L24" s="4">
        <v>7328880000000</v>
      </c>
      <c r="M24" s="4">
        <f t="shared" si="0"/>
        <v>7328.88</v>
      </c>
    </row>
    <row r="25" spans="2:13" ht="12.75" customHeight="1">
      <c r="B25" s="4" t="s">
        <v>415</v>
      </c>
      <c r="C25" s="4">
        <v>4.0999999999999996</v>
      </c>
      <c r="D25" s="4" t="s">
        <v>508</v>
      </c>
      <c r="E25" s="4" t="s">
        <v>502</v>
      </c>
      <c r="F25" s="4" t="s">
        <v>503</v>
      </c>
      <c r="G25" s="4">
        <v>2017</v>
      </c>
      <c r="H25" s="4">
        <v>1000</v>
      </c>
      <c r="I25" s="4" t="s">
        <v>577</v>
      </c>
      <c r="J25" s="4">
        <v>2008</v>
      </c>
      <c r="K25" s="4" t="s">
        <v>489</v>
      </c>
      <c r="L25" s="4">
        <v>2654950000000</v>
      </c>
      <c r="M25" s="4">
        <f t="shared" si="0"/>
        <v>2654.95</v>
      </c>
    </row>
    <row r="26" spans="2:13" ht="12.75" customHeight="1">
      <c r="B26" s="4" t="s">
        <v>415</v>
      </c>
      <c r="C26" s="4">
        <v>4.0999999999999996</v>
      </c>
      <c r="D26" s="4" t="s">
        <v>508</v>
      </c>
      <c r="E26" s="4" t="s">
        <v>582</v>
      </c>
      <c r="F26" s="4" t="s">
        <v>583</v>
      </c>
      <c r="G26" s="4">
        <v>2017</v>
      </c>
      <c r="H26" s="4">
        <v>1000</v>
      </c>
      <c r="I26" s="4" t="s">
        <v>577</v>
      </c>
      <c r="J26" s="4">
        <v>2008</v>
      </c>
      <c r="K26" s="4" t="s">
        <v>489</v>
      </c>
      <c r="L26" s="4">
        <v>2815610000000</v>
      </c>
      <c r="M26" s="4">
        <f t="shared" si="0"/>
        <v>2815.61</v>
      </c>
    </row>
    <row r="27" spans="2:13" ht="12.75" customHeight="1">
      <c r="B27" s="4" t="s">
        <v>415</v>
      </c>
      <c r="C27" s="4">
        <v>4.0999999999999996</v>
      </c>
      <c r="D27" s="4" t="s">
        <v>508</v>
      </c>
      <c r="E27" s="4" t="s">
        <v>584</v>
      </c>
      <c r="F27" s="4" t="s">
        <v>579</v>
      </c>
      <c r="G27" s="4">
        <v>2017</v>
      </c>
      <c r="H27" s="4">
        <v>1000</v>
      </c>
      <c r="I27" s="4" t="s">
        <v>577</v>
      </c>
      <c r="J27" s="4">
        <v>2008</v>
      </c>
      <c r="K27" s="4" t="s">
        <v>489</v>
      </c>
      <c r="L27" s="4">
        <v>2662950000000</v>
      </c>
      <c r="M27" s="4">
        <f t="shared" si="0"/>
        <v>2662.95</v>
      </c>
    </row>
    <row r="28" spans="2:13" ht="12.75" customHeight="1">
      <c r="B28" s="4" t="s">
        <v>415</v>
      </c>
      <c r="C28" s="4">
        <v>4.0999999999999996</v>
      </c>
      <c r="D28" s="4" t="s">
        <v>508</v>
      </c>
      <c r="E28" s="4" t="s">
        <v>540</v>
      </c>
      <c r="F28" s="4" t="s">
        <v>541</v>
      </c>
      <c r="G28" s="4">
        <v>2017</v>
      </c>
      <c r="H28" s="4">
        <v>1000</v>
      </c>
      <c r="I28" s="4" t="s">
        <v>577</v>
      </c>
      <c r="J28" s="4">
        <v>2008</v>
      </c>
      <c r="K28" s="4" t="s">
        <v>489</v>
      </c>
      <c r="L28" s="4">
        <v>152659000000</v>
      </c>
      <c r="M28" s="4">
        <f t="shared" si="0"/>
        <v>152.65899999999999</v>
      </c>
    </row>
    <row r="29" spans="2:13" ht="12.75" customHeight="1">
      <c r="B29" s="4" t="s">
        <v>415</v>
      </c>
      <c r="C29" s="4">
        <v>4.0999999999999996</v>
      </c>
      <c r="D29" s="4" t="s">
        <v>508</v>
      </c>
      <c r="E29" s="4" t="s">
        <v>585</v>
      </c>
      <c r="F29" s="4" t="s">
        <v>586</v>
      </c>
      <c r="G29" s="4">
        <v>2017</v>
      </c>
      <c r="H29" s="4">
        <v>1000</v>
      </c>
      <c r="I29" s="4" t="s">
        <v>577</v>
      </c>
      <c r="J29" s="4">
        <v>2008</v>
      </c>
      <c r="K29" s="4" t="s">
        <v>489</v>
      </c>
      <c r="L29" s="4">
        <v>160661000000</v>
      </c>
      <c r="M29" s="4">
        <f t="shared" si="0"/>
        <v>160.661</v>
      </c>
    </row>
    <row r="30" spans="2:13" ht="12.75" customHeight="1">
      <c r="B30" s="4" t="s">
        <v>415</v>
      </c>
      <c r="C30" s="4">
        <v>4.0999999999999996</v>
      </c>
      <c r="D30" s="4" t="s">
        <v>508</v>
      </c>
      <c r="E30" s="4" t="s">
        <v>587</v>
      </c>
      <c r="F30" s="4" t="s">
        <v>581</v>
      </c>
      <c r="G30" s="4">
        <v>2017</v>
      </c>
      <c r="H30" s="4">
        <v>1000</v>
      </c>
      <c r="I30" s="4" t="s">
        <v>577</v>
      </c>
      <c r="J30" s="4">
        <v>2008</v>
      </c>
      <c r="K30" s="4" t="s">
        <v>489</v>
      </c>
      <c r="L30" s="4">
        <v>122923000000</v>
      </c>
      <c r="M30" s="4">
        <f t="shared" si="0"/>
        <v>122.923</v>
      </c>
    </row>
    <row r="31" spans="2:13" ht="12.75" customHeight="1">
      <c r="B31" s="4" t="s">
        <v>415</v>
      </c>
      <c r="C31" s="4">
        <v>4.0999999999999996</v>
      </c>
      <c r="D31" s="4" t="s">
        <v>508</v>
      </c>
      <c r="E31" s="4" t="s">
        <v>588</v>
      </c>
      <c r="F31" s="4" t="s">
        <v>589</v>
      </c>
      <c r="G31" s="4">
        <v>2017</v>
      </c>
      <c r="H31" s="4">
        <v>1000</v>
      </c>
      <c r="I31" s="4" t="s">
        <v>577</v>
      </c>
      <c r="J31" s="4">
        <v>2008</v>
      </c>
      <c r="K31" s="4" t="s">
        <v>489</v>
      </c>
      <c r="L31" s="4">
        <v>37737900000</v>
      </c>
      <c r="M31" s="4">
        <f t="shared" si="0"/>
        <v>37.737900000000003</v>
      </c>
    </row>
    <row r="32" spans="2:13" ht="12.75" customHeight="1">
      <c r="B32" s="4" t="s">
        <v>415</v>
      </c>
      <c r="C32" s="4">
        <v>4.0999999999999996</v>
      </c>
      <c r="D32" s="4" t="s">
        <v>508</v>
      </c>
      <c r="E32" s="4" t="s">
        <v>509</v>
      </c>
      <c r="F32" s="4" t="s">
        <v>191</v>
      </c>
      <c r="G32" s="4">
        <v>2017</v>
      </c>
      <c r="H32" s="4">
        <v>1000</v>
      </c>
      <c r="I32" s="4" t="s">
        <v>577</v>
      </c>
      <c r="J32" s="4">
        <v>2008</v>
      </c>
      <c r="K32" s="4" t="s">
        <v>489</v>
      </c>
      <c r="L32" s="4">
        <v>5597420000000</v>
      </c>
      <c r="M32" s="4">
        <f t="shared" si="0"/>
        <v>5597.42</v>
      </c>
    </row>
    <row r="33" spans="2:13" ht="12.75" customHeight="1">
      <c r="B33" s="4" t="s">
        <v>415</v>
      </c>
      <c r="C33" s="4">
        <v>4.0999999999999996</v>
      </c>
      <c r="D33" s="4" t="s">
        <v>510</v>
      </c>
      <c r="E33" s="4" t="s">
        <v>509</v>
      </c>
      <c r="F33" s="4" t="s">
        <v>191</v>
      </c>
      <c r="G33" s="4">
        <v>2017</v>
      </c>
      <c r="H33" s="4">
        <v>1000</v>
      </c>
      <c r="I33" s="4" t="s">
        <v>577</v>
      </c>
      <c r="J33" s="4">
        <v>2008</v>
      </c>
      <c r="K33" s="4" t="s">
        <v>489</v>
      </c>
      <c r="L33" s="4">
        <v>9414860000000</v>
      </c>
      <c r="M33" s="4">
        <f t="shared" si="0"/>
        <v>9414.86</v>
      </c>
    </row>
    <row r="34" spans="2:13" ht="12.75" customHeight="1">
      <c r="B34" s="4" t="s">
        <v>415</v>
      </c>
      <c r="C34" s="4">
        <v>4.0999999999999996</v>
      </c>
      <c r="D34" s="4" t="s">
        <v>510</v>
      </c>
      <c r="E34" s="4" t="s">
        <v>511</v>
      </c>
      <c r="F34" s="4" t="s">
        <v>512</v>
      </c>
      <c r="G34" s="4">
        <v>2017</v>
      </c>
      <c r="H34" s="4">
        <v>1000</v>
      </c>
      <c r="I34" s="4" t="s">
        <v>577</v>
      </c>
      <c r="J34" s="4">
        <v>2008</v>
      </c>
      <c r="K34" s="4" t="s">
        <v>489</v>
      </c>
      <c r="L34" s="4">
        <v>23951400000000</v>
      </c>
      <c r="M34" s="4">
        <f t="shared" si="0"/>
        <v>23951.4</v>
      </c>
    </row>
    <row r="35" spans="2:13" ht="12.75" customHeight="1">
      <c r="B35" s="4" t="s">
        <v>415</v>
      </c>
      <c r="C35" s="4">
        <v>4.0999999999999996</v>
      </c>
      <c r="D35" s="4" t="s">
        <v>513</v>
      </c>
      <c r="E35" s="4" t="s">
        <v>511</v>
      </c>
      <c r="F35" s="4" t="s">
        <v>512</v>
      </c>
      <c r="G35" s="4">
        <v>2017</v>
      </c>
      <c r="H35" s="4">
        <v>1000</v>
      </c>
      <c r="I35" s="4" t="s">
        <v>577</v>
      </c>
      <c r="J35" s="4">
        <v>2008</v>
      </c>
      <c r="K35" s="4" t="s">
        <v>489</v>
      </c>
      <c r="L35" s="4">
        <v>23951400000000</v>
      </c>
      <c r="M35" s="4">
        <f t="shared" si="0"/>
        <v>23951.4</v>
      </c>
    </row>
    <row r="36" spans="2:13" ht="12.75" customHeight="1">
      <c r="B36" s="4" t="s">
        <v>415</v>
      </c>
      <c r="C36" s="4">
        <v>4.0999999999999996</v>
      </c>
      <c r="D36" s="4" t="s">
        <v>513</v>
      </c>
      <c r="E36" s="4" t="s">
        <v>514</v>
      </c>
      <c r="F36" s="4" t="s">
        <v>515</v>
      </c>
      <c r="G36" s="4">
        <v>2017</v>
      </c>
      <c r="H36" s="4">
        <v>1000</v>
      </c>
      <c r="I36" s="4" t="s">
        <v>577</v>
      </c>
      <c r="J36" s="4">
        <v>2008</v>
      </c>
      <c r="K36" s="4" t="s">
        <v>489</v>
      </c>
      <c r="L36" s="4">
        <v>1646970000000</v>
      </c>
      <c r="M36" s="4">
        <f t="shared" si="0"/>
        <v>1646.97</v>
      </c>
    </row>
    <row r="37" spans="2:13" ht="12.75" customHeight="1">
      <c r="B37" s="4" t="s">
        <v>415</v>
      </c>
      <c r="C37" s="4">
        <v>4.0999999999999996</v>
      </c>
      <c r="D37" s="4" t="s">
        <v>513</v>
      </c>
      <c r="E37" s="4" t="s">
        <v>516</v>
      </c>
      <c r="F37" s="4" t="s">
        <v>517</v>
      </c>
      <c r="G37" s="4">
        <v>2017</v>
      </c>
      <c r="H37" s="4">
        <v>1000</v>
      </c>
      <c r="I37" s="4" t="s">
        <v>577</v>
      </c>
      <c r="J37" s="4">
        <v>2008</v>
      </c>
      <c r="K37" s="4" t="s">
        <v>489</v>
      </c>
      <c r="L37" s="4">
        <v>1321380000000</v>
      </c>
      <c r="M37" s="4">
        <f t="shared" si="0"/>
        <v>1321.38</v>
      </c>
    </row>
    <row r="38" spans="2:13" ht="12.75" customHeight="1">
      <c r="B38" s="4" t="s">
        <v>415</v>
      </c>
      <c r="C38" s="4">
        <v>4.0999999999999996</v>
      </c>
      <c r="D38" s="4" t="s">
        <v>513</v>
      </c>
      <c r="E38" s="4" t="s">
        <v>518</v>
      </c>
      <c r="F38" s="4" t="s">
        <v>519</v>
      </c>
      <c r="G38" s="4">
        <v>2017</v>
      </c>
      <c r="H38" s="4">
        <v>1000</v>
      </c>
      <c r="I38" s="4" t="s">
        <v>577</v>
      </c>
      <c r="J38" s="4">
        <v>2008</v>
      </c>
      <c r="K38" s="4" t="s">
        <v>489</v>
      </c>
      <c r="L38" s="4">
        <v>2125980000000</v>
      </c>
      <c r="M38" s="4">
        <f t="shared" si="0"/>
        <v>2125.98</v>
      </c>
    </row>
    <row r="39" spans="2:13" ht="12.75" customHeight="1">
      <c r="B39" s="4" t="s">
        <v>415</v>
      </c>
      <c r="C39" s="4">
        <v>4.0999999999999996</v>
      </c>
      <c r="D39" s="4" t="s">
        <v>513</v>
      </c>
      <c r="E39" s="4" t="s">
        <v>520</v>
      </c>
      <c r="F39" s="4" t="s">
        <v>521</v>
      </c>
      <c r="G39" s="4">
        <v>2017</v>
      </c>
      <c r="H39" s="4">
        <v>1000</v>
      </c>
      <c r="I39" s="4" t="s">
        <v>577</v>
      </c>
      <c r="J39" s="4">
        <v>2008</v>
      </c>
      <c r="K39" s="4" t="s">
        <v>489</v>
      </c>
      <c r="L39" s="4">
        <v>1635580000000</v>
      </c>
      <c r="M39" s="4">
        <f t="shared" si="0"/>
        <v>1635.58</v>
      </c>
    </row>
    <row r="40" spans="2:13" ht="12.75" customHeight="1">
      <c r="B40" s="4" t="s">
        <v>415</v>
      </c>
      <c r="C40" s="4">
        <v>4.0999999999999996</v>
      </c>
      <c r="D40" s="4" t="s">
        <v>522</v>
      </c>
      <c r="E40" s="4" t="s">
        <v>514</v>
      </c>
      <c r="F40" s="4" t="s">
        <v>515</v>
      </c>
      <c r="G40" s="4">
        <v>2017</v>
      </c>
      <c r="H40" s="4">
        <v>1000</v>
      </c>
      <c r="I40" s="4" t="s">
        <v>577</v>
      </c>
      <c r="J40" s="4">
        <v>2008</v>
      </c>
      <c r="K40" s="4" t="s">
        <v>489</v>
      </c>
      <c r="L40" s="4">
        <v>1646970000000</v>
      </c>
      <c r="M40" s="4">
        <f t="shared" si="0"/>
        <v>1646.97</v>
      </c>
    </row>
    <row r="41" spans="2:13" ht="12.75" customHeight="1">
      <c r="B41" s="4" t="s">
        <v>415</v>
      </c>
      <c r="C41" s="4">
        <v>4.0999999999999996</v>
      </c>
      <c r="D41" s="4" t="s">
        <v>522</v>
      </c>
      <c r="E41" s="4" t="s">
        <v>516</v>
      </c>
      <c r="F41" s="4" t="s">
        <v>517</v>
      </c>
      <c r="G41" s="4">
        <v>2017</v>
      </c>
      <c r="H41" s="4">
        <v>1000</v>
      </c>
      <c r="I41" s="4" t="s">
        <v>577</v>
      </c>
      <c r="J41" s="4">
        <v>2008</v>
      </c>
      <c r="K41" s="4" t="s">
        <v>489</v>
      </c>
      <c r="L41" s="4">
        <v>1321380000000</v>
      </c>
      <c r="M41" s="4">
        <f t="shared" si="0"/>
        <v>1321.38</v>
      </c>
    </row>
    <row r="42" spans="2:13" ht="12.75" customHeight="1">
      <c r="B42" s="4" t="s">
        <v>415</v>
      </c>
      <c r="C42" s="4">
        <v>4.0999999999999996</v>
      </c>
      <c r="D42" s="4" t="s">
        <v>522</v>
      </c>
      <c r="E42" s="4" t="s">
        <v>518</v>
      </c>
      <c r="F42" s="4" t="s">
        <v>519</v>
      </c>
      <c r="G42" s="4">
        <v>2017</v>
      </c>
      <c r="H42" s="4">
        <v>1000</v>
      </c>
      <c r="I42" s="4" t="s">
        <v>577</v>
      </c>
      <c r="J42" s="4">
        <v>2008</v>
      </c>
      <c r="K42" s="4" t="s">
        <v>489</v>
      </c>
      <c r="L42" s="4">
        <v>2125980000000</v>
      </c>
      <c r="M42" s="4">
        <f t="shared" si="0"/>
        <v>2125.98</v>
      </c>
    </row>
    <row r="43" spans="2:13" ht="12.75" customHeight="1">
      <c r="B43" s="4" t="s">
        <v>415</v>
      </c>
      <c r="C43" s="4">
        <v>4.0999999999999996</v>
      </c>
      <c r="D43" s="4" t="s">
        <v>522</v>
      </c>
      <c r="E43" s="4" t="s">
        <v>520</v>
      </c>
      <c r="F43" s="4" t="s">
        <v>521</v>
      </c>
      <c r="G43" s="4">
        <v>2017</v>
      </c>
      <c r="H43" s="4">
        <v>1000</v>
      </c>
      <c r="I43" s="4" t="s">
        <v>577</v>
      </c>
      <c r="J43" s="4">
        <v>2008</v>
      </c>
      <c r="K43" s="4" t="s">
        <v>489</v>
      </c>
      <c r="L43" s="4">
        <v>1197330000000</v>
      </c>
      <c r="M43" s="4">
        <f t="shared" si="0"/>
        <v>1197.33</v>
      </c>
    </row>
    <row r="44" spans="2:13" ht="12.75" customHeight="1">
      <c r="B44" s="4" t="s">
        <v>415</v>
      </c>
      <c r="C44" s="4">
        <v>4.0999999999999996</v>
      </c>
      <c r="D44" s="4" t="s">
        <v>522</v>
      </c>
      <c r="E44" s="4" t="s">
        <v>523</v>
      </c>
      <c r="F44" s="4" t="s">
        <v>172</v>
      </c>
      <c r="G44" s="4">
        <v>2017</v>
      </c>
      <c r="H44" s="4">
        <v>1000</v>
      </c>
      <c r="I44" s="4" t="s">
        <v>577</v>
      </c>
      <c r="J44" s="4">
        <v>2008</v>
      </c>
      <c r="K44" s="4" t="s">
        <v>489</v>
      </c>
      <c r="L44" s="4">
        <v>24389600000000</v>
      </c>
      <c r="M44" s="4">
        <f t="shared" si="0"/>
        <v>24389.599999999999</v>
      </c>
    </row>
    <row r="45" spans="2:13" ht="12.75" customHeight="1">
      <c r="B45" s="4" t="s">
        <v>415</v>
      </c>
      <c r="C45" s="4">
        <v>4.0999999999999996</v>
      </c>
      <c r="D45" s="4" t="s">
        <v>524</v>
      </c>
      <c r="E45" s="4" t="s">
        <v>523</v>
      </c>
      <c r="F45" s="4" t="s">
        <v>172</v>
      </c>
      <c r="G45" s="4">
        <v>2017</v>
      </c>
      <c r="H45" s="4">
        <v>1000</v>
      </c>
      <c r="I45" s="4" t="s">
        <v>577</v>
      </c>
      <c r="J45" s="4">
        <v>2008</v>
      </c>
      <c r="K45" s="4" t="s">
        <v>489</v>
      </c>
      <c r="L45" s="4">
        <v>24389600000000</v>
      </c>
      <c r="M45" s="4">
        <f t="shared" si="0"/>
        <v>24389.599999999999</v>
      </c>
    </row>
    <row r="46" spans="2:13" ht="12.75" customHeight="1">
      <c r="B46" s="4" t="s">
        <v>415</v>
      </c>
      <c r="C46" s="4">
        <v>4.0999999999999996</v>
      </c>
      <c r="D46" s="4" t="s">
        <v>527</v>
      </c>
      <c r="E46" s="4" t="s">
        <v>528</v>
      </c>
      <c r="F46" s="4" t="s">
        <v>529</v>
      </c>
      <c r="G46" s="4">
        <v>2017</v>
      </c>
      <c r="H46" s="4">
        <v>1000</v>
      </c>
      <c r="I46" s="4" t="s">
        <v>577</v>
      </c>
      <c r="J46" s="4">
        <v>2008</v>
      </c>
      <c r="K46" s="4" t="s">
        <v>489</v>
      </c>
      <c r="L46" s="4">
        <v>18472400000000</v>
      </c>
      <c r="M46" s="4">
        <f t="shared" si="0"/>
        <v>18472.400000000001</v>
      </c>
    </row>
    <row r="47" spans="2:13" ht="12.75" customHeight="1">
      <c r="B47" s="4" t="s">
        <v>415</v>
      </c>
      <c r="C47" s="4">
        <v>4.0999999999999996</v>
      </c>
      <c r="D47" s="4" t="s">
        <v>527</v>
      </c>
      <c r="E47" s="4" t="s">
        <v>530</v>
      </c>
      <c r="F47" s="4" t="s">
        <v>531</v>
      </c>
      <c r="G47" s="4">
        <v>2017</v>
      </c>
      <c r="H47" s="4">
        <v>1000</v>
      </c>
      <c r="I47" s="4" t="s">
        <v>577</v>
      </c>
      <c r="J47" s="4">
        <v>2008</v>
      </c>
      <c r="K47" s="4" t="s">
        <v>489</v>
      </c>
      <c r="L47" s="4">
        <v>16427200000000</v>
      </c>
      <c r="M47" s="4">
        <f t="shared" si="0"/>
        <v>16427.2</v>
      </c>
    </row>
    <row r="48" spans="2:13" ht="12.75" customHeight="1">
      <c r="B48" s="4" t="s">
        <v>415</v>
      </c>
      <c r="C48" s="4">
        <v>4.0999999999999996</v>
      </c>
      <c r="D48" s="4" t="s">
        <v>527</v>
      </c>
      <c r="E48" s="4" t="s">
        <v>532</v>
      </c>
      <c r="F48" s="4" t="s">
        <v>533</v>
      </c>
      <c r="G48" s="4">
        <v>2017</v>
      </c>
      <c r="H48" s="4">
        <v>1000</v>
      </c>
      <c r="I48" s="4" t="s">
        <v>577</v>
      </c>
      <c r="J48" s="4">
        <v>2008</v>
      </c>
      <c r="K48" s="4" t="s">
        <v>489</v>
      </c>
      <c r="L48" s="4">
        <v>2045140000000</v>
      </c>
      <c r="M48" s="4">
        <f t="shared" si="0"/>
        <v>2045.14</v>
      </c>
    </row>
    <row r="49" spans="1:13" ht="12.75" customHeight="1">
      <c r="B49" s="4" t="s">
        <v>415</v>
      </c>
      <c r="C49" s="4">
        <v>4.0999999999999996</v>
      </c>
      <c r="D49" s="4" t="s">
        <v>527</v>
      </c>
      <c r="E49" s="4" t="s">
        <v>534</v>
      </c>
      <c r="F49" s="4" t="s">
        <v>178</v>
      </c>
      <c r="G49" s="4">
        <v>2017</v>
      </c>
      <c r="H49" s="4">
        <v>1000</v>
      </c>
      <c r="I49" s="4" t="s">
        <v>577</v>
      </c>
      <c r="J49" s="4">
        <v>2008</v>
      </c>
      <c r="K49" s="4" t="s">
        <v>489</v>
      </c>
      <c r="L49" s="4">
        <v>5917260000000</v>
      </c>
      <c r="M49" s="4">
        <f t="shared" si="0"/>
        <v>5917.26</v>
      </c>
    </row>
    <row r="50" spans="1:13" ht="12.75" customHeight="1">
      <c r="A50" s="8" t="s">
        <v>535</v>
      </c>
    </row>
    <row r="51" spans="1:13" ht="12.75" customHeight="1">
      <c r="B51" s="4" t="s">
        <v>415</v>
      </c>
      <c r="C51" s="4">
        <v>4.5</v>
      </c>
      <c r="D51" s="4" t="s">
        <v>485</v>
      </c>
      <c r="E51" s="4" t="s">
        <v>486</v>
      </c>
      <c r="F51" s="4" t="s">
        <v>487</v>
      </c>
      <c r="G51" s="4">
        <v>2017</v>
      </c>
      <c r="H51" s="4">
        <v>1000</v>
      </c>
      <c r="I51" s="4" t="s">
        <v>577</v>
      </c>
      <c r="J51" s="4">
        <v>2008</v>
      </c>
      <c r="K51" s="4" t="s">
        <v>489</v>
      </c>
      <c r="L51" s="4">
        <v>3825990000000</v>
      </c>
      <c r="M51" s="4">
        <f t="shared" ref="M51:M81" si="2">L51/1000000000</f>
        <v>3825.99</v>
      </c>
    </row>
    <row r="52" spans="1:13" ht="12.75" customHeight="1">
      <c r="B52" s="4" t="s">
        <v>415</v>
      </c>
      <c r="C52" s="4">
        <v>4.5</v>
      </c>
      <c r="D52" s="4" t="s">
        <v>492</v>
      </c>
      <c r="E52" s="4" t="s">
        <v>493</v>
      </c>
      <c r="F52" s="4" t="s">
        <v>494</v>
      </c>
      <c r="G52" s="4">
        <v>2017</v>
      </c>
      <c r="H52" s="4">
        <v>1000</v>
      </c>
      <c r="I52" s="4" t="s">
        <v>577</v>
      </c>
      <c r="J52" s="4">
        <v>2008</v>
      </c>
      <c r="K52" s="4" t="s">
        <v>489</v>
      </c>
      <c r="L52" s="4">
        <v>1331200000000</v>
      </c>
      <c r="M52" s="4">
        <f t="shared" si="2"/>
        <v>1331.2</v>
      </c>
    </row>
    <row r="53" spans="1:13" ht="12.75" customHeight="1">
      <c r="B53" s="4" t="s">
        <v>415</v>
      </c>
      <c r="C53" s="4">
        <v>4.5</v>
      </c>
      <c r="D53" s="4" t="s">
        <v>492</v>
      </c>
      <c r="E53" s="4" t="s">
        <v>536</v>
      </c>
      <c r="F53" s="4" t="s">
        <v>537</v>
      </c>
      <c r="G53" s="4">
        <v>2017</v>
      </c>
      <c r="H53" s="4">
        <v>1000</v>
      </c>
      <c r="I53" s="4" t="s">
        <v>577</v>
      </c>
      <c r="J53" s="4">
        <v>2008</v>
      </c>
      <c r="K53" s="4" t="s">
        <v>489</v>
      </c>
      <c r="L53" s="4">
        <v>2494780000000</v>
      </c>
      <c r="M53" s="4">
        <f t="shared" si="2"/>
        <v>2494.7800000000002</v>
      </c>
    </row>
    <row r="54" spans="1:13" ht="12.75" customHeight="1">
      <c r="B54" s="4" t="s">
        <v>415</v>
      </c>
      <c r="C54" s="4">
        <v>4.5</v>
      </c>
      <c r="D54" s="4" t="s">
        <v>492</v>
      </c>
      <c r="E54" s="4" t="s">
        <v>495</v>
      </c>
      <c r="F54" s="4" t="s">
        <v>496</v>
      </c>
      <c r="G54" s="4">
        <v>2017</v>
      </c>
      <c r="H54" s="4">
        <v>1000</v>
      </c>
      <c r="I54" s="4" t="s">
        <v>577</v>
      </c>
      <c r="J54" s="4">
        <v>2008</v>
      </c>
      <c r="K54" s="4" t="s">
        <v>489</v>
      </c>
      <c r="L54" s="4">
        <v>530168000000</v>
      </c>
      <c r="M54" s="4">
        <f t="shared" si="2"/>
        <v>530.16800000000001</v>
      </c>
    </row>
    <row r="55" spans="1:13" ht="12.75" customHeight="1">
      <c r="B55" s="4" t="s">
        <v>415</v>
      </c>
      <c r="C55" s="4">
        <v>4.5</v>
      </c>
      <c r="D55" s="4" t="s">
        <v>492</v>
      </c>
      <c r="E55" s="4" t="s">
        <v>538</v>
      </c>
      <c r="F55" s="4" t="s">
        <v>539</v>
      </c>
      <c r="G55" s="4">
        <v>2017</v>
      </c>
      <c r="H55" s="4">
        <v>1000</v>
      </c>
      <c r="I55" s="4" t="s">
        <v>577</v>
      </c>
      <c r="J55" s="4">
        <v>2008</v>
      </c>
      <c r="K55" s="4" t="s">
        <v>489</v>
      </c>
      <c r="L55" s="4">
        <v>1964620000000</v>
      </c>
      <c r="M55" s="4">
        <f t="shared" si="2"/>
        <v>1964.62</v>
      </c>
    </row>
    <row r="56" spans="1:13" ht="12.75" customHeight="1">
      <c r="B56" s="4" t="s">
        <v>415</v>
      </c>
      <c r="C56" s="4">
        <v>4.5</v>
      </c>
      <c r="D56" s="4" t="s">
        <v>499</v>
      </c>
      <c r="E56" s="4" t="s">
        <v>536</v>
      </c>
      <c r="F56" s="4" t="s">
        <v>537</v>
      </c>
      <c r="G56" s="4">
        <v>2017</v>
      </c>
      <c r="H56" s="4">
        <v>1000</v>
      </c>
      <c r="I56" s="4" t="s">
        <v>577</v>
      </c>
      <c r="J56" s="4">
        <v>2008</v>
      </c>
      <c r="K56" s="4" t="s">
        <v>489</v>
      </c>
      <c r="L56" s="4">
        <v>2494780000000</v>
      </c>
      <c r="M56" s="4">
        <f t="shared" si="2"/>
        <v>2494.7800000000002</v>
      </c>
    </row>
    <row r="57" spans="1:13" ht="12.75" customHeight="1">
      <c r="B57" s="4" t="s">
        <v>415</v>
      </c>
      <c r="C57" s="4">
        <v>4.5</v>
      </c>
      <c r="D57" s="4" t="s">
        <v>500</v>
      </c>
      <c r="E57" s="4" t="s">
        <v>501</v>
      </c>
      <c r="F57" s="4" t="s">
        <v>147</v>
      </c>
      <c r="G57" s="4">
        <v>2017</v>
      </c>
      <c r="H57" s="4">
        <v>1000</v>
      </c>
      <c r="I57" s="4" t="s">
        <v>577</v>
      </c>
      <c r="J57" s="4">
        <v>2008</v>
      </c>
      <c r="K57" s="4" t="s">
        <v>489</v>
      </c>
      <c r="L57" s="4">
        <v>1964620000000</v>
      </c>
      <c r="M57" s="4">
        <f t="shared" si="2"/>
        <v>1964.62</v>
      </c>
    </row>
    <row r="58" spans="1:13" ht="12.75" customHeight="1">
      <c r="B58" s="4" t="s">
        <v>415</v>
      </c>
      <c r="C58" s="4">
        <v>4.5</v>
      </c>
      <c r="D58" s="4" t="s">
        <v>500</v>
      </c>
      <c r="E58" s="4" t="s">
        <v>504</v>
      </c>
      <c r="F58" s="4" t="s">
        <v>505</v>
      </c>
      <c r="G58" s="4">
        <v>2017</v>
      </c>
      <c r="H58" s="4">
        <v>1000</v>
      </c>
      <c r="I58" s="4" t="s">
        <v>577</v>
      </c>
      <c r="J58" s="4">
        <v>2008</v>
      </c>
      <c r="K58" s="4" t="s">
        <v>489</v>
      </c>
      <c r="L58" s="4">
        <v>530168000000</v>
      </c>
      <c r="M58" s="4">
        <f t="shared" si="2"/>
        <v>530.16800000000001</v>
      </c>
    </row>
    <row r="59" spans="1:13" ht="12.75" customHeight="1">
      <c r="B59" s="4" t="s">
        <v>415</v>
      </c>
      <c r="C59" s="4">
        <v>4.5</v>
      </c>
      <c r="D59" s="4" t="s">
        <v>508</v>
      </c>
      <c r="E59" s="4" t="s">
        <v>504</v>
      </c>
      <c r="F59" s="4" t="s">
        <v>505</v>
      </c>
      <c r="G59" s="4">
        <v>2017</v>
      </c>
      <c r="H59" s="4">
        <v>1000</v>
      </c>
      <c r="I59" s="4" t="s">
        <v>577</v>
      </c>
      <c r="J59" s="4">
        <v>2008</v>
      </c>
      <c r="K59" s="4" t="s">
        <v>489</v>
      </c>
      <c r="L59" s="4">
        <v>530168000000</v>
      </c>
      <c r="M59" s="4">
        <f t="shared" si="2"/>
        <v>530.16800000000001</v>
      </c>
    </row>
    <row r="60" spans="1:13" ht="12.75" customHeight="1">
      <c r="B60" s="4" t="s">
        <v>415</v>
      </c>
      <c r="C60" s="4">
        <v>4.5</v>
      </c>
      <c r="D60" s="4" t="s">
        <v>508</v>
      </c>
      <c r="E60" s="4" t="s">
        <v>502</v>
      </c>
      <c r="F60" s="4" t="s">
        <v>503</v>
      </c>
      <c r="G60" s="4">
        <v>2017</v>
      </c>
      <c r="H60" s="4">
        <v>1000</v>
      </c>
      <c r="I60" s="4" t="s">
        <v>577</v>
      </c>
      <c r="J60" s="4">
        <v>2008</v>
      </c>
      <c r="K60" s="4" t="s">
        <v>489</v>
      </c>
      <c r="L60" s="4">
        <v>2654950000000</v>
      </c>
      <c r="M60" s="4">
        <f t="shared" si="2"/>
        <v>2654.95</v>
      </c>
    </row>
    <row r="61" spans="1:13" ht="12.75" customHeight="1">
      <c r="B61" s="4" t="s">
        <v>415</v>
      </c>
      <c r="C61" s="4">
        <v>4.5</v>
      </c>
      <c r="D61" s="4" t="s">
        <v>508</v>
      </c>
      <c r="E61" s="4" t="s">
        <v>582</v>
      </c>
      <c r="F61" s="4" t="s">
        <v>583</v>
      </c>
      <c r="G61" s="4">
        <v>2017</v>
      </c>
      <c r="H61" s="4">
        <v>1000</v>
      </c>
      <c r="I61" s="4" t="s">
        <v>577</v>
      </c>
      <c r="J61" s="4">
        <v>2008</v>
      </c>
      <c r="K61" s="4" t="s">
        <v>489</v>
      </c>
      <c r="L61" s="4">
        <v>2815610000000</v>
      </c>
      <c r="M61" s="4">
        <f t="shared" si="2"/>
        <v>2815.61</v>
      </c>
    </row>
    <row r="62" spans="1:13" ht="12.75" customHeight="1">
      <c r="B62" s="4" t="s">
        <v>415</v>
      </c>
      <c r="C62" s="4">
        <v>4.5</v>
      </c>
      <c r="D62" s="4" t="s">
        <v>508</v>
      </c>
      <c r="E62" s="4" t="s">
        <v>584</v>
      </c>
      <c r="F62" s="4" t="s">
        <v>579</v>
      </c>
      <c r="G62" s="4">
        <v>2017</v>
      </c>
      <c r="H62" s="4">
        <v>1000</v>
      </c>
      <c r="I62" s="4" t="s">
        <v>577</v>
      </c>
      <c r="J62" s="4">
        <v>2008</v>
      </c>
      <c r="K62" s="4" t="s">
        <v>489</v>
      </c>
      <c r="L62" s="4">
        <v>2662950000000</v>
      </c>
      <c r="M62" s="4">
        <f t="shared" si="2"/>
        <v>2662.95</v>
      </c>
    </row>
    <row r="63" spans="1:13" ht="12.75" customHeight="1">
      <c r="B63" s="4" t="s">
        <v>415</v>
      </c>
      <c r="C63" s="4">
        <v>4.5</v>
      </c>
      <c r="D63" s="4" t="s">
        <v>508</v>
      </c>
      <c r="E63" s="4" t="s">
        <v>540</v>
      </c>
      <c r="F63" s="4" t="s">
        <v>541</v>
      </c>
      <c r="G63" s="4">
        <v>2017</v>
      </c>
      <c r="H63" s="4">
        <v>1000</v>
      </c>
      <c r="I63" s="4" t="s">
        <v>577</v>
      </c>
      <c r="J63" s="4">
        <v>2008</v>
      </c>
      <c r="K63" s="4" t="s">
        <v>489</v>
      </c>
      <c r="L63" s="4">
        <v>152659000000</v>
      </c>
      <c r="M63" s="4">
        <f t="shared" si="2"/>
        <v>152.65899999999999</v>
      </c>
    </row>
    <row r="64" spans="1:13" ht="12.75" customHeight="1">
      <c r="B64" s="4" t="s">
        <v>415</v>
      </c>
      <c r="C64" s="4">
        <v>4.5</v>
      </c>
      <c r="D64" s="4" t="s">
        <v>508</v>
      </c>
      <c r="E64" s="4" t="s">
        <v>585</v>
      </c>
      <c r="F64" s="4" t="s">
        <v>586</v>
      </c>
      <c r="G64" s="4">
        <v>2017</v>
      </c>
      <c r="H64" s="4">
        <v>1000</v>
      </c>
      <c r="I64" s="4" t="s">
        <v>577</v>
      </c>
      <c r="J64" s="4">
        <v>2008</v>
      </c>
      <c r="K64" s="4" t="s">
        <v>489</v>
      </c>
      <c r="L64" s="4">
        <v>160661000000</v>
      </c>
      <c r="M64" s="4">
        <f t="shared" si="2"/>
        <v>160.661</v>
      </c>
    </row>
    <row r="65" spans="2:13" ht="12.75" customHeight="1">
      <c r="B65" s="4" t="s">
        <v>415</v>
      </c>
      <c r="C65" s="4">
        <v>4.5</v>
      </c>
      <c r="D65" s="4" t="s">
        <v>508</v>
      </c>
      <c r="E65" s="4" t="s">
        <v>587</v>
      </c>
      <c r="F65" s="4" t="s">
        <v>581</v>
      </c>
      <c r="G65" s="4">
        <v>2017</v>
      </c>
      <c r="H65" s="4">
        <v>1000</v>
      </c>
      <c r="I65" s="4" t="s">
        <v>577</v>
      </c>
      <c r="J65" s="4">
        <v>2008</v>
      </c>
      <c r="K65" s="4" t="s">
        <v>489</v>
      </c>
      <c r="L65" s="4">
        <v>122923000000</v>
      </c>
      <c r="M65" s="4">
        <f t="shared" si="2"/>
        <v>122.923</v>
      </c>
    </row>
    <row r="66" spans="2:13" ht="12.75" customHeight="1">
      <c r="B66" s="4" t="s">
        <v>415</v>
      </c>
      <c r="C66" s="4">
        <v>4.5</v>
      </c>
      <c r="D66" s="4" t="s">
        <v>508</v>
      </c>
      <c r="E66" s="4" t="s">
        <v>588</v>
      </c>
      <c r="F66" s="4" t="s">
        <v>589</v>
      </c>
      <c r="G66" s="4">
        <v>2017</v>
      </c>
      <c r="H66" s="4">
        <v>1000</v>
      </c>
      <c r="I66" s="4" t="s">
        <v>577</v>
      </c>
      <c r="J66" s="4">
        <v>2008</v>
      </c>
      <c r="K66" s="4" t="s">
        <v>489</v>
      </c>
      <c r="L66" s="4">
        <v>37737900000</v>
      </c>
      <c r="M66" s="4">
        <f t="shared" si="2"/>
        <v>37.737900000000003</v>
      </c>
    </row>
    <row r="67" spans="2:13" ht="12.75" customHeight="1">
      <c r="B67" s="4" t="s">
        <v>415</v>
      </c>
      <c r="C67" s="4">
        <v>4.5</v>
      </c>
      <c r="D67" s="4" t="s">
        <v>508</v>
      </c>
      <c r="E67" s="4" t="s">
        <v>509</v>
      </c>
      <c r="F67" s="4" t="s">
        <v>191</v>
      </c>
      <c r="G67" s="4">
        <v>2017</v>
      </c>
      <c r="H67" s="4">
        <v>1000</v>
      </c>
      <c r="I67" s="4" t="s">
        <v>577</v>
      </c>
      <c r="J67" s="4">
        <v>2008</v>
      </c>
      <c r="K67" s="4" t="s">
        <v>489</v>
      </c>
      <c r="L67" s="4">
        <v>429420000000</v>
      </c>
      <c r="M67" s="4">
        <f t="shared" si="2"/>
        <v>429.42</v>
      </c>
    </row>
    <row r="68" spans="2:13" ht="12.75" customHeight="1">
      <c r="B68" s="4" t="s">
        <v>415</v>
      </c>
      <c r="C68" s="4">
        <v>4.5</v>
      </c>
      <c r="D68" s="4" t="s">
        <v>510</v>
      </c>
      <c r="E68" s="4" t="s">
        <v>509</v>
      </c>
      <c r="F68" s="4" t="s">
        <v>191</v>
      </c>
      <c r="G68" s="4">
        <v>2017</v>
      </c>
      <c r="H68" s="4">
        <v>1000</v>
      </c>
      <c r="I68" s="4" t="s">
        <v>577</v>
      </c>
      <c r="J68" s="4">
        <v>2008</v>
      </c>
      <c r="K68" s="4" t="s">
        <v>489</v>
      </c>
      <c r="L68" s="4">
        <v>1156470000000</v>
      </c>
      <c r="M68" s="4">
        <f t="shared" si="2"/>
        <v>1156.47</v>
      </c>
    </row>
    <row r="69" spans="2:13" ht="12.75" customHeight="1">
      <c r="B69" s="4" t="s">
        <v>415</v>
      </c>
      <c r="C69" s="4">
        <v>4.5</v>
      </c>
      <c r="D69" s="4" t="s">
        <v>510</v>
      </c>
      <c r="E69" s="4" t="s">
        <v>542</v>
      </c>
      <c r="F69" s="4" t="s">
        <v>512</v>
      </c>
      <c r="G69" s="4">
        <v>2017</v>
      </c>
      <c r="H69" s="4">
        <v>1000</v>
      </c>
      <c r="I69" s="4" t="s">
        <v>577</v>
      </c>
      <c r="J69" s="4">
        <v>2008</v>
      </c>
      <c r="K69" s="4" t="s">
        <v>489</v>
      </c>
      <c r="L69" s="4">
        <v>2458070000000</v>
      </c>
      <c r="M69" s="4">
        <f t="shared" si="2"/>
        <v>2458.0700000000002</v>
      </c>
    </row>
    <row r="70" spans="2:13" ht="12.75" customHeight="1">
      <c r="B70" s="4" t="s">
        <v>415</v>
      </c>
      <c r="C70" s="4">
        <v>4.5</v>
      </c>
      <c r="D70" s="4" t="s">
        <v>513</v>
      </c>
      <c r="E70" s="4" t="s">
        <v>542</v>
      </c>
      <c r="F70" s="4" t="s">
        <v>512</v>
      </c>
      <c r="G70" s="4">
        <v>2017</v>
      </c>
      <c r="H70" s="4">
        <v>1000</v>
      </c>
      <c r="I70" s="4" t="s">
        <v>577</v>
      </c>
      <c r="J70" s="4">
        <v>2008</v>
      </c>
      <c r="K70" s="4" t="s">
        <v>489</v>
      </c>
      <c r="L70" s="4">
        <v>2458070000000</v>
      </c>
      <c r="M70" s="4">
        <f t="shared" si="2"/>
        <v>2458.0700000000002</v>
      </c>
    </row>
    <row r="71" spans="2:13" ht="12.75" customHeight="1">
      <c r="B71" s="4" t="s">
        <v>415</v>
      </c>
      <c r="C71" s="4">
        <v>4.5</v>
      </c>
      <c r="D71" s="4" t="s">
        <v>513</v>
      </c>
      <c r="E71" s="4" t="s">
        <v>514</v>
      </c>
      <c r="F71" s="4" t="s">
        <v>515</v>
      </c>
      <c r="G71" s="4">
        <v>2017</v>
      </c>
      <c r="H71" s="4">
        <v>1000</v>
      </c>
      <c r="I71" s="4" t="s">
        <v>577</v>
      </c>
      <c r="J71" s="4">
        <v>2008</v>
      </c>
      <c r="K71" s="4" t="s">
        <v>489</v>
      </c>
      <c r="L71" s="4">
        <v>1646970000000</v>
      </c>
      <c r="M71" s="4">
        <f t="shared" si="2"/>
        <v>1646.97</v>
      </c>
    </row>
    <row r="72" spans="2:13" ht="12.75" customHeight="1">
      <c r="B72" s="4" t="s">
        <v>415</v>
      </c>
      <c r="C72" s="4">
        <v>4.5</v>
      </c>
      <c r="D72" s="4" t="s">
        <v>513</v>
      </c>
      <c r="E72" s="4" t="s">
        <v>516</v>
      </c>
      <c r="F72" s="4" t="s">
        <v>517</v>
      </c>
      <c r="G72" s="4">
        <v>2017</v>
      </c>
      <c r="H72" s="4">
        <v>1000</v>
      </c>
      <c r="I72" s="4" t="s">
        <v>577</v>
      </c>
      <c r="J72" s="4">
        <v>2008</v>
      </c>
      <c r="K72" s="4" t="s">
        <v>489</v>
      </c>
      <c r="L72" s="4">
        <v>1321380000000</v>
      </c>
      <c r="M72" s="4">
        <f t="shared" si="2"/>
        <v>1321.38</v>
      </c>
    </row>
    <row r="73" spans="2:13" ht="12.75" customHeight="1">
      <c r="B73" s="4" t="s">
        <v>415</v>
      </c>
      <c r="C73" s="4">
        <v>4.5</v>
      </c>
      <c r="D73" s="4" t="s">
        <v>513</v>
      </c>
      <c r="E73" s="4" t="s">
        <v>520</v>
      </c>
      <c r="F73" s="4" t="s">
        <v>521</v>
      </c>
      <c r="G73" s="4">
        <v>2017</v>
      </c>
      <c r="H73" s="4">
        <v>1000</v>
      </c>
      <c r="I73" s="4" t="s">
        <v>577</v>
      </c>
      <c r="J73" s="4">
        <v>2008</v>
      </c>
      <c r="K73" s="4" t="s">
        <v>489</v>
      </c>
      <c r="L73" s="4">
        <v>723860000000</v>
      </c>
      <c r="M73" s="4">
        <f t="shared" si="2"/>
        <v>723.86</v>
      </c>
    </row>
    <row r="74" spans="2:13" ht="12.75" customHeight="1">
      <c r="B74" s="4" t="s">
        <v>415</v>
      </c>
      <c r="C74" s="4">
        <v>4.5</v>
      </c>
      <c r="D74" s="4" t="s">
        <v>522</v>
      </c>
      <c r="E74" s="4" t="s">
        <v>518</v>
      </c>
      <c r="F74" s="4" t="s">
        <v>519</v>
      </c>
      <c r="G74" s="4">
        <v>2017</v>
      </c>
      <c r="H74" s="4">
        <v>1000</v>
      </c>
      <c r="I74" s="4" t="s">
        <v>577</v>
      </c>
      <c r="J74" s="4">
        <v>2008</v>
      </c>
      <c r="K74" s="4" t="s">
        <v>489</v>
      </c>
      <c r="L74" s="4">
        <v>2125980000000</v>
      </c>
      <c r="M74" s="4">
        <f t="shared" si="2"/>
        <v>2125.98</v>
      </c>
    </row>
    <row r="75" spans="2:13" ht="12.75" customHeight="1">
      <c r="B75" s="4" t="s">
        <v>415</v>
      </c>
      <c r="C75" s="4">
        <v>4.5</v>
      </c>
      <c r="D75" s="4" t="s">
        <v>522</v>
      </c>
      <c r="E75" s="4" t="s">
        <v>520</v>
      </c>
      <c r="F75" s="4" t="s">
        <v>521</v>
      </c>
      <c r="G75" s="4">
        <v>2017</v>
      </c>
      <c r="H75" s="4">
        <v>1000</v>
      </c>
      <c r="I75" s="4" t="s">
        <v>577</v>
      </c>
      <c r="J75" s="4">
        <v>2008</v>
      </c>
      <c r="K75" s="4" t="s">
        <v>489</v>
      </c>
      <c r="L75" s="4">
        <v>458627000000</v>
      </c>
      <c r="M75" s="4">
        <f t="shared" si="2"/>
        <v>458.62700000000001</v>
      </c>
    </row>
    <row r="76" spans="2:13" ht="12.75" customHeight="1">
      <c r="B76" s="4" t="s">
        <v>415</v>
      </c>
      <c r="C76" s="4">
        <v>4.5</v>
      </c>
      <c r="D76" s="4" t="s">
        <v>522</v>
      </c>
      <c r="E76" s="4" t="s">
        <v>523</v>
      </c>
      <c r="F76" s="4" t="s">
        <v>172</v>
      </c>
      <c r="G76" s="4">
        <v>2017</v>
      </c>
      <c r="H76" s="4">
        <v>1000</v>
      </c>
      <c r="I76" s="4" t="s">
        <v>577</v>
      </c>
      <c r="J76" s="4">
        <v>2008</v>
      </c>
      <c r="K76" s="4" t="s">
        <v>489</v>
      </c>
      <c r="L76" s="4">
        <v>3565670000000</v>
      </c>
      <c r="M76" s="4">
        <f t="shared" si="2"/>
        <v>3565.67</v>
      </c>
    </row>
    <row r="77" spans="2:13" ht="12.75" customHeight="1">
      <c r="B77" s="4" t="s">
        <v>415</v>
      </c>
      <c r="C77" s="4">
        <v>4.5</v>
      </c>
      <c r="D77" s="4" t="s">
        <v>524</v>
      </c>
      <c r="E77" s="4" t="s">
        <v>523</v>
      </c>
      <c r="F77" s="4" t="s">
        <v>172</v>
      </c>
      <c r="G77" s="4">
        <v>2017</v>
      </c>
      <c r="H77" s="4">
        <v>1000</v>
      </c>
      <c r="I77" s="4" t="s">
        <v>577</v>
      </c>
      <c r="J77" s="4">
        <v>2008</v>
      </c>
      <c r="K77" s="4" t="s">
        <v>489</v>
      </c>
      <c r="L77" s="4">
        <v>3565670000000</v>
      </c>
      <c r="M77" s="4">
        <f t="shared" si="2"/>
        <v>3565.67</v>
      </c>
    </row>
    <row r="78" spans="2:13" ht="12.75" customHeight="1">
      <c r="B78" s="4" t="s">
        <v>415</v>
      </c>
      <c r="C78" s="4">
        <v>4.5</v>
      </c>
      <c r="D78" s="4" t="s">
        <v>527</v>
      </c>
      <c r="E78" s="4" t="s">
        <v>528</v>
      </c>
      <c r="F78" s="4" t="s">
        <v>529</v>
      </c>
      <c r="G78" s="4">
        <v>2017</v>
      </c>
      <c r="H78" s="4">
        <v>1000</v>
      </c>
      <c r="I78" s="4" t="s">
        <v>577</v>
      </c>
      <c r="J78" s="4">
        <v>2008</v>
      </c>
      <c r="K78" s="4" t="s">
        <v>489</v>
      </c>
      <c r="L78" s="4">
        <v>3550190000000</v>
      </c>
      <c r="M78" s="4">
        <f t="shared" si="2"/>
        <v>3550.19</v>
      </c>
    </row>
    <row r="79" spans="2:13" ht="12.75" customHeight="1">
      <c r="B79" s="4" t="s">
        <v>415</v>
      </c>
      <c r="C79" s="4">
        <v>4.5</v>
      </c>
      <c r="D79" s="4" t="s">
        <v>527</v>
      </c>
      <c r="E79" s="4" t="s">
        <v>530</v>
      </c>
      <c r="F79" s="4" t="s">
        <v>531</v>
      </c>
      <c r="G79" s="4">
        <v>2017</v>
      </c>
      <c r="H79" s="4">
        <v>1000</v>
      </c>
      <c r="I79" s="4" t="s">
        <v>577</v>
      </c>
      <c r="J79" s="4">
        <v>2008</v>
      </c>
      <c r="K79" s="4" t="s">
        <v>489</v>
      </c>
      <c r="L79" s="4">
        <v>1505050000000</v>
      </c>
      <c r="M79" s="4">
        <f t="shared" si="2"/>
        <v>1505.05</v>
      </c>
    </row>
    <row r="80" spans="2:13" ht="12.75" customHeight="1">
      <c r="B80" s="4" t="s">
        <v>415</v>
      </c>
      <c r="C80" s="4">
        <v>4.5</v>
      </c>
      <c r="D80" s="4" t="s">
        <v>527</v>
      </c>
      <c r="E80" s="4" t="s">
        <v>532</v>
      </c>
      <c r="F80" s="4" t="s">
        <v>533</v>
      </c>
      <c r="G80" s="4">
        <v>2017</v>
      </c>
      <c r="H80" s="4">
        <v>1000</v>
      </c>
      <c r="I80" s="4" t="s">
        <v>577</v>
      </c>
      <c r="J80" s="4">
        <v>2008</v>
      </c>
      <c r="K80" s="4" t="s">
        <v>489</v>
      </c>
      <c r="L80" s="4">
        <v>2045140000000</v>
      </c>
      <c r="M80" s="4">
        <f t="shared" si="2"/>
        <v>2045.14</v>
      </c>
    </row>
    <row r="81" spans="2:13" ht="12.75" customHeight="1">
      <c r="B81" s="4" t="s">
        <v>415</v>
      </c>
      <c r="C81" s="4">
        <v>4.5</v>
      </c>
      <c r="D81" s="4" t="s">
        <v>527</v>
      </c>
      <c r="E81" s="4" t="s">
        <v>534</v>
      </c>
      <c r="F81" s="4" t="s">
        <v>178</v>
      </c>
      <c r="G81" s="4">
        <v>2017</v>
      </c>
      <c r="H81" s="4">
        <v>1000</v>
      </c>
      <c r="I81" s="4" t="s">
        <v>577</v>
      </c>
      <c r="J81" s="4">
        <v>2008</v>
      </c>
      <c r="K81" s="4" t="s">
        <v>489</v>
      </c>
      <c r="L81" s="4">
        <v>15479800000</v>
      </c>
      <c r="M81" s="4">
        <f t="shared" si="2"/>
        <v>15.479799999999999</v>
      </c>
    </row>
    <row r="82" spans="2:13" ht="12.75" customHeight="1"/>
    <row r="83" spans="2:13" ht="12.75" customHeight="1"/>
    <row r="84" spans="2:13" ht="12.75" customHeight="1"/>
    <row r="85" spans="2:13" ht="12.75" customHeight="1"/>
    <row r="86" spans="2:13" ht="12.75" customHeight="1"/>
    <row r="87" spans="2:13" ht="12.75" customHeight="1"/>
    <row r="88" spans="2:13" ht="12.75" customHeight="1"/>
    <row r="89" spans="2:13" ht="12.75" customHeight="1"/>
    <row r="90" spans="2:13" ht="12.75" customHeight="1"/>
    <row r="91" spans="2:13" ht="12.75" customHeight="1"/>
    <row r="92" spans="2:13" ht="12.75" customHeight="1"/>
    <row r="93" spans="2:13" ht="12.75" customHeight="1"/>
    <row r="94" spans="2:13" ht="12.75" customHeight="1"/>
    <row r="95" spans="2:13" ht="12.75" customHeight="1"/>
    <row r="96" spans="2:13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defaultColWidth="12.6640625" defaultRowHeight="15" customHeight="1"/>
  <cols>
    <col min="1" max="1" width="30.77734375" customWidth="1"/>
    <col min="2" max="2" width="10.77734375" customWidth="1"/>
    <col min="3" max="3" width="2.77734375" customWidth="1"/>
    <col min="4" max="4" width="48" customWidth="1"/>
    <col min="5" max="5" width="2.77734375" customWidth="1"/>
    <col min="6" max="6" width="20.77734375" customWidth="1"/>
    <col min="7" max="7" width="11" customWidth="1"/>
    <col min="8" max="26" width="8.6640625" customWidth="1"/>
  </cols>
  <sheetData>
    <row r="1" spans="1:26" ht="12.75" customHeight="1">
      <c r="A1" s="1"/>
      <c r="B1" s="1" t="s">
        <v>0</v>
      </c>
      <c r="C1" s="1"/>
      <c r="D1" s="2" t="s">
        <v>1</v>
      </c>
      <c r="E1" s="1"/>
      <c r="F1" s="1" t="s">
        <v>590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D2" s="3"/>
    </row>
    <row r="3" spans="1:26" ht="12.75" customHeight="1">
      <c r="A3" s="5" t="s">
        <v>2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8"/>
      <c r="D4" s="3"/>
    </row>
    <row r="5" spans="1:26" ht="12.75" customHeight="1">
      <c r="D5" s="3" t="s">
        <v>3</v>
      </c>
      <c r="F5" s="9">
        <f>'Mongolia data from UN'!M44</f>
        <v>24389.599999999999</v>
      </c>
    </row>
    <row r="6" spans="1:26" ht="12.75" customHeight="1">
      <c r="B6" s="10"/>
      <c r="C6" s="10"/>
      <c r="D6" s="11" t="s">
        <v>4</v>
      </c>
      <c r="F6" s="12">
        <f>-'Mongolia data from UN'!M35</f>
        <v>-23951.4</v>
      </c>
    </row>
    <row r="7" spans="1:26" ht="12.75" customHeight="1">
      <c r="B7" s="13" t="s">
        <v>5</v>
      </c>
      <c r="D7" s="3"/>
      <c r="F7" s="9">
        <f>SUM(F5:F6)</f>
        <v>438.19999999999709</v>
      </c>
      <c r="G7" s="10"/>
    </row>
    <row r="8" spans="1:26" ht="12.75" customHeight="1">
      <c r="B8" s="13"/>
      <c r="D8" s="3"/>
    </row>
    <row r="9" spans="1:26" ht="12.75" customHeight="1">
      <c r="B9" s="13"/>
      <c r="D9" s="3"/>
    </row>
    <row r="10" spans="1:26" ht="12.75" customHeight="1">
      <c r="D10" s="3" t="s">
        <v>6</v>
      </c>
      <c r="F10" s="14">
        <f>'Mongolia data from UN'!M24</f>
        <v>7328.88</v>
      </c>
    </row>
    <row r="11" spans="1:26" ht="12.75" customHeight="1">
      <c r="D11" s="3" t="s">
        <v>7</v>
      </c>
      <c r="F11" s="14"/>
      <c r="G11" s="10" t="s">
        <v>259</v>
      </c>
    </row>
    <row r="12" spans="1:26" ht="12.75" customHeight="1">
      <c r="D12" s="3" t="s">
        <v>8</v>
      </c>
      <c r="F12" s="9">
        <v>0</v>
      </c>
    </row>
    <row r="13" spans="1:26" ht="12.75" customHeight="1">
      <c r="D13" s="11" t="s">
        <v>9</v>
      </c>
      <c r="F13" s="12">
        <v>0</v>
      </c>
      <c r="G13" s="10" t="s">
        <v>591</v>
      </c>
    </row>
    <row r="14" spans="1:26" ht="12.75" customHeight="1">
      <c r="B14" s="13" t="s">
        <v>10</v>
      </c>
      <c r="C14" s="13"/>
      <c r="D14" s="3"/>
      <c r="F14" s="15">
        <f>SUM(F10:F13)</f>
        <v>7328.88</v>
      </c>
    </row>
    <row r="15" spans="1:26" ht="12.75" customHeight="1">
      <c r="B15" s="13"/>
      <c r="C15" s="13"/>
      <c r="D15" s="3"/>
      <c r="F15" s="13"/>
    </row>
    <row r="16" spans="1:26" ht="12.75" customHeight="1">
      <c r="D16" s="3"/>
    </row>
    <row r="17" spans="1:10" ht="12.75" customHeight="1">
      <c r="D17" s="3" t="s">
        <v>11</v>
      </c>
      <c r="E17" s="10"/>
      <c r="F17" s="9">
        <f>'Mongolia data from UN'!M21*(2/3)</f>
        <v>4691.1666666666661</v>
      </c>
      <c r="G17" s="10"/>
    </row>
    <row r="18" spans="1:10" ht="12.75" customHeight="1">
      <c r="D18" s="11" t="s">
        <v>12</v>
      </c>
      <c r="F18" s="12">
        <v>0</v>
      </c>
      <c r="G18" s="10"/>
    </row>
    <row r="19" spans="1:10" ht="12.75" customHeight="1">
      <c r="B19" s="13" t="s">
        <v>13</v>
      </c>
      <c r="D19" s="3"/>
      <c r="F19" s="9">
        <f>SUM(F17:F18)</f>
        <v>4691.1666666666661</v>
      </c>
    </row>
    <row r="20" spans="1:10" ht="12.75" customHeight="1">
      <c r="B20" s="13"/>
      <c r="D20" s="3"/>
      <c r="F20" s="9"/>
      <c r="J20" s="10"/>
    </row>
    <row r="21" spans="1:10" ht="12.75" customHeight="1">
      <c r="B21" s="13"/>
      <c r="D21" s="3"/>
      <c r="I21" s="9"/>
    </row>
    <row r="22" spans="1:10" ht="12.75" customHeight="1">
      <c r="B22" s="13" t="s">
        <v>14</v>
      </c>
      <c r="D22" s="3" t="s">
        <v>15</v>
      </c>
      <c r="F22" s="9">
        <f>F19+F14</f>
        <v>12020.046666666665</v>
      </c>
      <c r="I22" s="9"/>
    </row>
    <row r="23" spans="1:10" ht="12.75" customHeight="1">
      <c r="B23" s="13"/>
      <c r="D23" s="3"/>
      <c r="I23" s="9"/>
    </row>
    <row r="24" spans="1:10" ht="12.75" customHeight="1">
      <c r="B24" s="13"/>
      <c r="D24" s="3"/>
    </row>
    <row r="25" spans="1:10" ht="12.75" customHeight="1">
      <c r="D25" s="3" t="s">
        <v>16</v>
      </c>
      <c r="F25" s="14">
        <f>'Mongolia data from UN'!M78</f>
        <v>3550.19</v>
      </c>
    </row>
    <row r="26" spans="1:10" ht="12.75" customHeight="1">
      <c r="D26" s="11" t="s">
        <v>17</v>
      </c>
      <c r="F26" s="191">
        <v>0</v>
      </c>
      <c r="G26" s="10" t="s">
        <v>592</v>
      </c>
    </row>
    <row r="27" spans="1:10" ht="12.75" customHeight="1">
      <c r="B27" s="13" t="s">
        <v>18</v>
      </c>
      <c r="C27" s="13"/>
      <c r="D27" s="3"/>
      <c r="F27" s="14">
        <f>SUM(F25:F26)</f>
        <v>3550.19</v>
      </c>
    </row>
    <row r="28" spans="1:10" ht="12.75" customHeight="1">
      <c r="D28" s="3"/>
    </row>
    <row r="29" spans="1:10" ht="12.75" customHeight="1">
      <c r="D29" s="3"/>
    </row>
    <row r="30" spans="1:10" ht="12.75" customHeight="1">
      <c r="A30" s="8"/>
      <c r="D30" s="3" t="s">
        <v>19</v>
      </c>
      <c r="F30" s="192">
        <f>'Mongolia data from UN'!M46-'Mongolia data from UN'!M78</f>
        <v>14922.210000000001</v>
      </c>
    </row>
    <row r="31" spans="1:10" ht="12.75" customHeight="1">
      <c r="A31" s="8"/>
      <c r="D31" s="3" t="s">
        <v>20</v>
      </c>
      <c r="F31" s="192">
        <f>-F26</f>
        <v>0</v>
      </c>
      <c r="G31" s="10" t="s">
        <v>592</v>
      </c>
    </row>
    <row r="32" spans="1:10" ht="12.75" customHeight="1">
      <c r="D32" s="11" t="s">
        <v>21</v>
      </c>
      <c r="F32" s="216">
        <f>-('Mongolia data from UN'!M15-'Mongolia data from UN'!M18)</f>
        <v>-2540.027</v>
      </c>
      <c r="G32" s="10"/>
    </row>
    <row r="33" spans="2:8" ht="12.75" customHeight="1">
      <c r="B33" s="13" t="s">
        <v>22</v>
      </c>
      <c r="C33" s="13"/>
      <c r="D33" s="3"/>
      <c r="F33" s="14">
        <f>SUM(F30:F32)</f>
        <v>12382.183000000001</v>
      </c>
    </row>
    <row r="34" spans="2:8" ht="12.75" customHeight="1">
      <c r="D34" s="3"/>
    </row>
    <row r="35" spans="2:8" ht="12.75" customHeight="1">
      <c r="B35" s="13" t="s">
        <v>23</v>
      </c>
      <c r="D35" s="3" t="s">
        <v>24</v>
      </c>
      <c r="F35" s="14">
        <f>F33+F27</f>
        <v>15932.373000000001</v>
      </c>
    </row>
    <row r="36" spans="2:8" ht="12.75" customHeight="1">
      <c r="D36" s="3"/>
    </row>
    <row r="37" spans="2:8" ht="12.75" customHeight="1">
      <c r="D37" s="3" t="s">
        <v>25</v>
      </c>
      <c r="F37" s="192">
        <f>'Mongolia data from UN'!M59</f>
        <v>530.16800000000001</v>
      </c>
      <c r="G37" s="10"/>
    </row>
    <row r="38" spans="2:8" ht="12.75" customHeight="1">
      <c r="D38" s="3" t="s">
        <v>26</v>
      </c>
      <c r="F38" s="192">
        <f>-'Mongolia data from UN'!M54</f>
        <v>-530.16800000000001</v>
      </c>
      <c r="G38" s="10"/>
    </row>
    <row r="39" spans="2:8" ht="12.75" customHeight="1">
      <c r="D39" s="11" t="s">
        <v>27</v>
      </c>
      <c r="F39" s="12">
        <f>'Mongolia data from UN'!M67-'Mongolia data from UN'!M68</f>
        <v>-727.05</v>
      </c>
      <c r="G39" s="10"/>
      <c r="H39" s="3"/>
    </row>
    <row r="40" spans="2:8" ht="12.75" customHeight="1">
      <c r="B40" s="13" t="s">
        <v>28</v>
      </c>
      <c r="D40" s="3"/>
      <c r="F40" s="192">
        <f>SUM(F37:F39)</f>
        <v>-727.05</v>
      </c>
    </row>
    <row r="41" spans="2:8" ht="12.75" customHeight="1">
      <c r="D41" s="3"/>
    </row>
    <row r="42" spans="2:8" ht="12.75" customHeight="1">
      <c r="D42" s="3"/>
    </row>
    <row r="43" spans="2:8" ht="12.75" customHeight="1">
      <c r="D43" s="3" t="s">
        <v>29</v>
      </c>
      <c r="F43" s="9">
        <f>'Mongolia data from UN'!M20-'Mongolia data from UN'!M59</f>
        <v>10218.032000000001</v>
      </c>
      <c r="G43" s="10"/>
    </row>
    <row r="44" spans="2:8" ht="12.75" customHeight="1">
      <c r="D44" s="3" t="s">
        <v>30</v>
      </c>
      <c r="F44" s="9">
        <f>F17/2</f>
        <v>2345.583333333333</v>
      </c>
    </row>
    <row r="45" spans="2:8" ht="12.75" customHeight="1">
      <c r="D45" s="3" t="s">
        <v>31</v>
      </c>
      <c r="F45" s="9">
        <f>'Mongolia data from UN'!M16-'Mongolia data from UN'!M19</f>
        <v>114.9211</v>
      </c>
      <c r="G45" s="10" t="s">
        <v>593</v>
      </c>
    </row>
    <row r="46" spans="2:8" ht="12.75" customHeight="1">
      <c r="D46" s="3" t="s">
        <v>32</v>
      </c>
      <c r="F46" s="9">
        <f>('Mongolia data from UN'!M32-'Mongolia data from UN'!M33)-F39</f>
        <v>-3090.3900000000003</v>
      </c>
      <c r="H46" s="9"/>
    </row>
    <row r="47" spans="2:8" ht="12.75" customHeight="1">
      <c r="D47" s="3" t="s">
        <v>33</v>
      </c>
      <c r="F47" s="9"/>
    </row>
    <row r="48" spans="2:8" ht="12.75" customHeight="1">
      <c r="D48" s="11" t="s">
        <v>34</v>
      </c>
      <c r="F48" s="12">
        <f>-('Mongolia data from UN'!M9-'Mongolia data from UN'!M54)</f>
        <v>-2057.962</v>
      </c>
      <c r="G48" s="10"/>
    </row>
    <row r="49" spans="2:7" ht="12.75" customHeight="1">
      <c r="B49" s="13" t="s">
        <v>35</v>
      </c>
      <c r="D49" s="3"/>
      <c r="F49" s="9">
        <f>SUM(F43:F48)</f>
        <v>7530.1844333333356</v>
      </c>
    </row>
    <row r="50" spans="2:7" ht="12.75" customHeight="1">
      <c r="D50" s="3"/>
    </row>
    <row r="51" spans="2:7" ht="12.75" customHeight="1">
      <c r="D51" s="3" t="s">
        <v>36</v>
      </c>
      <c r="F51" s="9">
        <f>'Mongolia data from UN'!M49</f>
        <v>5917.26</v>
      </c>
    </row>
    <row r="52" spans="2:7" ht="12.75" customHeight="1">
      <c r="B52" s="13" t="s">
        <v>37</v>
      </c>
      <c r="D52" s="11" t="s">
        <v>38</v>
      </c>
      <c r="F52" s="12">
        <f>-'Mongolia data from UN'!M9</f>
        <v>-2588.13</v>
      </c>
    </row>
    <row r="53" spans="2:7" ht="12.75" customHeight="1">
      <c r="B53" s="10"/>
      <c r="C53" s="10"/>
      <c r="D53" s="3"/>
      <c r="F53" s="9">
        <f>SUM(F51:F52)</f>
        <v>3329.13</v>
      </c>
      <c r="G53" s="10"/>
    </row>
    <row r="54" spans="2:7" ht="12.75" customHeight="1">
      <c r="D54" s="3"/>
    </row>
    <row r="55" spans="2:7" ht="12.75" customHeight="1">
      <c r="D55" s="3"/>
    </row>
    <row r="56" spans="2:7" ht="12.75" customHeight="1">
      <c r="B56" s="13" t="s">
        <v>39</v>
      </c>
      <c r="D56" s="3" t="s">
        <v>40</v>
      </c>
      <c r="F56" s="9">
        <f>F35-F22</f>
        <v>3912.3263333333362</v>
      </c>
    </row>
    <row r="57" spans="2:7" ht="12.75" customHeight="1">
      <c r="B57" s="13" t="s">
        <v>41</v>
      </c>
      <c r="D57" s="3" t="s">
        <v>42</v>
      </c>
      <c r="F57" s="12">
        <f>F7+F49+F40-F53</f>
        <v>3912.2044333333324</v>
      </c>
    </row>
    <row r="58" spans="2:7" ht="12.75" customHeight="1">
      <c r="B58" s="13" t="s">
        <v>43</v>
      </c>
      <c r="D58" s="16" t="s">
        <v>44</v>
      </c>
    </row>
    <row r="59" spans="2:7" ht="12.75" customHeight="1">
      <c r="D59" s="3" t="s">
        <v>45</v>
      </c>
      <c r="F59" s="9">
        <f>F56-F57</f>
        <v>0.12190000000373402</v>
      </c>
    </row>
    <row r="60" spans="2:7" ht="12.75" customHeight="1">
      <c r="D60" s="3"/>
    </row>
    <row r="61" spans="2:7" ht="12.75" customHeight="1">
      <c r="D61" s="3"/>
    </row>
    <row r="62" spans="2:7" ht="12.75" customHeight="1">
      <c r="D62" s="3"/>
    </row>
    <row r="63" spans="2:7" ht="12.75" customHeight="1">
      <c r="D63" s="3"/>
    </row>
    <row r="64" spans="2:7" ht="12.75" customHeight="1">
      <c r="D64" s="3"/>
    </row>
    <row r="65" spans="4:4" ht="12.75" customHeight="1">
      <c r="D65" s="3"/>
    </row>
    <row r="66" spans="4:4" ht="12.75" customHeight="1">
      <c r="D66" s="3"/>
    </row>
    <row r="67" spans="4:4" ht="12.75" customHeight="1">
      <c r="D67" s="3"/>
    </row>
    <row r="68" spans="4:4" ht="12.75" customHeight="1">
      <c r="D68" s="3"/>
    </row>
    <row r="69" spans="4:4" ht="12.75" customHeight="1">
      <c r="D69" s="3"/>
    </row>
    <row r="70" spans="4:4" ht="12.75" customHeight="1">
      <c r="D70" s="3"/>
    </row>
    <row r="71" spans="4:4" ht="12.75" customHeight="1">
      <c r="D71" s="3"/>
    </row>
    <row r="72" spans="4:4" ht="12.75" customHeight="1">
      <c r="D72" s="3"/>
    </row>
    <row r="73" spans="4:4" ht="12.75" customHeight="1">
      <c r="D73" s="3"/>
    </row>
    <row r="74" spans="4:4" ht="12.75" customHeight="1">
      <c r="D74" s="3"/>
    </row>
    <row r="75" spans="4:4" ht="12.75" customHeight="1">
      <c r="D75" s="3"/>
    </row>
    <row r="76" spans="4:4" ht="12.75" customHeight="1">
      <c r="D76" s="3"/>
    </row>
    <row r="77" spans="4:4" ht="12.75" customHeight="1">
      <c r="D77" s="3"/>
    </row>
    <row r="78" spans="4:4" ht="12.75" customHeight="1">
      <c r="D78" s="3"/>
    </row>
    <row r="79" spans="4:4" ht="12.75" customHeight="1">
      <c r="D79" s="3"/>
    </row>
    <row r="80" spans="4:4" ht="12.75" customHeight="1">
      <c r="D80" s="3"/>
    </row>
    <row r="81" spans="4:4" ht="12.75" customHeight="1">
      <c r="D81" s="3"/>
    </row>
    <row r="82" spans="4:4" ht="12.75" customHeight="1">
      <c r="D82" s="3"/>
    </row>
    <row r="83" spans="4:4" ht="12.75" customHeight="1">
      <c r="D83" s="3"/>
    </row>
    <row r="84" spans="4:4" ht="12.75" customHeight="1">
      <c r="D84" s="3"/>
    </row>
    <row r="85" spans="4:4" ht="12.75" customHeight="1">
      <c r="D85" s="3"/>
    </row>
    <row r="86" spans="4:4" ht="12.75" customHeight="1">
      <c r="D86" s="3"/>
    </row>
    <row r="87" spans="4:4" ht="12.75" customHeight="1">
      <c r="D87" s="3"/>
    </row>
    <row r="88" spans="4:4" ht="12.75" customHeight="1">
      <c r="D88" s="3"/>
    </row>
    <row r="89" spans="4:4" ht="12.75" customHeight="1">
      <c r="D89" s="3"/>
    </row>
    <row r="90" spans="4:4" ht="12.75" customHeight="1">
      <c r="D90" s="3"/>
    </row>
    <row r="91" spans="4:4" ht="12.75" customHeight="1">
      <c r="D91" s="3"/>
    </row>
    <row r="92" spans="4:4" ht="12.75" customHeight="1">
      <c r="D92" s="3"/>
    </row>
    <row r="93" spans="4:4" ht="12.75" customHeight="1">
      <c r="D93" s="3"/>
    </row>
    <row r="94" spans="4:4" ht="12.75" customHeight="1">
      <c r="D94" s="3"/>
    </row>
    <row r="95" spans="4:4" ht="12.75" customHeight="1">
      <c r="D95" s="3"/>
    </row>
    <row r="96" spans="4:4" ht="12.75" customHeight="1">
      <c r="D96" s="3"/>
    </row>
    <row r="97" spans="4:4" ht="12.75" customHeight="1">
      <c r="D97" s="3"/>
    </row>
    <row r="98" spans="4:4" ht="12.75" customHeight="1">
      <c r="D98" s="3"/>
    </row>
    <row r="99" spans="4:4" ht="12.75" customHeight="1">
      <c r="D99" s="3"/>
    </row>
    <row r="100" spans="4:4" ht="12.75" customHeight="1">
      <c r="D100" s="3"/>
    </row>
    <row r="101" spans="4:4" ht="12.75" customHeight="1">
      <c r="D101" s="3"/>
    </row>
    <row r="102" spans="4:4" ht="12.75" customHeight="1">
      <c r="D102" s="3"/>
    </row>
    <row r="103" spans="4:4" ht="12.75" customHeight="1">
      <c r="D103" s="3"/>
    </row>
    <row r="104" spans="4:4" ht="12.75" customHeight="1">
      <c r="D104" s="3"/>
    </row>
    <row r="105" spans="4:4" ht="12.75" customHeight="1">
      <c r="D105" s="3"/>
    </row>
    <row r="106" spans="4:4" ht="12.75" customHeight="1">
      <c r="D106" s="3"/>
    </row>
    <row r="107" spans="4:4" ht="12.75" customHeight="1">
      <c r="D107" s="3"/>
    </row>
    <row r="108" spans="4:4" ht="12.75" customHeight="1">
      <c r="D108" s="3"/>
    </row>
    <row r="109" spans="4:4" ht="12.75" customHeight="1">
      <c r="D109" s="3"/>
    </row>
    <row r="110" spans="4:4" ht="12.75" customHeight="1">
      <c r="D110" s="3"/>
    </row>
    <row r="111" spans="4:4" ht="12.75" customHeight="1">
      <c r="D111" s="3"/>
    </row>
    <row r="112" spans="4:4" ht="12.75" customHeight="1">
      <c r="D112" s="3"/>
    </row>
    <row r="113" spans="4:4" ht="12.75" customHeight="1">
      <c r="D113" s="3"/>
    </row>
    <row r="114" spans="4:4" ht="12.75" customHeight="1">
      <c r="D114" s="3"/>
    </row>
    <row r="115" spans="4:4" ht="12.75" customHeight="1">
      <c r="D115" s="3"/>
    </row>
    <row r="116" spans="4:4" ht="12.75" customHeight="1">
      <c r="D116" s="3"/>
    </row>
    <row r="117" spans="4:4" ht="12.75" customHeight="1">
      <c r="D117" s="3"/>
    </row>
    <row r="118" spans="4:4" ht="12.75" customHeight="1">
      <c r="D118" s="3"/>
    </row>
    <row r="119" spans="4:4" ht="12.75" customHeight="1">
      <c r="D119" s="3"/>
    </row>
    <row r="120" spans="4:4" ht="12.75" customHeight="1">
      <c r="D120" s="3"/>
    </row>
    <row r="121" spans="4:4" ht="12.75" customHeight="1">
      <c r="D121" s="3"/>
    </row>
    <row r="122" spans="4:4" ht="12.75" customHeight="1">
      <c r="D122" s="3"/>
    </row>
    <row r="123" spans="4:4" ht="12.75" customHeight="1">
      <c r="D123" s="3"/>
    </row>
    <row r="124" spans="4:4" ht="12.75" customHeight="1">
      <c r="D124" s="3"/>
    </row>
    <row r="125" spans="4:4" ht="12.75" customHeight="1">
      <c r="D125" s="3"/>
    </row>
    <row r="126" spans="4:4" ht="12.75" customHeight="1">
      <c r="D126" s="3"/>
    </row>
    <row r="127" spans="4:4" ht="12.75" customHeight="1">
      <c r="D127" s="3"/>
    </row>
    <row r="128" spans="4:4" ht="12.75" customHeight="1">
      <c r="D128" s="3"/>
    </row>
    <row r="129" spans="4:4" ht="12.75" customHeight="1">
      <c r="D129" s="3"/>
    </row>
    <row r="130" spans="4:4" ht="12.75" customHeight="1">
      <c r="D130" s="3"/>
    </row>
    <row r="131" spans="4:4" ht="12.75" customHeight="1">
      <c r="D131" s="3"/>
    </row>
    <row r="132" spans="4:4" ht="12.75" customHeight="1">
      <c r="D132" s="3"/>
    </row>
    <row r="133" spans="4:4" ht="12.75" customHeight="1">
      <c r="D133" s="3"/>
    </row>
    <row r="134" spans="4:4" ht="12.75" customHeight="1">
      <c r="D134" s="3"/>
    </row>
    <row r="135" spans="4:4" ht="12.75" customHeight="1">
      <c r="D135" s="3"/>
    </row>
    <row r="136" spans="4:4" ht="12.75" customHeight="1">
      <c r="D136" s="3"/>
    </row>
    <row r="137" spans="4:4" ht="12.75" customHeight="1">
      <c r="D137" s="3"/>
    </row>
    <row r="138" spans="4:4" ht="12.75" customHeight="1">
      <c r="D138" s="3"/>
    </row>
    <row r="139" spans="4:4" ht="12.75" customHeight="1">
      <c r="D139" s="3"/>
    </row>
    <row r="140" spans="4:4" ht="12.75" customHeight="1">
      <c r="D140" s="3"/>
    </row>
    <row r="141" spans="4:4" ht="12.75" customHeight="1">
      <c r="D141" s="3"/>
    </row>
    <row r="142" spans="4:4" ht="12.75" customHeight="1">
      <c r="D142" s="3"/>
    </row>
    <row r="143" spans="4:4" ht="12.75" customHeight="1">
      <c r="D143" s="3"/>
    </row>
    <row r="144" spans="4:4" ht="12.75" customHeight="1">
      <c r="D144" s="3"/>
    </row>
    <row r="145" spans="4:4" ht="12.75" customHeight="1">
      <c r="D145" s="3"/>
    </row>
    <row r="146" spans="4:4" ht="12.75" customHeight="1">
      <c r="D146" s="3"/>
    </row>
    <row r="147" spans="4:4" ht="12.75" customHeight="1">
      <c r="D147" s="3"/>
    </row>
    <row r="148" spans="4:4" ht="12.75" customHeight="1">
      <c r="D148" s="3"/>
    </row>
    <row r="149" spans="4:4" ht="12.75" customHeight="1">
      <c r="D149" s="3"/>
    </row>
    <row r="150" spans="4:4" ht="12.75" customHeight="1">
      <c r="D150" s="3"/>
    </row>
    <row r="151" spans="4:4" ht="12.75" customHeight="1">
      <c r="D151" s="3"/>
    </row>
    <row r="152" spans="4:4" ht="12.75" customHeight="1">
      <c r="D152" s="3"/>
    </row>
    <row r="153" spans="4:4" ht="12.75" customHeight="1">
      <c r="D153" s="3"/>
    </row>
    <row r="154" spans="4:4" ht="12.75" customHeight="1">
      <c r="D154" s="3"/>
    </row>
    <row r="155" spans="4:4" ht="12.75" customHeight="1">
      <c r="D155" s="3"/>
    </row>
    <row r="156" spans="4:4" ht="12.75" customHeight="1">
      <c r="D156" s="3"/>
    </row>
    <row r="157" spans="4:4" ht="12.75" customHeight="1">
      <c r="D157" s="3"/>
    </row>
    <row r="158" spans="4:4" ht="12.75" customHeight="1">
      <c r="D158" s="3"/>
    </row>
    <row r="159" spans="4:4" ht="12.75" customHeight="1">
      <c r="D159" s="3"/>
    </row>
    <row r="160" spans="4:4" ht="12.75" customHeight="1">
      <c r="D160" s="3"/>
    </row>
    <row r="161" spans="4:4" ht="12.75" customHeight="1">
      <c r="D161" s="3"/>
    </row>
    <row r="162" spans="4:4" ht="12.75" customHeight="1">
      <c r="D162" s="3"/>
    </row>
    <row r="163" spans="4:4" ht="12.75" customHeight="1">
      <c r="D163" s="3"/>
    </row>
    <row r="164" spans="4:4" ht="12.75" customHeight="1">
      <c r="D164" s="3"/>
    </row>
    <row r="165" spans="4:4" ht="12.75" customHeight="1">
      <c r="D165" s="3"/>
    </row>
    <row r="166" spans="4:4" ht="12.75" customHeight="1">
      <c r="D166" s="3"/>
    </row>
    <row r="167" spans="4:4" ht="12.75" customHeight="1">
      <c r="D167" s="3"/>
    </row>
    <row r="168" spans="4:4" ht="12.75" customHeight="1">
      <c r="D168" s="3"/>
    </row>
    <row r="169" spans="4:4" ht="12.75" customHeight="1">
      <c r="D169" s="3"/>
    </row>
    <row r="170" spans="4:4" ht="12.75" customHeight="1">
      <c r="D170" s="3"/>
    </row>
    <row r="171" spans="4:4" ht="12.75" customHeight="1">
      <c r="D171" s="3"/>
    </row>
    <row r="172" spans="4:4" ht="12.75" customHeight="1">
      <c r="D172" s="3"/>
    </row>
    <row r="173" spans="4:4" ht="12.75" customHeight="1">
      <c r="D173" s="3"/>
    </row>
    <row r="174" spans="4:4" ht="12.75" customHeight="1">
      <c r="D174" s="3"/>
    </row>
    <row r="175" spans="4:4" ht="12.75" customHeight="1">
      <c r="D175" s="3"/>
    </row>
    <row r="176" spans="4:4" ht="12.75" customHeight="1">
      <c r="D176" s="3"/>
    </row>
    <row r="177" spans="4:4" ht="12.75" customHeight="1">
      <c r="D177" s="3"/>
    </row>
    <row r="178" spans="4:4" ht="12.75" customHeight="1">
      <c r="D178" s="3"/>
    </row>
    <row r="179" spans="4:4" ht="12.75" customHeight="1">
      <c r="D179" s="3"/>
    </row>
    <row r="180" spans="4:4" ht="12.75" customHeight="1">
      <c r="D180" s="3"/>
    </row>
    <row r="181" spans="4:4" ht="12.75" customHeight="1">
      <c r="D181" s="3"/>
    </row>
    <row r="182" spans="4:4" ht="12.75" customHeight="1">
      <c r="D182" s="3"/>
    </row>
    <row r="183" spans="4:4" ht="12.75" customHeight="1">
      <c r="D183" s="3"/>
    </row>
    <row r="184" spans="4:4" ht="12.75" customHeight="1">
      <c r="D184" s="3"/>
    </row>
    <row r="185" spans="4:4" ht="12.75" customHeight="1">
      <c r="D185" s="3"/>
    </row>
    <row r="186" spans="4:4" ht="12.75" customHeight="1">
      <c r="D186" s="3"/>
    </row>
    <row r="187" spans="4:4" ht="12.75" customHeight="1">
      <c r="D187" s="3"/>
    </row>
    <row r="188" spans="4:4" ht="12.75" customHeight="1">
      <c r="D188" s="3"/>
    </row>
    <row r="189" spans="4:4" ht="12.75" customHeight="1">
      <c r="D189" s="3"/>
    </row>
    <row r="190" spans="4:4" ht="12.75" customHeight="1">
      <c r="D190" s="3"/>
    </row>
    <row r="191" spans="4:4" ht="12.75" customHeight="1">
      <c r="D191" s="3"/>
    </row>
    <row r="192" spans="4:4" ht="12.75" customHeight="1">
      <c r="D192" s="3"/>
    </row>
    <row r="193" spans="4:4" ht="12.75" customHeight="1">
      <c r="D193" s="3"/>
    </row>
    <row r="194" spans="4:4" ht="12.75" customHeight="1">
      <c r="D194" s="3"/>
    </row>
    <row r="195" spans="4:4" ht="12.75" customHeight="1">
      <c r="D195" s="3"/>
    </row>
    <row r="196" spans="4:4" ht="12.75" customHeight="1">
      <c r="D196" s="3"/>
    </row>
    <row r="197" spans="4:4" ht="12.75" customHeight="1">
      <c r="D197" s="3"/>
    </row>
    <row r="198" spans="4:4" ht="12.75" customHeight="1">
      <c r="D198" s="3"/>
    </row>
    <row r="199" spans="4:4" ht="12.75" customHeight="1">
      <c r="D199" s="3"/>
    </row>
    <row r="200" spans="4:4" ht="12.75" customHeight="1">
      <c r="D200" s="3"/>
    </row>
    <row r="201" spans="4:4" ht="12.75" customHeight="1">
      <c r="D201" s="3"/>
    </row>
    <row r="202" spans="4:4" ht="12.75" customHeight="1">
      <c r="D202" s="3"/>
    </row>
    <row r="203" spans="4:4" ht="12.75" customHeight="1">
      <c r="D203" s="3"/>
    </row>
    <row r="204" spans="4:4" ht="12.75" customHeight="1">
      <c r="D204" s="3"/>
    </row>
    <row r="205" spans="4:4" ht="12.75" customHeight="1">
      <c r="D205" s="3"/>
    </row>
    <row r="206" spans="4:4" ht="12.75" customHeight="1">
      <c r="D206" s="3"/>
    </row>
    <row r="207" spans="4:4" ht="12.75" customHeight="1">
      <c r="D207" s="3"/>
    </row>
    <row r="208" spans="4:4" ht="12.75" customHeight="1">
      <c r="D208" s="3"/>
    </row>
    <row r="209" spans="4:4" ht="12.75" customHeight="1">
      <c r="D209" s="3"/>
    </row>
    <row r="210" spans="4:4" ht="12.75" customHeight="1">
      <c r="D210" s="3"/>
    </row>
    <row r="211" spans="4:4" ht="12.75" customHeight="1">
      <c r="D211" s="3"/>
    </row>
    <row r="212" spans="4:4" ht="12.75" customHeight="1">
      <c r="D212" s="3"/>
    </row>
    <row r="213" spans="4:4" ht="12.75" customHeight="1">
      <c r="D213" s="3"/>
    </row>
    <row r="214" spans="4:4" ht="12.75" customHeight="1">
      <c r="D214" s="3"/>
    </row>
    <row r="215" spans="4:4" ht="12.75" customHeight="1">
      <c r="D215" s="3"/>
    </row>
    <row r="216" spans="4:4" ht="12.75" customHeight="1">
      <c r="D216" s="3"/>
    </row>
    <row r="217" spans="4:4" ht="12.75" customHeight="1">
      <c r="D217" s="3"/>
    </row>
    <row r="218" spans="4:4" ht="12.75" customHeight="1">
      <c r="D218" s="3"/>
    </row>
    <row r="219" spans="4:4" ht="12.75" customHeight="1">
      <c r="D219" s="3"/>
    </row>
    <row r="220" spans="4:4" ht="12.75" customHeight="1">
      <c r="D220" s="3"/>
    </row>
    <row r="221" spans="4:4" ht="12.75" customHeight="1">
      <c r="D221" s="3"/>
    </row>
    <row r="222" spans="4:4" ht="12.75" customHeight="1">
      <c r="D222" s="3"/>
    </row>
    <row r="223" spans="4:4" ht="12.75" customHeight="1">
      <c r="D223" s="3"/>
    </row>
    <row r="224" spans="4:4" ht="12.75" customHeight="1">
      <c r="D224" s="3"/>
    </row>
    <row r="225" spans="4:4" ht="12.75" customHeight="1">
      <c r="D225" s="3"/>
    </row>
    <row r="226" spans="4:4" ht="12.75" customHeight="1">
      <c r="D226" s="3"/>
    </row>
    <row r="227" spans="4:4" ht="12.75" customHeight="1">
      <c r="D227" s="3"/>
    </row>
    <row r="228" spans="4:4" ht="12.75" customHeight="1">
      <c r="D228" s="3"/>
    </row>
    <row r="229" spans="4:4" ht="12.75" customHeight="1">
      <c r="D229" s="3"/>
    </row>
    <row r="230" spans="4:4" ht="12.75" customHeight="1">
      <c r="D230" s="3"/>
    </row>
    <row r="231" spans="4:4" ht="12.75" customHeight="1">
      <c r="D231" s="3"/>
    </row>
    <row r="232" spans="4:4" ht="12.75" customHeight="1">
      <c r="D232" s="3"/>
    </row>
    <row r="233" spans="4:4" ht="12.75" customHeight="1">
      <c r="D233" s="3"/>
    </row>
    <row r="234" spans="4:4" ht="12.75" customHeight="1">
      <c r="D234" s="3"/>
    </row>
    <row r="235" spans="4:4" ht="12.75" customHeight="1">
      <c r="D235" s="3"/>
    </row>
    <row r="236" spans="4:4" ht="12.75" customHeight="1">
      <c r="D236" s="3"/>
    </row>
    <row r="237" spans="4:4" ht="12.75" customHeight="1">
      <c r="D237" s="3"/>
    </row>
    <row r="238" spans="4:4" ht="12.75" customHeight="1">
      <c r="D238" s="3"/>
    </row>
    <row r="239" spans="4:4" ht="12.75" customHeight="1">
      <c r="D239" s="3"/>
    </row>
    <row r="240" spans="4:4" ht="12.75" customHeight="1">
      <c r="D240" s="3"/>
    </row>
    <row r="241" spans="4:4" ht="12.75" customHeight="1">
      <c r="D241" s="3"/>
    </row>
    <row r="242" spans="4:4" ht="12.75" customHeight="1">
      <c r="D242" s="3"/>
    </row>
    <row r="243" spans="4:4" ht="12.75" customHeight="1">
      <c r="D243" s="3"/>
    </row>
    <row r="244" spans="4:4" ht="12.75" customHeight="1">
      <c r="D244" s="3"/>
    </row>
    <row r="245" spans="4:4" ht="12.75" customHeight="1">
      <c r="D245" s="3"/>
    </row>
    <row r="246" spans="4:4" ht="12.75" customHeight="1">
      <c r="D246" s="3"/>
    </row>
    <row r="247" spans="4:4" ht="12.75" customHeight="1">
      <c r="D247" s="3"/>
    </row>
    <row r="248" spans="4:4" ht="12.75" customHeight="1">
      <c r="D248" s="3"/>
    </row>
    <row r="249" spans="4:4" ht="12.75" customHeight="1">
      <c r="D249" s="3"/>
    </row>
    <row r="250" spans="4:4" ht="12.75" customHeight="1">
      <c r="D250" s="3"/>
    </row>
    <row r="251" spans="4:4" ht="12.75" customHeight="1">
      <c r="D251" s="3"/>
    </row>
    <row r="252" spans="4:4" ht="12.75" customHeight="1">
      <c r="D252" s="3"/>
    </row>
    <row r="253" spans="4:4" ht="12.75" customHeight="1">
      <c r="D253" s="3"/>
    </row>
    <row r="254" spans="4:4" ht="12.75" customHeight="1">
      <c r="D254" s="3"/>
    </row>
    <row r="255" spans="4:4" ht="12.75" customHeight="1">
      <c r="D255" s="3"/>
    </row>
    <row r="256" spans="4:4" ht="12.75" customHeight="1">
      <c r="D256" s="3"/>
    </row>
    <row r="257" spans="4:4" ht="12.75" customHeight="1">
      <c r="D257" s="3"/>
    </row>
    <row r="258" spans="4:4" ht="12.75" customHeight="1">
      <c r="D258" s="3"/>
    </row>
    <row r="259" spans="4:4" ht="12.75" customHeight="1">
      <c r="D259" s="3"/>
    </row>
    <row r="260" spans="4:4" ht="12.75" customHeight="1">
      <c r="D260" s="3"/>
    </row>
    <row r="261" spans="4:4" ht="12.75" customHeight="1">
      <c r="D261" s="3"/>
    </row>
    <row r="262" spans="4:4" ht="12.75" customHeight="1">
      <c r="D262" s="3"/>
    </row>
    <row r="263" spans="4:4" ht="12.75" customHeight="1">
      <c r="D263" s="3"/>
    </row>
    <row r="264" spans="4:4" ht="12.75" customHeight="1">
      <c r="D264" s="3"/>
    </row>
    <row r="265" spans="4:4" ht="12.75" customHeight="1">
      <c r="D265" s="3"/>
    </row>
    <row r="266" spans="4:4" ht="12.75" customHeight="1">
      <c r="D266" s="3"/>
    </row>
    <row r="267" spans="4:4" ht="12.75" customHeight="1">
      <c r="D267" s="3"/>
    </row>
    <row r="268" spans="4:4" ht="12.75" customHeight="1">
      <c r="D268" s="3"/>
    </row>
    <row r="269" spans="4:4" ht="12.75" customHeight="1">
      <c r="D269" s="3"/>
    </row>
    <row r="270" spans="4:4" ht="12.75" customHeight="1">
      <c r="D270" s="3"/>
    </row>
    <row r="271" spans="4:4" ht="12.75" customHeight="1">
      <c r="D271" s="3"/>
    </row>
    <row r="272" spans="4:4" ht="12.75" customHeight="1">
      <c r="D272" s="3"/>
    </row>
    <row r="273" spans="4:4" ht="12.75" customHeight="1">
      <c r="D273" s="3"/>
    </row>
    <row r="274" spans="4:4" ht="12.75" customHeight="1">
      <c r="D274" s="3"/>
    </row>
    <row r="275" spans="4:4" ht="12.75" customHeight="1">
      <c r="D275" s="3"/>
    </row>
    <row r="276" spans="4:4" ht="12.75" customHeight="1">
      <c r="D276" s="3"/>
    </row>
    <row r="277" spans="4:4" ht="12.75" customHeight="1">
      <c r="D277" s="3"/>
    </row>
    <row r="278" spans="4:4" ht="12.75" customHeight="1">
      <c r="D278" s="3"/>
    </row>
    <row r="279" spans="4:4" ht="12.75" customHeight="1">
      <c r="D279" s="3"/>
    </row>
    <row r="280" spans="4:4" ht="12.75" customHeight="1">
      <c r="D280" s="3"/>
    </row>
    <row r="281" spans="4:4" ht="12.75" customHeight="1">
      <c r="D281" s="3"/>
    </row>
    <row r="282" spans="4:4" ht="12.75" customHeight="1">
      <c r="D282" s="3"/>
    </row>
    <row r="283" spans="4:4" ht="12.75" customHeight="1">
      <c r="D283" s="3"/>
    </row>
    <row r="284" spans="4:4" ht="12.75" customHeight="1">
      <c r="D284" s="3"/>
    </row>
    <row r="285" spans="4:4" ht="12.75" customHeight="1">
      <c r="D285" s="3"/>
    </row>
    <row r="286" spans="4:4" ht="12.75" customHeight="1">
      <c r="D286" s="3"/>
    </row>
    <row r="287" spans="4:4" ht="12.75" customHeight="1">
      <c r="D287" s="3"/>
    </row>
    <row r="288" spans="4:4" ht="12.75" customHeight="1">
      <c r="D288" s="3"/>
    </row>
    <row r="289" spans="4:4" ht="12.75" customHeight="1">
      <c r="D289" s="3"/>
    </row>
    <row r="290" spans="4:4" ht="12.75" customHeight="1">
      <c r="D290" s="3"/>
    </row>
    <row r="291" spans="4:4" ht="12.75" customHeight="1">
      <c r="D291" s="3"/>
    </row>
    <row r="292" spans="4:4" ht="12.75" customHeight="1">
      <c r="D292" s="3"/>
    </row>
    <row r="293" spans="4:4" ht="12.75" customHeight="1">
      <c r="D293" s="3"/>
    </row>
    <row r="294" spans="4:4" ht="12.75" customHeight="1">
      <c r="D294" s="3"/>
    </row>
    <row r="295" spans="4:4" ht="12.75" customHeight="1">
      <c r="D295" s="3"/>
    </row>
    <row r="296" spans="4:4" ht="12.75" customHeight="1">
      <c r="D296" s="3"/>
    </row>
    <row r="297" spans="4:4" ht="12.75" customHeight="1">
      <c r="D297" s="3"/>
    </row>
    <row r="298" spans="4:4" ht="12.75" customHeight="1">
      <c r="D298" s="3"/>
    </row>
    <row r="299" spans="4:4" ht="12.75" customHeight="1">
      <c r="D299" s="3"/>
    </row>
    <row r="300" spans="4:4" ht="12.75" customHeight="1">
      <c r="D300" s="3"/>
    </row>
    <row r="301" spans="4:4" ht="12.75" customHeight="1">
      <c r="D301" s="3"/>
    </row>
    <row r="302" spans="4:4" ht="12.75" customHeight="1">
      <c r="D302" s="3"/>
    </row>
    <row r="303" spans="4:4" ht="12.75" customHeight="1">
      <c r="D303" s="3"/>
    </row>
    <row r="304" spans="4:4" ht="12.75" customHeight="1">
      <c r="D304" s="3"/>
    </row>
    <row r="305" spans="4:4" ht="12.75" customHeight="1">
      <c r="D305" s="3"/>
    </row>
    <row r="306" spans="4:4" ht="12.75" customHeight="1">
      <c r="D306" s="3"/>
    </row>
    <row r="307" spans="4:4" ht="12.75" customHeight="1">
      <c r="D307" s="3"/>
    </row>
    <row r="308" spans="4:4" ht="12.75" customHeight="1">
      <c r="D308" s="3"/>
    </row>
    <row r="309" spans="4:4" ht="12.75" customHeight="1">
      <c r="D309" s="3"/>
    </row>
    <row r="310" spans="4:4" ht="12.75" customHeight="1">
      <c r="D310" s="3"/>
    </row>
    <row r="311" spans="4:4" ht="12.75" customHeight="1">
      <c r="D311" s="3"/>
    </row>
    <row r="312" spans="4:4" ht="12.75" customHeight="1">
      <c r="D312" s="3"/>
    </row>
    <row r="313" spans="4:4" ht="12.75" customHeight="1">
      <c r="D313" s="3"/>
    </row>
    <row r="314" spans="4:4" ht="12.75" customHeight="1">
      <c r="D314" s="3"/>
    </row>
    <row r="315" spans="4:4" ht="12.75" customHeight="1">
      <c r="D315" s="3"/>
    </row>
    <row r="316" spans="4:4" ht="12.75" customHeight="1">
      <c r="D316" s="3"/>
    </row>
    <row r="317" spans="4:4" ht="12.75" customHeight="1">
      <c r="D317" s="3"/>
    </row>
    <row r="318" spans="4:4" ht="12.75" customHeight="1">
      <c r="D318" s="3"/>
    </row>
    <row r="319" spans="4:4" ht="12.75" customHeight="1">
      <c r="D319" s="3"/>
    </row>
    <row r="320" spans="4:4" ht="12.75" customHeight="1">
      <c r="D320" s="3"/>
    </row>
    <row r="321" spans="4:4" ht="12.75" customHeight="1">
      <c r="D321" s="3"/>
    </row>
    <row r="322" spans="4:4" ht="12.75" customHeight="1">
      <c r="D322" s="3"/>
    </row>
    <row r="323" spans="4:4" ht="12.75" customHeight="1">
      <c r="D323" s="3"/>
    </row>
    <row r="324" spans="4:4" ht="12.75" customHeight="1">
      <c r="D324" s="3"/>
    </row>
    <row r="325" spans="4:4" ht="12.75" customHeight="1">
      <c r="D325" s="3"/>
    </row>
    <row r="326" spans="4:4" ht="12.75" customHeight="1">
      <c r="D326" s="3"/>
    </row>
    <row r="327" spans="4:4" ht="12.75" customHeight="1">
      <c r="D327" s="3"/>
    </row>
    <row r="328" spans="4:4" ht="12.75" customHeight="1">
      <c r="D328" s="3"/>
    </row>
    <row r="329" spans="4:4" ht="12.75" customHeight="1">
      <c r="D329" s="3"/>
    </row>
    <row r="330" spans="4:4" ht="12.75" customHeight="1">
      <c r="D330" s="3"/>
    </row>
    <row r="331" spans="4:4" ht="12.75" customHeight="1">
      <c r="D331" s="3"/>
    </row>
    <row r="332" spans="4:4" ht="12.75" customHeight="1">
      <c r="D332" s="3"/>
    </row>
    <row r="333" spans="4:4" ht="12.75" customHeight="1">
      <c r="D333" s="3"/>
    </row>
    <row r="334" spans="4:4" ht="12.75" customHeight="1">
      <c r="D334" s="3"/>
    </row>
    <row r="335" spans="4:4" ht="12.75" customHeight="1">
      <c r="D335" s="3"/>
    </row>
    <row r="336" spans="4:4" ht="12.75" customHeight="1">
      <c r="D336" s="3"/>
    </row>
    <row r="337" spans="4:4" ht="12.75" customHeight="1">
      <c r="D337" s="3"/>
    </row>
    <row r="338" spans="4:4" ht="12.75" customHeight="1">
      <c r="D338" s="3"/>
    </row>
    <row r="339" spans="4:4" ht="12.75" customHeight="1">
      <c r="D339" s="3"/>
    </row>
    <row r="340" spans="4:4" ht="12.75" customHeight="1">
      <c r="D340" s="3"/>
    </row>
    <row r="341" spans="4:4" ht="12.75" customHeight="1">
      <c r="D341" s="3"/>
    </row>
    <row r="342" spans="4:4" ht="12.75" customHeight="1">
      <c r="D342" s="3"/>
    </row>
    <row r="343" spans="4:4" ht="12.75" customHeight="1">
      <c r="D343" s="3"/>
    </row>
    <row r="344" spans="4:4" ht="12.75" customHeight="1">
      <c r="D344" s="3"/>
    </row>
    <row r="345" spans="4:4" ht="12.75" customHeight="1">
      <c r="D345" s="3"/>
    </row>
    <row r="346" spans="4:4" ht="12.75" customHeight="1">
      <c r="D346" s="3"/>
    </row>
    <row r="347" spans="4:4" ht="12.75" customHeight="1">
      <c r="D347" s="3"/>
    </row>
    <row r="348" spans="4:4" ht="12.75" customHeight="1">
      <c r="D348" s="3"/>
    </row>
    <row r="349" spans="4:4" ht="12.75" customHeight="1">
      <c r="D349" s="3"/>
    </row>
    <row r="350" spans="4:4" ht="12.75" customHeight="1">
      <c r="D350" s="3"/>
    </row>
    <row r="351" spans="4:4" ht="12.75" customHeight="1">
      <c r="D351" s="3"/>
    </row>
    <row r="352" spans="4:4" ht="12.75" customHeight="1">
      <c r="D352" s="3"/>
    </row>
    <row r="353" spans="4:4" ht="12.75" customHeight="1">
      <c r="D353" s="3"/>
    </row>
    <row r="354" spans="4:4" ht="12.75" customHeight="1">
      <c r="D354" s="3"/>
    </row>
    <row r="355" spans="4:4" ht="12.75" customHeight="1">
      <c r="D355" s="3"/>
    </row>
    <row r="356" spans="4:4" ht="12.75" customHeight="1">
      <c r="D356" s="3"/>
    </row>
    <row r="357" spans="4:4" ht="12.75" customHeight="1">
      <c r="D357" s="3"/>
    </row>
    <row r="358" spans="4:4" ht="12.75" customHeight="1">
      <c r="D358" s="3"/>
    </row>
    <row r="359" spans="4:4" ht="12.75" customHeight="1">
      <c r="D359" s="3"/>
    </row>
    <row r="360" spans="4:4" ht="12.75" customHeight="1">
      <c r="D360" s="3"/>
    </row>
    <row r="361" spans="4:4" ht="12.75" customHeight="1">
      <c r="D361" s="3"/>
    </row>
    <row r="362" spans="4:4" ht="12.75" customHeight="1">
      <c r="D362" s="3"/>
    </row>
    <row r="363" spans="4:4" ht="12.75" customHeight="1">
      <c r="D363" s="3"/>
    </row>
    <row r="364" spans="4:4" ht="12.75" customHeight="1">
      <c r="D364" s="3"/>
    </row>
    <row r="365" spans="4:4" ht="12.75" customHeight="1">
      <c r="D365" s="3"/>
    </row>
    <row r="366" spans="4:4" ht="12.75" customHeight="1">
      <c r="D366" s="3"/>
    </row>
    <row r="367" spans="4:4" ht="12.75" customHeight="1">
      <c r="D367" s="3"/>
    </row>
    <row r="368" spans="4:4" ht="12.75" customHeight="1">
      <c r="D368" s="3"/>
    </row>
    <row r="369" spans="4:4" ht="12.75" customHeight="1">
      <c r="D369" s="3"/>
    </row>
    <row r="370" spans="4:4" ht="12.75" customHeight="1">
      <c r="D370" s="3"/>
    </row>
    <row r="371" spans="4:4" ht="12.75" customHeight="1">
      <c r="D371" s="3"/>
    </row>
    <row r="372" spans="4:4" ht="12.75" customHeight="1">
      <c r="D372" s="3"/>
    </row>
    <row r="373" spans="4:4" ht="12.75" customHeight="1">
      <c r="D373" s="3"/>
    </row>
    <row r="374" spans="4:4" ht="12.75" customHeight="1">
      <c r="D374" s="3"/>
    </row>
    <row r="375" spans="4:4" ht="12.75" customHeight="1">
      <c r="D375" s="3"/>
    </row>
    <row r="376" spans="4:4" ht="12.75" customHeight="1">
      <c r="D376" s="3"/>
    </row>
    <row r="377" spans="4:4" ht="12.75" customHeight="1">
      <c r="D377" s="3"/>
    </row>
    <row r="378" spans="4:4" ht="12.75" customHeight="1">
      <c r="D378" s="3"/>
    </row>
    <row r="379" spans="4:4" ht="12.75" customHeight="1">
      <c r="D379" s="3"/>
    </row>
    <row r="380" spans="4:4" ht="12.75" customHeight="1">
      <c r="D380" s="3"/>
    </row>
    <row r="381" spans="4:4" ht="12.75" customHeight="1">
      <c r="D381" s="3"/>
    </row>
    <row r="382" spans="4:4" ht="12.75" customHeight="1">
      <c r="D382" s="3"/>
    </row>
    <row r="383" spans="4:4" ht="12.75" customHeight="1">
      <c r="D383" s="3"/>
    </row>
    <row r="384" spans="4:4" ht="12.75" customHeight="1">
      <c r="D384" s="3"/>
    </row>
    <row r="385" spans="4:4" ht="12.75" customHeight="1">
      <c r="D385" s="3"/>
    </row>
    <row r="386" spans="4:4" ht="12.75" customHeight="1">
      <c r="D386" s="3"/>
    </row>
    <row r="387" spans="4:4" ht="12.75" customHeight="1">
      <c r="D387" s="3"/>
    </row>
    <row r="388" spans="4:4" ht="12.75" customHeight="1">
      <c r="D388" s="3"/>
    </row>
    <row r="389" spans="4:4" ht="12.75" customHeight="1">
      <c r="D389" s="3"/>
    </row>
    <row r="390" spans="4:4" ht="12.75" customHeight="1">
      <c r="D390" s="3"/>
    </row>
    <row r="391" spans="4:4" ht="12.75" customHeight="1">
      <c r="D391" s="3"/>
    </row>
    <row r="392" spans="4:4" ht="12.75" customHeight="1">
      <c r="D392" s="3"/>
    </row>
    <row r="393" spans="4:4" ht="12.75" customHeight="1">
      <c r="D393" s="3"/>
    </row>
    <row r="394" spans="4:4" ht="12.75" customHeight="1">
      <c r="D394" s="3"/>
    </row>
    <row r="395" spans="4:4" ht="12.75" customHeight="1">
      <c r="D395" s="3"/>
    </row>
    <row r="396" spans="4:4" ht="12.75" customHeight="1">
      <c r="D396" s="3"/>
    </row>
    <row r="397" spans="4:4" ht="12.75" customHeight="1">
      <c r="D397" s="3"/>
    </row>
    <row r="398" spans="4:4" ht="12.75" customHeight="1">
      <c r="D398" s="3"/>
    </row>
    <row r="399" spans="4:4" ht="12.75" customHeight="1">
      <c r="D399" s="3"/>
    </row>
    <row r="400" spans="4:4" ht="12.75" customHeight="1">
      <c r="D400" s="3"/>
    </row>
    <row r="401" spans="4:4" ht="12.75" customHeight="1">
      <c r="D401" s="3"/>
    </row>
    <row r="402" spans="4:4" ht="12.75" customHeight="1">
      <c r="D402" s="3"/>
    </row>
    <row r="403" spans="4:4" ht="12.75" customHeight="1">
      <c r="D403" s="3"/>
    </row>
    <row r="404" spans="4:4" ht="12.75" customHeight="1">
      <c r="D404" s="3"/>
    </row>
    <row r="405" spans="4:4" ht="12.75" customHeight="1">
      <c r="D405" s="3"/>
    </row>
    <row r="406" spans="4:4" ht="12.75" customHeight="1">
      <c r="D406" s="3"/>
    </row>
    <row r="407" spans="4:4" ht="12.75" customHeight="1">
      <c r="D407" s="3"/>
    </row>
    <row r="408" spans="4:4" ht="12.75" customHeight="1">
      <c r="D408" s="3"/>
    </row>
    <row r="409" spans="4:4" ht="12.75" customHeight="1">
      <c r="D409" s="3"/>
    </row>
    <row r="410" spans="4:4" ht="12.75" customHeight="1">
      <c r="D410" s="3"/>
    </row>
    <row r="411" spans="4:4" ht="12.75" customHeight="1">
      <c r="D411" s="3"/>
    </row>
    <row r="412" spans="4:4" ht="12.75" customHeight="1">
      <c r="D412" s="3"/>
    </row>
    <row r="413" spans="4:4" ht="12.75" customHeight="1">
      <c r="D413" s="3"/>
    </row>
    <row r="414" spans="4:4" ht="12.75" customHeight="1">
      <c r="D414" s="3"/>
    </row>
    <row r="415" spans="4:4" ht="12.75" customHeight="1">
      <c r="D415" s="3"/>
    </row>
    <row r="416" spans="4:4" ht="12.75" customHeight="1">
      <c r="D416" s="3"/>
    </row>
    <row r="417" spans="4:4" ht="12.75" customHeight="1">
      <c r="D417" s="3"/>
    </row>
    <row r="418" spans="4:4" ht="12.75" customHeight="1">
      <c r="D418" s="3"/>
    </row>
    <row r="419" spans="4:4" ht="12.75" customHeight="1">
      <c r="D419" s="3"/>
    </row>
    <row r="420" spans="4:4" ht="12.75" customHeight="1">
      <c r="D420" s="3"/>
    </row>
    <row r="421" spans="4:4" ht="12.75" customHeight="1">
      <c r="D421" s="3"/>
    </row>
    <row r="422" spans="4:4" ht="12.75" customHeight="1">
      <c r="D422" s="3"/>
    </row>
    <row r="423" spans="4:4" ht="12.75" customHeight="1">
      <c r="D423" s="3"/>
    </row>
    <row r="424" spans="4:4" ht="12.75" customHeight="1">
      <c r="D424" s="3"/>
    </row>
    <row r="425" spans="4:4" ht="12.75" customHeight="1">
      <c r="D425" s="3"/>
    </row>
    <row r="426" spans="4:4" ht="12.75" customHeight="1">
      <c r="D426" s="3"/>
    </row>
    <row r="427" spans="4:4" ht="12.75" customHeight="1">
      <c r="D427" s="3"/>
    </row>
    <row r="428" spans="4:4" ht="12.75" customHeight="1">
      <c r="D428" s="3"/>
    </row>
    <row r="429" spans="4:4" ht="12.75" customHeight="1">
      <c r="D429" s="3"/>
    </row>
    <row r="430" spans="4:4" ht="12.75" customHeight="1">
      <c r="D430" s="3"/>
    </row>
    <row r="431" spans="4:4" ht="12.75" customHeight="1">
      <c r="D431" s="3"/>
    </row>
    <row r="432" spans="4:4" ht="12.75" customHeight="1">
      <c r="D432" s="3"/>
    </row>
    <row r="433" spans="4:4" ht="12.75" customHeight="1">
      <c r="D433" s="3"/>
    </row>
    <row r="434" spans="4:4" ht="12.75" customHeight="1">
      <c r="D434" s="3"/>
    </row>
    <row r="435" spans="4:4" ht="12.75" customHeight="1">
      <c r="D435" s="3"/>
    </row>
    <row r="436" spans="4:4" ht="12.75" customHeight="1">
      <c r="D436" s="3"/>
    </row>
    <row r="437" spans="4:4" ht="12.75" customHeight="1">
      <c r="D437" s="3"/>
    </row>
    <row r="438" spans="4:4" ht="12.75" customHeight="1">
      <c r="D438" s="3"/>
    </row>
    <row r="439" spans="4:4" ht="12.75" customHeight="1">
      <c r="D439" s="3"/>
    </row>
    <row r="440" spans="4:4" ht="12.75" customHeight="1">
      <c r="D440" s="3"/>
    </row>
    <row r="441" spans="4:4" ht="12.75" customHeight="1">
      <c r="D441" s="3"/>
    </row>
    <row r="442" spans="4:4" ht="12.75" customHeight="1">
      <c r="D442" s="3"/>
    </row>
    <row r="443" spans="4:4" ht="12.75" customHeight="1">
      <c r="D443" s="3"/>
    </row>
    <row r="444" spans="4:4" ht="12.75" customHeight="1">
      <c r="D444" s="3"/>
    </row>
    <row r="445" spans="4:4" ht="12.75" customHeight="1">
      <c r="D445" s="3"/>
    </row>
    <row r="446" spans="4:4" ht="12.75" customHeight="1">
      <c r="D446" s="3"/>
    </row>
    <row r="447" spans="4:4" ht="12.75" customHeight="1">
      <c r="D447" s="3"/>
    </row>
    <row r="448" spans="4:4" ht="12.75" customHeight="1">
      <c r="D448" s="3"/>
    </row>
    <row r="449" spans="4:4" ht="12.75" customHeight="1">
      <c r="D449" s="3"/>
    </row>
    <row r="450" spans="4:4" ht="12.75" customHeight="1">
      <c r="D450" s="3"/>
    </row>
    <row r="451" spans="4:4" ht="12.75" customHeight="1">
      <c r="D451" s="3"/>
    </row>
    <row r="452" spans="4:4" ht="12.75" customHeight="1">
      <c r="D452" s="3"/>
    </row>
    <row r="453" spans="4:4" ht="12.75" customHeight="1">
      <c r="D453" s="3"/>
    </row>
    <row r="454" spans="4:4" ht="12.75" customHeight="1">
      <c r="D454" s="3"/>
    </row>
    <row r="455" spans="4:4" ht="12.75" customHeight="1">
      <c r="D455" s="3"/>
    </row>
    <row r="456" spans="4:4" ht="12.75" customHeight="1">
      <c r="D456" s="3"/>
    </row>
    <row r="457" spans="4:4" ht="12.75" customHeight="1">
      <c r="D457" s="3"/>
    </row>
    <row r="458" spans="4:4" ht="12.75" customHeight="1">
      <c r="D458" s="3"/>
    </row>
    <row r="459" spans="4:4" ht="12.75" customHeight="1">
      <c r="D459" s="3"/>
    </row>
    <row r="460" spans="4:4" ht="12.75" customHeight="1">
      <c r="D460" s="3"/>
    </row>
    <row r="461" spans="4:4" ht="12.75" customHeight="1">
      <c r="D461" s="3"/>
    </row>
    <row r="462" spans="4:4" ht="12.75" customHeight="1">
      <c r="D462" s="3"/>
    </row>
    <row r="463" spans="4:4" ht="12.75" customHeight="1">
      <c r="D463" s="3"/>
    </row>
    <row r="464" spans="4:4" ht="12.75" customHeight="1">
      <c r="D464" s="3"/>
    </row>
    <row r="465" spans="4:4" ht="12.75" customHeight="1">
      <c r="D465" s="3"/>
    </row>
    <row r="466" spans="4:4" ht="12.75" customHeight="1">
      <c r="D466" s="3"/>
    </row>
    <row r="467" spans="4:4" ht="12.75" customHeight="1">
      <c r="D467" s="3"/>
    </row>
    <row r="468" spans="4:4" ht="12.75" customHeight="1">
      <c r="D468" s="3"/>
    </row>
    <row r="469" spans="4:4" ht="12.75" customHeight="1">
      <c r="D469" s="3"/>
    </row>
    <row r="470" spans="4:4" ht="12.75" customHeight="1">
      <c r="D470" s="3"/>
    </row>
    <row r="471" spans="4:4" ht="12.75" customHeight="1">
      <c r="D471" s="3"/>
    </row>
    <row r="472" spans="4:4" ht="12.75" customHeight="1">
      <c r="D472" s="3"/>
    </row>
    <row r="473" spans="4:4" ht="12.75" customHeight="1">
      <c r="D473" s="3"/>
    </row>
    <row r="474" spans="4:4" ht="12.75" customHeight="1">
      <c r="D474" s="3"/>
    </row>
    <row r="475" spans="4:4" ht="12.75" customHeight="1">
      <c r="D475" s="3"/>
    </row>
    <row r="476" spans="4:4" ht="12.75" customHeight="1">
      <c r="D476" s="3"/>
    </row>
    <row r="477" spans="4:4" ht="12.75" customHeight="1">
      <c r="D477" s="3"/>
    </row>
    <row r="478" spans="4:4" ht="12.75" customHeight="1">
      <c r="D478" s="3"/>
    </row>
    <row r="479" spans="4:4" ht="12.75" customHeight="1">
      <c r="D479" s="3"/>
    </row>
    <row r="480" spans="4:4" ht="12.75" customHeight="1">
      <c r="D480" s="3"/>
    </row>
    <row r="481" spans="4:4" ht="12.75" customHeight="1">
      <c r="D481" s="3"/>
    </row>
    <row r="482" spans="4:4" ht="12.75" customHeight="1">
      <c r="D482" s="3"/>
    </row>
    <row r="483" spans="4:4" ht="12.75" customHeight="1">
      <c r="D483" s="3"/>
    </row>
    <row r="484" spans="4:4" ht="12.75" customHeight="1">
      <c r="D484" s="3"/>
    </row>
    <row r="485" spans="4:4" ht="12.75" customHeight="1">
      <c r="D485" s="3"/>
    </row>
    <row r="486" spans="4:4" ht="12.75" customHeight="1">
      <c r="D486" s="3"/>
    </row>
    <row r="487" spans="4:4" ht="12.75" customHeight="1">
      <c r="D487" s="3"/>
    </row>
    <row r="488" spans="4:4" ht="12.75" customHeight="1">
      <c r="D488" s="3"/>
    </row>
    <row r="489" spans="4:4" ht="12.75" customHeight="1">
      <c r="D489" s="3"/>
    </row>
    <row r="490" spans="4:4" ht="12.75" customHeight="1">
      <c r="D490" s="3"/>
    </row>
    <row r="491" spans="4:4" ht="12.75" customHeight="1">
      <c r="D491" s="3"/>
    </row>
    <row r="492" spans="4:4" ht="12.75" customHeight="1">
      <c r="D492" s="3"/>
    </row>
    <row r="493" spans="4:4" ht="12.75" customHeight="1">
      <c r="D493" s="3"/>
    </row>
    <row r="494" spans="4:4" ht="12.75" customHeight="1">
      <c r="D494" s="3"/>
    </row>
    <row r="495" spans="4:4" ht="12.75" customHeight="1">
      <c r="D495" s="3"/>
    </row>
    <row r="496" spans="4:4" ht="12.75" customHeight="1">
      <c r="D496" s="3"/>
    </row>
    <row r="497" spans="4:4" ht="12.75" customHeight="1">
      <c r="D497" s="3"/>
    </row>
    <row r="498" spans="4:4" ht="12.75" customHeight="1">
      <c r="D498" s="3"/>
    </row>
    <row r="499" spans="4:4" ht="12.75" customHeight="1">
      <c r="D499" s="3"/>
    </row>
    <row r="500" spans="4:4" ht="12.75" customHeight="1">
      <c r="D500" s="3"/>
    </row>
    <row r="501" spans="4:4" ht="12.75" customHeight="1">
      <c r="D501" s="3"/>
    </row>
    <row r="502" spans="4:4" ht="12.75" customHeight="1">
      <c r="D502" s="3"/>
    </row>
    <row r="503" spans="4:4" ht="12.75" customHeight="1">
      <c r="D503" s="3"/>
    </row>
    <row r="504" spans="4:4" ht="12.75" customHeight="1">
      <c r="D504" s="3"/>
    </row>
    <row r="505" spans="4:4" ht="12.75" customHeight="1">
      <c r="D505" s="3"/>
    </row>
    <row r="506" spans="4:4" ht="12.75" customHeight="1">
      <c r="D506" s="3"/>
    </row>
    <row r="507" spans="4:4" ht="12.75" customHeight="1">
      <c r="D507" s="3"/>
    </row>
    <row r="508" spans="4:4" ht="12.75" customHeight="1">
      <c r="D508" s="3"/>
    </row>
    <row r="509" spans="4:4" ht="12.75" customHeight="1">
      <c r="D509" s="3"/>
    </row>
    <row r="510" spans="4:4" ht="12.75" customHeight="1">
      <c r="D510" s="3"/>
    </row>
    <row r="511" spans="4:4" ht="12.75" customHeight="1">
      <c r="D511" s="3"/>
    </row>
    <row r="512" spans="4:4" ht="12.75" customHeight="1">
      <c r="D512" s="3"/>
    </row>
    <row r="513" spans="4:4" ht="12.75" customHeight="1">
      <c r="D513" s="3"/>
    </row>
    <row r="514" spans="4:4" ht="12.75" customHeight="1">
      <c r="D514" s="3"/>
    </row>
    <row r="515" spans="4:4" ht="12.75" customHeight="1">
      <c r="D515" s="3"/>
    </row>
    <row r="516" spans="4:4" ht="12.75" customHeight="1">
      <c r="D516" s="3"/>
    </row>
    <row r="517" spans="4:4" ht="12.75" customHeight="1">
      <c r="D517" s="3"/>
    </row>
    <row r="518" spans="4:4" ht="12.75" customHeight="1">
      <c r="D518" s="3"/>
    </row>
    <row r="519" spans="4:4" ht="12.75" customHeight="1">
      <c r="D519" s="3"/>
    </row>
    <row r="520" spans="4:4" ht="12.75" customHeight="1">
      <c r="D520" s="3"/>
    </row>
    <row r="521" spans="4:4" ht="12.75" customHeight="1">
      <c r="D521" s="3"/>
    </row>
    <row r="522" spans="4:4" ht="12.75" customHeight="1">
      <c r="D522" s="3"/>
    </row>
    <row r="523" spans="4:4" ht="12.75" customHeight="1">
      <c r="D523" s="3"/>
    </row>
    <row r="524" spans="4:4" ht="12.75" customHeight="1">
      <c r="D524" s="3"/>
    </row>
    <row r="525" spans="4:4" ht="12.75" customHeight="1">
      <c r="D525" s="3"/>
    </row>
    <row r="526" spans="4:4" ht="12.75" customHeight="1">
      <c r="D526" s="3"/>
    </row>
    <row r="527" spans="4:4" ht="12.75" customHeight="1">
      <c r="D527" s="3"/>
    </row>
    <row r="528" spans="4:4" ht="12.75" customHeight="1">
      <c r="D528" s="3"/>
    </row>
    <row r="529" spans="4:4" ht="12.75" customHeight="1">
      <c r="D529" s="3"/>
    </row>
    <row r="530" spans="4:4" ht="12.75" customHeight="1">
      <c r="D530" s="3"/>
    </row>
    <row r="531" spans="4:4" ht="12.75" customHeight="1">
      <c r="D531" s="3"/>
    </row>
    <row r="532" spans="4:4" ht="12.75" customHeight="1">
      <c r="D532" s="3"/>
    </row>
    <row r="533" spans="4:4" ht="12.75" customHeight="1">
      <c r="D533" s="3"/>
    </row>
    <row r="534" spans="4:4" ht="12.75" customHeight="1">
      <c r="D534" s="3"/>
    </row>
    <row r="535" spans="4:4" ht="12.75" customHeight="1">
      <c r="D535" s="3"/>
    </row>
    <row r="536" spans="4:4" ht="12.75" customHeight="1">
      <c r="D536" s="3"/>
    </row>
    <row r="537" spans="4:4" ht="12.75" customHeight="1">
      <c r="D537" s="3"/>
    </row>
    <row r="538" spans="4:4" ht="12.75" customHeight="1">
      <c r="D538" s="3"/>
    </row>
    <row r="539" spans="4:4" ht="12.75" customHeight="1">
      <c r="D539" s="3"/>
    </row>
    <row r="540" spans="4:4" ht="12.75" customHeight="1">
      <c r="D540" s="3"/>
    </row>
    <row r="541" spans="4:4" ht="12.75" customHeight="1">
      <c r="D541" s="3"/>
    </row>
    <row r="542" spans="4:4" ht="12.75" customHeight="1">
      <c r="D542" s="3"/>
    </row>
    <row r="543" spans="4:4" ht="12.75" customHeight="1">
      <c r="D543" s="3"/>
    </row>
    <row r="544" spans="4:4" ht="12.75" customHeight="1">
      <c r="D544" s="3"/>
    </row>
    <row r="545" spans="4:4" ht="12.75" customHeight="1">
      <c r="D545" s="3"/>
    </row>
    <row r="546" spans="4:4" ht="12.75" customHeight="1">
      <c r="D546" s="3"/>
    </row>
    <row r="547" spans="4:4" ht="12.75" customHeight="1">
      <c r="D547" s="3"/>
    </row>
    <row r="548" spans="4:4" ht="12.75" customHeight="1">
      <c r="D548" s="3"/>
    </row>
    <row r="549" spans="4:4" ht="12.75" customHeight="1">
      <c r="D549" s="3"/>
    </row>
    <row r="550" spans="4:4" ht="12.75" customHeight="1">
      <c r="D550" s="3"/>
    </row>
    <row r="551" spans="4:4" ht="12.75" customHeight="1">
      <c r="D551" s="3"/>
    </row>
    <row r="552" spans="4:4" ht="12.75" customHeight="1">
      <c r="D552" s="3"/>
    </row>
    <row r="553" spans="4:4" ht="12.75" customHeight="1">
      <c r="D553" s="3"/>
    </row>
    <row r="554" spans="4:4" ht="12.75" customHeight="1">
      <c r="D554" s="3"/>
    </row>
    <row r="555" spans="4:4" ht="12.75" customHeight="1">
      <c r="D555" s="3"/>
    </row>
    <row r="556" spans="4:4" ht="12.75" customHeight="1">
      <c r="D556" s="3"/>
    </row>
    <row r="557" spans="4:4" ht="12.75" customHeight="1">
      <c r="D557" s="3"/>
    </row>
    <row r="558" spans="4:4" ht="12.75" customHeight="1">
      <c r="D558" s="3"/>
    </row>
    <row r="559" spans="4:4" ht="12.75" customHeight="1">
      <c r="D559" s="3"/>
    </row>
    <row r="560" spans="4:4" ht="12.75" customHeight="1">
      <c r="D560" s="3"/>
    </row>
    <row r="561" spans="4:4" ht="12.75" customHeight="1">
      <c r="D561" s="3"/>
    </row>
    <row r="562" spans="4:4" ht="12.75" customHeight="1">
      <c r="D562" s="3"/>
    </row>
    <row r="563" spans="4:4" ht="12.75" customHeight="1">
      <c r="D563" s="3"/>
    </row>
    <row r="564" spans="4:4" ht="12.75" customHeight="1">
      <c r="D564" s="3"/>
    </row>
    <row r="565" spans="4:4" ht="12.75" customHeight="1">
      <c r="D565" s="3"/>
    </row>
    <row r="566" spans="4:4" ht="12.75" customHeight="1">
      <c r="D566" s="3"/>
    </row>
    <row r="567" spans="4:4" ht="12.75" customHeight="1">
      <c r="D567" s="3"/>
    </row>
    <row r="568" spans="4:4" ht="12.75" customHeight="1">
      <c r="D568" s="3"/>
    </row>
    <row r="569" spans="4:4" ht="12.75" customHeight="1">
      <c r="D569" s="3"/>
    </row>
    <row r="570" spans="4:4" ht="12.75" customHeight="1">
      <c r="D570" s="3"/>
    </row>
    <row r="571" spans="4:4" ht="12.75" customHeight="1">
      <c r="D571" s="3"/>
    </row>
    <row r="572" spans="4:4" ht="12.75" customHeight="1">
      <c r="D572" s="3"/>
    </row>
    <row r="573" spans="4:4" ht="12.75" customHeight="1">
      <c r="D573" s="3"/>
    </row>
    <row r="574" spans="4:4" ht="12.75" customHeight="1">
      <c r="D574" s="3"/>
    </row>
    <row r="575" spans="4:4" ht="12.75" customHeight="1">
      <c r="D575" s="3"/>
    </row>
    <row r="576" spans="4:4" ht="12.75" customHeight="1">
      <c r="D576" s="3"/>
    </row>
    <row r="577" spans="4:4" ht="12.75" customHeight="1">
      <c r="D577" s="3"/>
    </row>
    <row r="578" spans="4:4" ht="12.75" customHeight="1">
      <c r="D578" s="3"/>
    </row>
    <row r="579" spans="4:4" ht="12.75" customHeight="1">
      <c r="D579" s="3"/>
    </row>
    <row r="580" spans="4:4" ht="12.75" customHeight="1">
      <c r="D580" s="3"/>
    </row>
    <row r="581" spans="4:4" ht="12.75" customHeight="1">
      <c r="D581" s="3"/>
    </row>
    <row r="582" spans="4:4" ht="12.75" customHeight="1">
      <c r="D582" s="3"/>
    </row>
    <row r="583" spans="4:4" ht="12.75" customHeight="1">
      <c r="D583" s="3"/>
    </row>
    <row r="584" spans="4:4" ht="12.75" customHeight="1">
      <c r="D584" s="3"/>
    </row>
    <row r="585" spans="4:4" ht="12.75" customHeight="1">
      <c r="D585" s="3"/>
    </row>
    <row r="586" spans="4:4" ht="12.75" customHeight="1">
      <c r="D586" s="3"/>
    </row>
    <row r="587" spans="4:4" ht="12.75" customHeight="1">
      <c r="D587" s="3"/>
    </row>
    <row r="588" spans="4:4" ht="12.75" customHeight="1">
      <c r="D588" s="3"/>
    </row>
    <row r="589" spans="4:4" ht="12.75" customHeight="1">
      <c r="D589" s="3"/>
    </row>
    <row r="590" spans="4:4" ht="12.75" customHeight="1">
      <c r="D590" s="3"/>
    </row>
    <row r="591" spans="4:4" ht="12.75" customHeight="1">
      <c r="D591" s="3"/>
    </row>
    <row r="592" spans="4:4" ht="12.75" customHeight="1">
      <c r="D592" s="3"/>
    </row>
    <row r="593" spans="4:4" ht="12.75" customHeight="1">
      <c r="D593" s="3"/>
    </row>
    <row r="594" spans="4:4" ht="12.75" customHeight="1">
      <c r="D594" s="3"/>
    </row>
    <row r="595" spans="4:4" ht="12.75" customHeight="1">
      <c r="D595" s="3"/>
    </row>
    <row r="596" spans="4:4" ht="12.75" customHeight="1">
      <c r="D596" s="3"/>
    </row>
    <row r="597" spans="4:4" ht="12.75" customHeight="1">
      <c r="D597" s="3"/>
    </row>
    <row r="598" spans="4:4" ht="12.75" customHeight="1">
      <c r="D598" s="3"/>
    </row>
    <row r="599" spans="4:4" ht="12.75" customHeight="1">
      <c r="D599" s="3"/>
    </row>
    <row r="600" spans="4:4" ht="12.75" customHeight="1">
      <c r="D600" s="3"/>
    </row>
    <row r="601" spans="4:4" ht="12.75" customHeight="1">
      <c r="D601" s="3"/>
    </row>
    <row r="602" spans="4:4" ht="12.75" customHeight="1">
      <c r="D602" s="3"/>
    </row>
    <row r="603" spans="4:4" ht="12.75" customHeight="1">
      <c r="D603" s="3"/>
    </row>
    <row r="604" spans="4:4" ht="12.75" customHeight="1">
      <c r="D604" s="3"/>
    </row>
    <row r="605" spans="4:4" ht="12.75" customHeight="1">
      <c r="D605" s="3"/>
    </row>
    <row r="606" spans="4:4" ht="12.75" customHeight="1">
      <c r="D606" s="3"/>
    </row>
    <row r="607" spans="4:4" ht="12.75" customHeight="1">
      <c r="D607" s="3"/>
    </row>
    <row r="608" spans="4:4" ht="12.75" customHeight="1">
      <c r="D608" s="3"/>
    </row>
    <row r="609" spans="4:4" ht="12.75" customHeight="1">
      <c r="D609" s="3"/>
    </row>
    <row r="610" spans="4:4" ht="12.75" customHeight="1">
      <c r="D610" s="3"/>
    </row>
    <row r="611" spans="4:4" ht="12.75" customHeight="1">
      <c r="D611" s="3"/>
    </row>
    <row r="612" spans="4:4" ht="12.75" customHeight="1">
      <c r="D612" s="3"/>
    </row>
    <row r="613" spans="4:4" ht="12.75" customHeight="1">
      <c r="D613" s="3"/>
    </row>
    <row r="614" spans="4:4" ht="12.75" customHeight="1">
      <c r="D614" s="3"/>
    </row>
    <row r="615" spans="4:4" ht="12.75" customHeight="1">
      <c r="D615" s="3"/>
    </row>
    <row r="616" spans="4:4" ht="12.75" customHeight="1">
      <c r="D616" s="3"/>
    </row>
    <row r="617" spans="4:4" ht="12.75" customHeight="1">
      <c r="D617" s="3"/>
    </row>
    <row r="618" spans="4:4" ht="12.75" customHeight="1">
      <c r="D618" s="3"/>
    </row>
    <row r="619" spans="4:4" ht="12.75" customHeight="1">
      <c r="D619" s="3"/>
    </row>
    <row r="620" spans="4:4" ht="12.75" customHeight="1">
      <c r="D620" s="3"/>
    </row>
    <row r="621" spans="4:4" ht="12.75" customHeight="1">
      <c r="D621" s="3"/>
    </row>
    <row r="622" spans="4:4" ht="12.75" customHeight="1">
      <c r="D622" s="3"/>
    </row>
    <row r="623" spans="4:4" ht="12.75" customHeight="1">
      <c r="D623" s="3"/>
    </row>
    <row r="624" spans="4:4" ht="12.75" customHeight="1">
      <c r="D624" s="3"/>
    </row>
    <row r="625" spans="4:4" ht="12.75" customHeight="1">
      <c r="D625" s="3"/>
    </row>
    <row r="626" spans="4:4" ht="12.75" customHeight="1">
      <c r="D626" s="3"/>
    </row>
    <row r="627" spans="4:4" ht="12.75" customHeight="1">
      <c r="D627" s="3"/>
    </row>
    <row r="628" spans="4:4" ht="12.75" customHeight="1">
      <c r="D628" s="3"/>
    </row>
    <row r="629" spans="4:4" ht="12.75" customHeight="1">
      <c r="D629" s="3"/>
    </row>
    <row r="630" spans="4:4" ht="12.75" customHeight="1">
      <c r="D630" s="3"/>
    </row>
    <row r="631" spans="4:4" ht="12.75" customHeight="1">
      <c r="D631" s="3"/>
    </row>
    <row r="632" spans="4:4" ht="12.75" customHeight="1">
      <c r="D632" s="3"/>
    </row>
    <row r="633" spans="4:4" ht="12.75" customHeight="1">
      <c r="D633" s="3"/>
    </row>
    <row r="634" spans="4:4" ht="12.75" customHeight="1">
      <c r="D634" s="3"/>
    </row>
    <row r="635" spans="4:4" ht="12.75" customHeight="1">
      <c r="D635" s="3"/>
    </row>
    <row r="636" spans="4:4" ht="12.75" customHeight="1">
      <c r="D636" s="3"/>
    </row>
    <row r="637" spans="4:4" ht="12.75" customHeight="1">
      <c r="D637" s="3"/>
    </row>
    <row r="638" spans="4:4" ht="12.75" customHeight="1">
      <c r="D638" s="3"/>
    </row>
    <row r="639" spans="4:4" ht="12.75" customHeight="1">
      <c r="D639" s="3"/>
    </row>
    <row r="640" spans="4:4" ht="12.75" customHeight="1">
      <c r="D640" s="3"/>
    </row>
    <row r="641" spans="4:4" ht="12.75" customHeight="1">
      <c r="D641" s="3"/>
    </row>
    <row r="642" spans="4:4" ht="12.75" customHeight="1">
      <c r="D642" s="3"/>
    </row>
    <row r="643" spans="4:4" ht="12.75" customHeight="1">
      <c r="D643" s="3"/>
    </row>
    <row r="644" spans="4:4" ht="12.75" customHeight="1">
      <c r="D644" s="3"/>
    </row>
    <row r="645" spans="4:4" ht="12.75" customHeight="1">
      <c r="D645" s="3"/>
    </row>
    <row r="646" spans="4:4" ht="12.75" customHeight="1">
      <c r="D646" s="3"/>
    </row>
    <row r="647" spans="4:4" ht="12.75" customHeight="1">
      <c r="D647" s="3"/>
    </row>
    <row r="648" spans="4:4" ht="12.75" customHeight="1">
      <c r="D648" s="3"/>
    </row>
    <row r="649" spans="4:4" ht="12.75" customHeight="1">
      <c r="D649" s="3"/>
    </row>
    <row r="650" spans="4:4" ht="12.75" customHeight="1">
      <c r="D650" s="3"/>
    </row>
    <row r="651" spans="4:4" ht="12.75" customHeight="1">
      <c r="D651" s="3"/>
    </row>
    <row r="652" spans="4:4" ht="12.75" customHeight="1">
      <c r="D652" s="3"/>
    </row>
    <row r="653" spans="4:4" ht="12.75" customHeight="1">
      <c r="D653" s="3"/>
    </row>
    <row r="654" spans="4:4" ht="12.75" customHeight="1">
      <c r="D654" s="3"/>
    </row>
    <row r="655" spans="4:4" ht="12.75" customHeight="1">
      <c r="D655" s="3"/>
    </row>
    <row r="656" spans="4:4" ht="12.75" customHeight="1">
      <c r="D656" s="3"/>
    </row>
    <row r="657" spans="4:4" ht="12.75" customHeight="1">
      <c r="D657" s="3"/>
    </row>
    <row r="658" spans="4:4" ht="12.75" customHeight="1">
      <c r="D658" s="3"/>
    </row>
    <row r="659" spans="4:4" ht="12.75" customHeight="1">
      <c r="D659" s="3"/>
    </row>
    <row r="660" spans="4:4" ht="12.75" customHeight="1">
      <c r="D660" s="3"/>
    </row>
    <row r="661" spans="4:4" ht="12.75" customHeight="1">
      <c r="D661" s="3"/>
    </row>
    <row r="662" spans="4:4" ht="12.75" customHeight="1">
      <c r="D662" s="3"/>
    </row>
    <row r="663" spans="4:4" ht="12.75" customHeight="1">
      <c r="D663" s="3"/>
    </row>
    <row r="664" spans="4:4" ht="12.75" customHeight="1">
      <c r="D664" s="3"/>
    </row>
    <row r="665" spans="4:4" ht="12.75" customHeight="1">
      <c r="D665" s="3"/>
    </row>
    <row r="666" spans="4:4" ht="12.75" customHeight="1">
      <c r="D666" s="3"/>
    </row>
    <row r="667" spans="4:4" ht="12.75" customHeight="1">
      <c r="D667" s="3"/>
    </row>
    <row r="668" spans="4:4" ht="12.75" customHeight="1">
      <c r="D668" s="3"/>
    </row>
    <row r="669" spans="4:4" ht="12.75" customHeight="1">
      <c r="D669" s="3"/>
    </row>
    <row r="670" spans="4:4" ht="12.75" customHeight="1">
      <c r="D670" s="3"/>
    </row>
    <row r="671" spans="4:4" ht="12.75" customHeight="1">
      <c r="D671" s="3"/>
    </row>
    <row r="672" spans="4:4" ht="12.75" customHeight="1">
      <c r="D672" s="3"/>
    </row>
    <row r="673" spans="4:4" ht="12.75" customHeight="1">
      <c r="D673" s="3"/>
    </row>
    <row r="674" spans="4:4" ht="12.75" customHeight="1">
      <c r="D674" s="3"/>
    </row>
    <row r="675" spans="4:4" ht="12.75" customHeight="1">
      <c r="D675" s="3"/>
    </row>
    <row r="676" spans="4:4" ht="12.75" customHeight="1">
      <c r="D676" s="3"/>
    </row>
    <row r="677" spans="4:4" ht="12.75" customHeight="1">
      <c r="D677" s="3"/>
    </row>
    <row r="678" spans="4:4" ht="12.75" customHeight="1">
      <c r="D678" s="3"/>
    </row>
    <row r="679" spans="4:4" ht="12.75" customHeight="1">
      <c r="D679" s="3"/>
    </row>
    <row r="680" spans="4:4" ht="12.75" customHeight="1">
      <c r="D680" s="3"/>
    </row>
    <row r="681" spans="4:4" ht="12.75" customHeight="1">
      <c r="D681" s="3"/>
    </row>
    <row r="682" spans="4:4" ht="12.75" customHeight="1">
      <c r="D682" s="3"/>
    </row>
    <row r="683" spans="4:4" ht="12.75" customHeight="1">
      <c r="D683" s="3"/>
    </row>
    <row r="684" spans="4:4" ht="12.75" customHeight="1">
      <c r="D684" s="3"/>
    </row>
    <row r="685" spans="4:4" ht="12.75" customHeight="1">
      <c r="D685" s="3"/>
    </row>
    <row r="686" spans="4:4" ht="12.75" customHeight="1">
      <c r="D686" s="3"/>
    </row>
    <row r="687" spans="4:4" ht="12.75" customHeight="1">
      <c r="D687" s="3"/>
    </row>
    <row r="688" spans="4:4" ht="12.75" customHeight="1">
      <c r="D688" s="3"/>
    </row>
    <row r="689" spans="4:4" ht="12.75" customHeight="1">
      <c r="D689" s="3"/>
    </row>
    <row r="690" spans="4:4" ht="12.75" customHeight="1">
      <c r="D690" s="3"/>
    </row>
    <row r="691" spans="4:4" ht="12.75" customHeight="1">
      <c r="D691" s="3"/>
    </row>
    <row r="692" spans="4:4" ht="12.75" customHeight="1">
      <c r="D692" s="3"/>
    </row>
    <row r="693" spans="4:4" ht="12.75" customHeight="1">
      <c r="D693" s="3"/>
    </row>
    <row r="694" spans="4:4" ht="12.75" customHeight="1">
      <c r="D694" s="3"/>
    </row>
    <row r="695" spans="4:4" ht="12.75" customHeight="1">
      <c r="D695" s="3"/>
    </row>
    <row r="696" spans="4:4" ht="12.75" customHeight="1">
      <c r="D696" s="3"/>
    </row>
    <row r="697" spans="4:4" ht="12.75" customHeight="1">
      <c r="D697" s="3"/>
    </row>
    <row r="698" spans="4:4" ht="12.75" customHeight="1">
      <c r="D698" s="3"/>
    </row>
    <row r="699" spans="4:4" ht="12.75" customHeight="1">
      <c r="D699" s="3"/>
    </row>
    <row r="700" spans="4:4" ht="12.75" customHeight="1">
      <c r="D700" s="3"/>
    </row>
    <row r="701" spans="4:4" ht="12.75" customHeight="1">
      <c r="D701" s="3"/>
    </row>
    <row r="702" spans="4:4" ht="12.75" customHeight="1">
      <c r="D702" s="3"/>
    </row>
    <row r="703" spans="4:4" ht="12.75" customHeight="1">
      <c r="D703" s="3"/>
    </row>
    <row r="704" spans="4:4" ht="12.75" customHeight="1">
      <c r="D704" s="3"/>
    </row>
    <row r="705" spans="4:4" ht="12.75" customHeight="1">
      <c r="D705" s="3"/>
    </row>
    <row r="706" spans="4:4" ht="12.75" customHeight="1">
      <c r="D706" s="3"/>
    </row>
    <row r="707" spans="4:4" ht="12.75" customHeight="1">
      <c r="D707" s="3"/>
    </row>
    <row r="708" spans="4:4" ht="12.75" customHeight="1">
      <c r="D708" s="3"/>
    </row>
    <row r="709" spans="4:4" ht="12.75" customHeight="1">
      <c r="D709" s="3"/>
    </row>
    <row r="710" spans="4:4" ht="12.75" customHeight="1">
      <c r="D710" s="3"/>
    </row>
    <row r="711" spans="4:4" ht="12.75" customHeight="1">
      <c r="D711" s="3"/>
    </row>
    <row r="712" spans="4:4" ht="12.75" customHeight="1">
      <c r="D712" s="3"/>
    </row>
    <row r="713" spans="4:4" ht="12.75" customHeight="1">
      <c r="D713" s="3"/>
    </row>
    <row r="714" spans="4:4" ht="12.75" customHeight="1">
      <c r="D714" s="3"/>
    </row>
    <row r="715" spans="4:4" ht="12.75" customHeight="1">
      <c r="D715" s="3"/>
    </row>
    <row r="716" spans="4:4" ht="12.75" customHeight="1">
      <c r="D716" s="3"/>
    </row>
    <row r="717" spans="4:4" ht="12.75" customHeight="1">
      <c r="D717" s="3"/>
    </row>
    <row r="718" spans="4:4" ht="12.75" customHeight="1">
      <c r="D718" s="3"/>
    </row>
    <row r="719" spans="4:4" ht="12.75" customHeight="1">
      <c r="D719" s="3"/>
    </row>
    <row r="720" spans="4:4" ht="12.75" customHeight="1">
      <c r="D720" s="3"/>
    </row>
    <row r="721" spans="4:4" ht="12.75" customHeight="1">
      <c r="D721" s="3"/>
    </row>
    <row r="722" spans="4:4" ht="12.75" customHeight="1">
      <c r="D722" s="3"/>
    </row>
    <row r="723" spans="4:4" ht="12.75" customHeight="1">
      <c r="D723" s="3"/>
    </row>
    <row r="724" spans="4:4" ht="12.75" customHeight="1">
      <c r="D724" s="3"/>
    </row>
    <row r="725" spans="4:4" ht="12.75" customHeight="1">
      <c r="D725" s="3"/>
    </row>
    <row r="726" spans="4:4" ht="12.75" customHeight="1">
      <c r="D726" s="3"/>
    </row>
    <row r="727" spans="4:4" ht="12.75" customHeight="1">
      <c r="D727" s="3"/>
    </row>
    <row r="728" spans="4:4" ht="12.75" customHeight="1">
      <c r="D728" s="3"/>
    </row>
    <row r="729" spans="4:4" ht="12.75" customHeight="1">
      <c r="D729" s="3"/>
    </row>
    <row r="730" spans="4:4" ht="12.75" customHeight="1">
      <c r="D730" s="3"/>
    </row>
    <row r="731" spans="4:4" ht="12.75" customHeight="1">
      <c r="D731" s="3"/>
    </row>
    <row r="732" spans="4:4" ht="12.75" customHeight="1">
      <c r="D732" s="3"/>
    </row>
    <row r="733" spans="4:4" ht="12.75" customHeight="1">
      <c r="D733" s="3"/>
    </row>
    <row r="734" spans="4:4" ht="12.75" customHeight="1">
      <c r="D734" s="3"/>
    </row>
    <row r="735" spans="4:4" ht="12.75" customHeight="1">
      <c r="D735" s="3"/>
    </row>
    <row r="736" spans="4:4" ht="12.75" customHeight="1">
      <c r="D736" s="3"/>
    </row>
    <row r="737" spans="4:4" ht="12.75" customHeight="1">
      <c r="D737" s="3"/>
    </row>
    <row r="738" spans="4:4" ht="12.75" customHeight="1">
      <c r="D738" s="3"/>
    </row>
    <row r="739" spans="4:4" ht="12.75" customHeight="1">
      <c r="D739" s="3"/>
    </row>
    <row r="740" spans="4:4" ht="12.75" customHeight="1">
      <c r="D740" s="3"/>
    </row>
    <row r="741" spans="4:4" ht="12.75" customHeight="1">
      <c r="D741" s="3"/>
    </row>
    <row r="742" spans="4:4" ht="12.75" customHeight="1">
      <c r="D742" s="3"/>
    </row>
    <row r="743" spans="4:4" ht="12.75" customHeight="1">
      <c r="D743" s="3"/>
    </row>
    <row r="744" spans="4:4" ht="12.75" customHeight="1">
      <c r="D744" s="3"/>
    </row>
    <row r="745" spans="4:4" ht="12.75" customHeight="1">
      <c r="D745" s="3"/>
    </row>
    <row r="746" spans="4:4" ht="12.75" customHeight="1">
      <c r="D746" s="3"/>
    </row>
    <row r="747" spans="4:4" ht="12.75" customHeight="1">
      <c r="D747" s="3"/>
    </row>
    <row r="748" spans="4:4" ht="12.75" customHeight="1">
      <c r="D748" s="3"/>
    </row>
    <row r="749" spans="4:4" ht="12.75" customHeight="1">
      <c r="D749" s="3"/>
    </row>
    <row r="750" spans="4:4" ht="12.75" customHeight="1">
      <c r="D750" s="3"/>
    </row>
    <row r="751" spans="4:4" ht="12.75" customHeight="1">
      <c r="D751" s="3"/>
    </row>
    <row r="752" spans="4:4" ht="12.75" customHeight="1">
      <c r="D752" s="3"/>
    </row>
    <row r="753" spans="4:4" ht="12.75" customHeight="1">
      <c r="D753" s="3"/>
    </row>
    <row r="754" spans="4:4" ht="12.75" customHeight="1">
      <c r="D754" s="3"/>
    </row>
    <row r="755" spans="4:4" ht="12.75" customHeight="1">
      <c r="D755" s="3"/>
    </row>
    <row r="756" spans="4:4" ht="12.75" customHeight="1">
      <c r="D756" s="3"/>
    </row>
    <row r="757" spans="4:4" ht="12.75" customHeight="1">
      <c r="D757" s="3"/>
    </row>
    <row r="758" spans="4:4" ht="12.75" customHeight="1">
      <c r="D758" s="3"/>
    </row>
    <row r="759" spans="4:4" ht="12.75" customHeight="1">
      <c r="D759" s="3"/>
    </row>
    <row r="760" spans="4:4" ht="12.75" customHeight="1">
      <c r="D760" s="3"/>
    </row>
    <row r="761" spans="4:4" ht="12.75" customHeight="1">
      <c r="D761" s="3"/>
    </row>
    <row r="762" spans="4:4" ht="12.75" customHeight="1">
      <c r="D762" s="3"/>
    </row>
    <row r="763" spans="4:4" ht="12.75" customHeight="1">
      <c r="D763" s="3"/>
    </row>
    <row r="764" spans="4:4" ht="12.75" customHeight="1">
      <c r="D764" s="3"/>
    </row>
    <row r="765" spans="4:4" ht="12.75" customHeight="1">
      <c r="D765" s="3"/>
    </row>
    <row r="766" spans="4:4" ht="12.75" customHeight="1">
      <c r="D766" s="3"/>
    </row>
    <row r="767" spans="4:4" ht="12.75" customHeight="1">
      <c r="D767" s="3"/>
    </row>
    <row r="768" spans="4:4" ht="12.75" customHeight="1">
      <c r="D768" s="3"/>
    </row>
    <row r="769" spans="4:4" ht="12.75" customHeight="1">
      <c r="D769" s="3"/>
    </row>
    <row r="770" spans="4:4" ht="12.75" customHeight="1">
      <c r="D770" s="3"/>
    </row>
    <row r="771" spans="4:4" ht="12.75" customHeight="1">
      <c r="D771" s="3"/>
    </row>
    <row r="772" spans="4:4" ht="12.75" customHeight="1">
      <c r="D772" s="3"/>
    </row>
    <row r="773" spans="4:4" ht="12.75" customHeight="1">
      <c r="D773" s="3"/>
    </row>
    <row r="774" spans="4:4" ht="12.75" customHeight="1">
      <c r="D774" s="3"/>
    </row>
    <row r="775" spans="4:4" ht="12.75" customHeight="1">
      <c r="D775" s="3"/>
    </row>
    <row r="776" spans="4:4" ht="12.75" customHeight="1">
      <c r="D776" s="3"/>
    </row>
    <row r="777" spans="4:4" ht="12.75" customHeight="1">
      <c r="D777" s="3"/>
    </row>
    <row r="778" spans="4:4" ht="12.75" customHeight="1">
      <c r="D778" s="3"/>
    </row>
    <row r="779" spans="4:4" ht="12.75" customHeight="1">
      <c r="D779" s="3"/>
    </row>
    <row r="780" spans="4:4" ht="12.75" customHeight="1">
      <c r="D780" s="3"/>
    </row>
    <row r="781" spans="4:4" ht="12.75" customHeight="1">
      <c r="D781" s="3"/>
    </row>
    <row r="782" spans="4:4" ht="12.75" customHeight="1">
      <c r="D782" s="3"/>
    </row>
    <row r="783" spans="4:4" ht="12.75" customHeight="1">
      <c r="D783" s="3"/>
    </row>
    <row r="784" spans="4:4" ht="12.75" customHeight="1">
      <c r="D784" s="3"/>
    </row>
    <row r="785" spans="4:4" ht="12.75" customHeight="1">
      <c r="D785" s="3"/>
    </row>
    <row r="786" spans="4:4" ht="12.75" customHeight="1">
      <c r="D786" s="3"/>
    </row>
    <row r="787" spans="4:4" ht="12.75" customHeight="1">
      <c r="D787" s="3"/>
    </row>
    <row r="788" spans="4:4" ht="12.75" customHeight="1">
      <c r="D788" s="3"/>
    </row>
    <row r="789" spans="4:4" ht="12.75" customHeight="1">
      <c r="D789" s="3"/>
    </row>
    <row r="790" spans="4:4" ht="12.75" customHeight="1">
      <c r="D790" s="3"/>
    </row>
    <row r="791" spans="4:4" ht="12.75" customHeight="1">
      <c r="D791" s="3"/>
    </row>
    <row r="792" spans="4:4" ht="12.75" customHeight="1">
      <c r="D792" s="3"/>
    </row>
    <row r="793" spans="4:4" ht="12.75" customHeight="1">
      <c r="D793" s="3"/>
    </row>
    <row r="794" spans="4:4" ht="12.75" customHeight="1">
      <c r="D794" s="3"/>
    </row>
    <row r="795" spans="4:4" ht="12.75" customHeight="1">
      <c r="D795" s="3"/>
    </row>
    <row r="796" spans="4:4" ht="12.75" customHeight="1">
      <c r="D796" s="3"/>
    </row>
    <row r="797" spans="4:4" ht="12.75" customHeight="1">
      <c r="D797" s="3"/>
    </row>
    <row r="798" spans="4:4" ht="12.75" customHeight="1">
      <c r="D798" s="3"/>
    </row>
    <row r="799" spans="4:4" ht="12.75" customHeight="1">
      <c r="D799" s="3"/>
    </row>
    <row r="800" spans="4:4" ht="12.75" customHeight="1">
      <c r="D800" s="3"/>
    </row>
    <row r="801" spans="4:4" ht="12.75" customHeight="1">
      <c r="D801" s="3"/>
    </row>
    <row r="802" spans="4:4" ht="12.75" customHeight="1">
      <c r="D802" s="3"/>
    </row>
    <row r="803" spans="4:4" ht="12.75" customHeight="1">
      <c r="D803" s="3"/>
    </row>
    <row r="804" spans="4:4" ht="12.75" customHeight="1">
      <c r="D804" s="3"/>
    </row>
    <row r="805" spans="4:4" ht="12.75" customHeight="1">
      <c r="D805" s="3"/>
    </row>
    <row r="806" spans="4:4" ht="12.75" customHeight="1">
      <c r="D806" s="3"/>
    </row>
    <row r="807" spans="4:4" ht="12.75" customHeight="1">
      <c r="D807" s="3"/>
    </row>
    <row r="808" spans="4:4" ht="12.75" customHeight="1">
      <c r="D808" s="3"/>
    </row>
    <row r="809" spans="4:4" ht="12.75" customHeight="1">
      <c r="D809" s="3"/>
    </row>
    <row r="810" spans="4:4" ht="12.75" customHeight="1">
      <c r="D810" s="3"/>
    </row>
    <row r="811" spans="4:4" ht="12.75" customHeight="1">
      <c r="D811" s="3"/>
    </row>
    <row r="812" spans="4:4" ht="12.75" customHeight="1">
      <c r="D812" s="3"/>
    </row>
    <row r="813" spans="4:4" ht="12.75" customHeight="1">
      <c r="D813" s="3"/>
    </row>
    <row r="814" spans="4:4" ht="12.75" customHeight="1">
      <c r="D814" s="3"/>
    </row>
    <row r="815" spans="4:4" ht="12.75" customHeight="1">
      <c r="D815" s="3"/>
    </row>
    <row r="816" spans="4:4" ht="12.75" customHeight="1">
      <c r="D816" s="3"/>
    </row>
    <row r="817" spans="4:4" ht="12.75" customHeight="1">
      <c r="D817" s="3"/>
    </row>
    <row r="818" spans="4:4" ht="12.75" customHeight="1">
      <c r="D818" s="3"/>
    </row>
    <row r="819" spans="4:4" ht="12.75" customHeight="1">
      <c r="D819" s="3"/>
    </row>
    <row r="820" spans="4:4" ht="12.75" customHeight="1">
      <c r="D820" s="3"/>
    </row>
    <row r="821" spans="4:4" ht="12.75" customHeight="1">
      <c r="D821" s="3"/>
    </row>
    <row r="822" spans="4:4" ht="12.75" customHeight="1">
      <c r="D822" s="3"/>
    </row>
    <row r="823" spans="4:4" ht="12.75" customHeight="1">
      <c r="D823" s="3"/>
    </row>
    <row r="824" spans="4:4" ht="12.75" customHeight="1">
      <c r="D824" s="3"/>
    </row>
    <row r="825" spans="4:4" ht="12.75" customHeight="1">
      <c r="D825" s="3"/>
    </row>
    <row r="826" spans="4:4" ht="12.75" customHeight="1">
      <c r="D826" s="3"/>
    </row>
    <row r="827" spans="4:4" ht="12.75" customHeight="1">
      <c r="D827" s="3"/>
    </row>
    <row r="828" spans="4:4" ht="12.75" customHeight="1">
      <c r="D828" s="3"/>
    </row>
    <row r="829" spans="4:4" ht="12.75" customHeight="1">
      <c r="D829" s="3"/>
    </row>
    <row r="830" spans="4:4" ht="12.75" customHeight="1">
      <c r="D830" s="3"/>
    </row>
    <row r="831" spans="4:4" ht="12.75" customHeight="1">
      <c r="D831" s="3"/>
    </row>
    <row r="832" spans="4:4" ht="12.75" customHeight="1">
      <c r="D832" s="3"/>
    </row>
    <row r="833" spans="4:4" ht="12.75" customHeight="1">
      <c r="D833" s="3"/>
    </row>
    <row r="834" spans="4:4" ht="12.75" customHeight="1">
      <c r="D834" s="3"/>
    </row>
    <row r="835" spans="4:4" ht="12.75" customHeight="1">
      <c r="D835" s="3"/>
    </row>
    <row r="836" spans="4:4" ht="12.75" customHeight="1">
      <c r="D836" s="3"/>
    </row>
    <row r="837" spans="4:4" ht="12.75" customHeight="1">
      <c r="D837" s="3"/>
    </row>
    <row r="838" spans="4:4" ht="12.75" customHeight="1">
      <c r="D838" s="3"/>
    </row>
    <row r="839" spans="4:4" ht="12.75" customHeight="1">
      <c r="D839" s="3"/>
    </row>
    <row r="840" spans="4:4" ht="12.75" customHeight="1">
      <c r="D840" s="3"/>
    </row>
    <row r="841" spans="4:4" ht="12.75" customHeight="1">
      <c r="D841" s="3"/>
    </row>
    <row r="842" spans="4:4" ht="12.75" customHeight="1">
      <c r="D842" s="3"/>
    </row>
    <row r="843" spans="4:4" ht="12.75" customHeight="1">
      <c r="D843" s="3"/>
    </row>
    <row r="844" spans="4:4" ht="12.75" customHeight="1">
      <c r="D844" s="3"/>
    </row>
    <row r="845" spans="4:4" ht="12.75" customHeight="1">
      <c r="D845" s="3"/>
    </row>
    <row r="846" spans="4:4" ht="12.75" customHeight="1">
      <c r="D846" s="3"/>
    </row>
    <row r="847" spans="4:4" ht="12.75" customHeight="1">
      <c r="D847" s="3"/>
    </row>
    <row r="848" spans="4:4" ht="12.75" customHeight="1">
      <c r="D848" s="3"/>
    </row>
    <row r="849" spans="4:4" ht="12.75" customHeight="1">
      <c r="D849" s="3"/>
    </row>
    <row r="850" spans="4:4" ht="12.75" customHeight="1">
      <c r="D850" s="3"/>
    </row>
    <row r="851" spans="4:4" ht="12.75" customHeight="1">
      <c r="D851" s="3"/>
    </row>
    <row r="852" spans="4:4" ht="12.75" customHeight="1">
      <c r="D852" s="3"/>
    </row>
    <row r="853" spans="4:4" ht="12.75" customHeight="1">
      <c r="D853" s="3"/>
    </row>
    <row r="854" spans="4:4" ht="12.75" customHeight="1">
      <c r="D854" s="3"/>
    </row>
    <row r="855" spans="4:4" ht="12.75" customHeight="1">
      <c r="D855" s="3"/>
    </row>
    <row r="856" spans="4:4" ht="12.75" customHeight="1">
      <c r="D856" s="3"/>
    </row>
    <row r="857" spans="4:4" ht="12.75" customHeight="1">
      <c r="D857" s="3"/>
    </row>
    <row r="858" spans="4:4" ht="12.75" customHeight="1">
      <c r="D858" s="3"/>
    </row>
    <row r="859" spans="4:4" ht="12.75" customHeight="1">
      <c r="D859" s="3"/>
    </row>
    <row r="860" spans="4:4" ht="12.75" customHeight="1">
      <c r="D860" s="3"/>
    </row>
    <row r="861" spans="4:4" ht="12.75" customHeight="1">
      <c r="D861" s="3"/>
    </row>
    <row r="862" spans="4:4" ht="12.75" customHeight="1">
      <c r="D862" s="3"/>
    </row>
    <row r="863" spans="4:4" ht="12.75" customHeight="1">
      <c r="D863" s="3"/>
    </row>
    <row r="864" spans="4:4" ht="12.75" customHeight="1">
      <c r="D864" s="3"/>
    </row>
    <row r="865" spans="4:4" ht="12.75" customHeight="1">
      <c r="D865" s="3"/>
    </row>
    <row r="866" spans="4:4" ht="12.75" customHeight="1">
      <c r="D866" s="3"/>
    </row>
    <row r="867" spans="4:4" ht="12.75" customHeight="1">
      <c r="D867" s="3"/>
    </row>
    <row r="868" spans="4:4" ht="12.75" customHeight="1">
      <c r="D868" s="3"/>
    </row>
    <row r="869" spans="4:4" ht="12.75" customHeight="1">
      <c r="D869" s="3"/>
    </row>
    <row r="870" spans="4:4" ht="12.75" customHeight="1">
      <c r="D870" s="3"/>
    </row>
    <row r="871" spans="4:4" ht="12.75" customHeight="1">
      <c r="D871" s="3"/>
    </row>
    <row r="872" spans="4:4" ht="12.75" customHeight="1">
      <c r="D872" s="3"/>
    </row>
    <row r="873" spans="4:4" ht="12.75" customHeight="1">
      <c r="D873" s="3"/>
    </row>
    <row r="874" spans="4:4" ht="12.75" customHeight="1">
      <c r="D874" s="3"/>
    </row>
    <row r="875" spans="4:4" ht="12.75" customHeight="1">
      <c r="D875" s="3"/>
    </row>
    <row r="876" spans="4:4" ht="12.75" customHeight="1">
      <c r="D876" s="3"/>
    </row>
    <row r="877" spans="4:4" ht="12.75" customHeight="1">
      <c r="D877" s="3"/>
    </row>
    <row r="878" spans="4:4" ht="12.75" customHeight="1">
      <c r="D878" s="3"/>
    </row>
    <row r="879" spans="4:4" ht="12.75" customHeight="1">
      <c r="D879" s="3"/>
    </row>
    <row r="880" spans="4:4" ht="12.75" customHeight="1">
      <c r="D880" s="3"/>
    </row>
    <row r="881" spans="4:4" ht="12.75" customHeight="1">
      <c r="D881" s="3"/>
    </row>
    <row r="882" spans="4:4" ht="12.75" customHeight="1">
      <c r="D882" s="3"/>
    </row>
    <row r="883" spans="4:4" ht="12.75" customHeight="1">
      <c r="D883" s="3"/>
    </row>
    <row r="884" spans="4:4" ht="12.75" customHeight="1">
      <c r="D884" s="3"/>
    </row>
    <row r="885" spans="4:4" ht="12.75" customHeight="1">
      <c r="D885" s="3"/>
    </row>
    <row r="886" spans="4:4" ht="12.75" customHeight="1">
      <c r="D886" s="3"/>
    </row>
    <row r="887" spans="4:4" ht="12.75" customHeight="1">
      <c r="D887" s="3"/>
    </row>
    <row r="888" spans="4:4" ht="12.75" customHeight="1">
      <c r="D888" s="3"/>
    </row>
    <row r="889" spans="4:4" ht="12.75" customHeight="1">
      <c r="D889" s="3"/>
    </row>
    <row r="890" spans="4:4" ht="12.75" customHeight="1">
      <c r="D890" s="3"/>
    </row>
    <row r="891" spans="4:4" ht="12.75" customHeight="1">
      <c r="D891" s="3"/>
    </row>
    <row r="892" spans="4:4" ht="12.75" customHeight="1">
      <c r="D892" s="3"/>
    </row>
    <row r="893" spans="4:4" ht="12.75" customHeight="1">
      <c r="D893" s="3"/>
    </row>
    <row r="894" spans="4:4" ht="12.75" customHeight="1">
      <c r="D894" s="3"/>
    </row>
    <row r="895" spans="4:4" ht="12.75" customHeight="1">
      <c r="D895" s="3"/>
    </row>
    <row r="896" spans="4:4" ht="12.75" customHeight="1">
      <c r="D896" s="3"/>
    </row>
    <row r="897" spans="4:4" ht="12.75" customHeight="1">
      <c r="D897" s="3"/>
    </row>
    <row r="898" spans="4:4" ht="12.75" customHeight="1">
      <c r="D898" s="3"/>
    </row>
    <row r="899" spans="4:4" ht="12.75" customHeight="1">
      <c r="D899" s="3"/>
    </row>
    <row r="900" spans="4:4" ht="12.75" customHeight="1">
      <c r="D900" s="3"/>
    </row>
    <row r="901" spans="4:4" ht="12.75" customHeight="1">
      <c r="D901" s="3"/>
    </row>
    <row r="902" spans="4:4" ht="12.75" customHeight="1">
      <c r="D902" s="3"/>
    </row>
    <row r="903" spans="4:4" ht="12.75" customHeight="1">
      <c r="D903" s="3"/>
    </row>
    <row r="904" spans="4:4" ht="12.75" customHeight="1">
      <c r="D904" s="3"/>
    </row>
    <row r="905" spans="4:4" ht="12.75" customHeight="1">
      <c r="D905" s="3"/>
    </row>
    <row r="906" spans="4:4" ht="12.75" customHeight="1">
      <c r="D906" s="3"/>
    </row>
    <row r="907" spans="4:4" ht="12.75" customHeight="1">
      <c r="D907" s="3"/>
    </row>
    <row r="908" spans="4:4" ht="12.75" customHeight="1">
      <c r="D908" s="3"/>
    </row>
    <row r="909" spans="4:4" ht="12.75" customHeight="1">
      <c r="D909" s="3"/>
    </row>
    <row r="910" spans="4:4" ht="12.75" customHeight="1">
      <c r="D910" s="3"/>
    </row>
    <row r="911" spans="4:4" ht="12.75" customHeight="1">
      <c r="D911" s="3"/>
    </row>
    <row r="912" spans="4:4" ht="12.75" customHeight="1">
      <c r="D912" s="3"/>
    </row>
    <row r="913" spans="4:4" ht="12.75" customHeight="1">
      <c r="D913" s="3"/>
    </row>
    <row r="914" spans="4:4" ht="12.75" customHeight="1">
      <c r="D914" s="3"/>
    </row>
    <row r="915" spans="4:4" ht="12.75" customHeight="1">
      <c r="D915" s="3"/>
    </row>
    <row r="916" spans="4:4" ht="12.75" customHeight="1">
      <c r="D916" s="3"/>
    </row>
    <row r="917" spans="4:4" ht="12.75" customHeight="1">
      <c r="D917" s="3"/>
    </row>
    <row r="918" spans="4:4" ht="12.75" customHeight="1">
      <c r="D918" s="3"/>
    </row>
    <row r="919" spans="4:4" ht="12.75" customHeight="1">
      <c r="D919" s="3"/>
    </row>
    <row r="920" spans="4:4" ht="12.75" customHeight="1">
      <c r="D920" s="3"/>
    </row>
    <row r="921" spans="4:4" ht="12.75" customHeight="1">
      <c r="D921" s="3"/>
    </row>
    <row r="922" spans="4:4" ht="12.75" customHeight="1">
      <c r="D922" s="3"/>
    </row>
    <row r="923" spans="4:4" ht="12.75" customHeight="1">
      <c r="D923" s="3"/>
    </row>
    <row r="924" spans="4:4" ht="12.75" customHeight="1">
      <c r="D924" s="3"/>
    </row>
    <row r="925" spans="4:4" ht="12.75" customHeight="1">
      <c r="D925" s="3"/>
    </row>
    <row r="926" spans="4:4" ht="12.75" customHeight="1">
      <c r="D926" s="3"/>
    </row>
    <row r="927" spans="4:4" ht="12.75" customHeight="1">
      <c r="D927" s="3"/>
    </row>
    <row r="928" spans="4:4" ht="12.75" customHeight="1">
      <c r="D928" s="3"/>
    </row>
    <row r="929" spans="4:4" ht="12.75" customHeight="1">
      <c r="D929" s="3"/>
    </row>
    <row r="930" spans="4:4" ht="12.75" customHeight="1">
      <c r="D930" s="3"/>
    </row>
    <row r="931" spans="4:4" ht="12.75" customHeight="1">
      <c r="D931" s="3"/>
    </row>
    <row r="932" spans="4:4" ht="12.75" customHeight="1">
      <c r="D932" s="3"/>
    </row>
    <row r="933" spans="4:4" ht="12.75" customHeight="1">
      <c r="D933" s="3"/>
    </row>
    <row r="934" spans="4:4" ht="12.75" customHeight="1">
      <c r="D934" s="3"/>
    </row>
    <row r="935" spans="4:4" ht="12.75" customHeight="1">
      <c r="D935" s="3"/>
    </row>
    <row r="936" spans="4:4" ht="12.75" customHeight="1">
      <c r="D936" s="3"/>
    </row>
    <row r="937" spans="4:4" ht="12.75" customHeight="1">
      <c r="D937" s="3"/>
    </row>
    <row r="938" spans="4:4" ht="12.75" customHeight="1">
      <c r="D938" s="3"/>
    </row>
    <row r="939" spans="4:4" ht="12.75" customHeight="1">
      <c r="D939" s="3"/>
    </row>
    <row r="940" spans="4:4" ht="12.75" customHeight="1">
      <c r="D940" s="3"/>
    </row>
    <row r="941" spans="4:4" ht="12.75" customHeight="1">
      <c r="D941" s="3"/>
    </row>
    <row r="942" spans="4:4" ht="12.75" customHeight="1">
      <c r="D942" s="3"/>
    </row>
    <row r="943" spans="4:4" ht="12.75" customHeight="1">
      <c r="D943" s="3"/>
    </row>
    <row r="944" spans="4:4" ht="12.75" customHeight="1">
      <c r="D944" s="3"/>
    </row>
    <row r="945" spans="4:4" ht="12.75" customHeight="1">
      <c r="D945" s="3"/>
    </row>
    <row r="946" spans="4:4" ht="12.75" customHeight="1">
      <c r="D946" s="3"/>
    </row>
    <row r="947" spans="4:4" ht="12.75" customHeight="1">
      <c r="D947" s="3"/>
    </row>
    <row r="948" spans="4:4" ht="12.75" customHeight="1">
      <c r="D948" s="3"/>
    </row>
    <row r="949" spans="4:4" ht="12.75" customHeight="1">
      <c r="D949" s="3"/>
    </row>
    <row r="950" spans="4:4" ht="12.75" customHeight="1">
      <c r="D950" s="3"/>
    </row>
    <row r="951" spans="4:4" ht="12.75" customHeight="1">
      <c r="D951" s="3"/>
    </row>
    <row r="952" spans="4:4" ht="12.75" customHeight="1">
      <c r="D952" s="3"/>
    </row>
    <row r="953" spans="4:4" ht="12.75" customHeight="1">
      <c r="D953" s="3"/>
    </row>
    <row r="954" spans="4:4" ht="12.75" customHeight="1">
      <c r="D954" s="3"/>
    </row>
    <row r="955" spans="4:4" ht="12.75" customHeight="1">
      <c r="D955" s="3"/>
    </row>
    <row r="956" spans="4:4" ht="12.75" customHeight="1">
      <c r="D956" s="3"/>
    </row>
    <row r="957" spans="4:4" ht="12.75" customHeight="1">
      <c r="D957" s="3"/>
    </row>
    <row r="958" spans="4:4" ht="12.75" customHeight="1">
      <c r="D958" s="3"/>
    </row>
    <row r="959" spans="4:4" ht="12.75" customHeight="1">
      <c r="D959" s="3"/>
    </row>
    <row r="960" spans="4:4" ht="12.75" customHeight="1">
      <c r="D960" s="3"/>
    </row>
    <row r="961" spans="4:4" ht="12.75" customHeight="1">
      <c r="D961" s="3"/>
    </row>
    <row r="962" spans="4:4" ht="12.75" customHeight="1">
      <c r="D962" s="3"/>
    </row>
    <row r="963" spans="4:4" ht="12.75" customHeight="1">
      <c r="D963" s="3"/>
    </row>
    <row r="964" spans="4:4" ht="12.75" customHeight="1">
      <c r="D964" s="3"/>
    </row>
    <row r="965" spans="4:4" ht="12.75" customHeight="1">
      <c r="D965" s="3"/>
    </row>
    <row r="966" spans="4:4" ht="12.75" customHeight="1">
      <c r="D966" s="3"/>
    </row>
    <row r="967" spans="4:4" ht="12.75" customHeight="1">
      <c r="D967" s="3"/>
    </row>
    <row r="968" spans="4:4" ht="12.75" customHeight="1">
      <c r="D968" s="3"/>
    </row>
    <row r="969" spans="4:4" ht="12.75" customHeight="1">
      <c r="D969" s="3"/>
    </row>
    <row r="970" spans="4:4" ht="12.75" customHeight="1">
      <c r="D970" s="3"/>
    </row>
    <row r="971" spans="4:4" ht="12.75" customHeight="1">
      <c r="D971" s="3"/>
    </row>
    <row r="972" spans="4:4" ht="12.75" customHeight="1">
      <c r="D972" s="3"/>
    </row>
    <row r="973" spans="4:4" ht="12.75" customHeight="1">
      <c r="D973" s="3"/>
    </row>
    <row r="974" spans="4:4" ht="12.75" customHeight="1">
      <c r="D974" s="3"/>
    </row>
    <row r="975" spans="4:4" ht="12.75" customHeight="1">
      <c r="D975" s="3"/>
    </row>
    <row r="976" spans="4:4" ht="12.75" customHeight="1">
      <c r="D976" s="3"/>
    </row>
    <row r="977" spans="4:4" ht="12.75" customHeight="1">
      <c r="D977" s="3"/>
    </row>
    <row r="978" spans="4:4" ht="12.75" customHeight="1">
      <c r="D978" s="3"/>
    </row>
    <row r="979" spans="4:4" ht="12.75" customHeight="1">
      <c r="D979" s="3"/>
    </row>
    <row r="980" spans="4:4" ht="12.75" customHeight="1">
      <c r="D980" s="3"/>
    </row>
    <row r="981" spans="4:4" ht="12.75" customHeight="1">
      <c r="D981" s="3"/>
    </row>
    <row r="982" spans="4:4" ht="12.75" customHeight="1">
      <c r="D982" s="3"/>
    </row>
    <row r="983" spans="4:4" ht="12.75" customHeight="1">
      <c r="D983" s="3"/>
    </row>
    <row r="984" spans="4:4" ht="12.75" customHeight="1">
      <c r="D984" s="3"/>
    </row>
    <row r="985" spans="4:4" ht="12.75" customHeight="1">
      <c r="D985" s="3"/>
    </row>
    <row r="986" spans="4:4" ht="12.75" customHeight="1">
      <c r="D986" s="3"/>
    </row>
    <row r="987" spans="4:4" ht="12.75" customHeight="1">
      <c r="D987" s="3"/>
    </row>
    <row r="988" spans="4:4" ht="12.75" customHeight="1">
      <c r="D988" s="3"/>
    </row>
    <row r="989" spans="4:4" ht="12.75" customHeight="1">
      <c r="D989" s="3"/>
    </row>
    <row r="990" spans="4:4" ht="12.75" customHeight="1">
      <c r="D990" s="3"/>
    </row>
    <row r="991" spans="4:4" ht="12.75" customHeight="1">
      <c r="D991" s="3"/>
    </row>
    <row r="992" spans="4:4" ht="12.75" customHeight="1">
      <c r="D992" s="3"/>
    </row>
    <row r="993" spans="4:4" ht="12.75" customHeight="1">
      <c r="D993" s="3"/>
    </row>
    <row r="994" spans="4:4" ht="12.75" customHeight="1">
      <c r="D994" s="3"/>
    </row>
    <row r="995" spans="4:4" ht="12.75" customHeight="1">
      <c r="D995" s="3"/>
    </row>
    <row r="996" spans="4:4" ht="12.75" customHeight="1">
      <c r="D996" s="3"/>
    </row>
    <row r="997" spans="4:4" ht="12.75" customHeight="1">
      <c r="D997" s="3"/>
    </row>
    <row r="998" spans="4:4" ht="12.75" customHeight="1">
      <c r="D998" s="3"/>
    </row>
    <row r="999" spans="4:4" ht="12.75" customHeight="1">
      <c r="D999" s="3"/>
    </row>
    <row r="1000" spans="4:4" ht="12.75" customHeight="1">
      <c r="D1000" s="3"/>
    </row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1000"/>
  <sheetViews>
    <sheetView showGridLines="0" workbookViewId="0">
      <pane xSplit="7" ySplit="6" topLeftCell="H8" activePane="bottomRight" state="frozen"/>
      <selection pane="topRight" activeCell="H1" sqref="H1"/>
      <selection pane="bottomLeft" activeCell="A7" sqref="A7"/>
      <selection pane="bottomRight" activeCell="A8" sqref="A8:B41"/>
    </sheetView>
  </sheetViews>
  <sheetFormatPr defaultColWidth="12.6640625" defaultRowHeight="15" customHeight="1"/>
  <cols>
    <col min="1" max="3" width="12.6640625" customWidth="1"/>
    <col min="4" max="6" width="26.109375" customWidth="1"/>
    <col min="7" max="7" width="2.33203125" customWidth="1"/>
    <col min="8" max="58" width="8.88671875" customWidth="1"/>
    <col min="59" max="59" width="10.33203125" customWidth="1"/>
    <col min="60" max="60" width="11.6640625" customWidth="1"/>
  </cols>
  <sheetData>
    <row r="1" spans="1:60" ht="12.75" hidden="1" customHeight="1">
      <c r="A1" s="194" t="e">
        <f ca="1">DotStatQuery(B1)</f>
        <v>#NAME?</v>
      </c>
      <c r="B1" s="194" t="s">
        <v>264</v>
      </c>
    </row>
    <row r="2" spans="1:60" ht="12.75" customHeight="1">
      <c r="A2" s="195" t="s">
        <v>265</v>
      </c>
    </row>
    <row r="3" spans="1:60" ht="12" customHeight="1">
      <c r="A3" s="385" t="s">
        <v>266</v>
      </c>
      <c r="B3" s="386"/>
      <c r="C3" s="386"/>
      <c r="D3" s="386"/>
      <c r="E3" s="386"/>
      <c r="F3" s="386"/>
      <c r="G3" s="387"/>
      <c r="H3" s="388" t="s">
        <v>267</v>
      </c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7"/>
    </row>
    <row r="4" spans="1:60" ht="12" customHeight="1">
      <c r="A4" s="385" t="s">
        <v>268</v>
      </c>
      <c r="B4" s="386"/>
      <c r="C4" s="386"/>
      <c r="D4" s="386"/>
      <c r="E4" s="386"/>
      <c r="F4" s="386"/>
      <c r="G4" s="387"/>
      <c r="H4" s="389" t="s">
        <v>269</v>
      </c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7"/>
    </row>
    <row r="5" spans="1:60" ht="12" customHeight="1">
      <c r="A5" s="385" t="s">
        <v>270</v>
      </c>
      <c r="B5" s="386"/>
      <c r="C5" s="386"/>
      <c r="D5" s="386"/>
      <c r="E5" s="386"/>
      <c r="F5" s="386"/>
      <c r="G5" s="387"/>
      <c r="H5" s="389" t="s">
        <v>271</v>
      </c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  <c r="BC5" s="386"/>
      <c r="BD5" s="386"/>
      <c r="BE5" s="386"/>
      <c r="BF5" s="386"/>
      <c r="BG5" s="387"/>
    </row>
    <row r="6" spans="1:60" ht="12.75" customHeight="1">
      <c r="A6" s="390" t="s">
        <v>272</v>
      </c>
      <c r="B6" s="386"/>
      <c r="C6" s="386"/>
      <c r="D6" s="386"/>
      <c r="E6" s="386"/>
      <c r="F6" s="386"/>
      <c r="G6" s="387"/>
      <c r="H6" s="196" t="s">
        <v>273</v>
      </c>
      <c r="I6" s="196" t="s">
        <v>274</v>
      </c>
      <c r="J6" s="196" t="s">
        <v>275</v>
      </c>
      <c r="K6" s="196" t="s">
        <v>276</v>
      </c>
      <c r="L6" s="196" t="s">
        <v>277</v>
      </c>
      <c r="M6" s="196" t="s">
        <v>278</v>
      </c>
      <c r="N6" s="196" t="s">
        <v>279</v>
      </c>
      <c r="O6" s="196" t="s">
        <v>280</v>
      </c>
      <c r="P6" s="196" t="s">
        <v>281</v>
      </c>
      <c r="Q6" s="196" t="s">
        <v>282</v>
      </c>
      <c r="R6" s="196" t="s">
        <v>283</v>
      </c>
      <c r="S6" s="196" t="s">
        <v>284</v>
      </c>
      <c r="T6" s="196" t="s">
        <v>285</v>
      </c>
      <c r="U6" s="196" t="s">
        <v>286</v>
      </c>
      <c r="V6" s="196" t="s">
        <v>287</v>
      </c>
      <c r="W6" s="196" t="s">
        <v>288</v>
      </c>
      <c r="X6" s="196" t="s">
        <v>289</v>
      </c>
      <c r="Y6" s="196" t="s">
        <v>290</v>
      </c>
      <c r="Z6" s="196" t="s">
        <v>291</v>
      </c>
      <c r="AA6" s="196" t="s">
        <v>292</v>
      </c>
      <c r="AB6" s="196" t="s">
        <v>293</v>
      </c>
      <c r="AC6" s="196" t="s">
        <v>294</v>
      </c>
      <c r="AD6" s="196" t="s">
        <v>295</v>
      </c>
      <c r="AE6" s="196" t="s">
        <v>296</v>
      </c>
      <c r="AF6" s="196" t="s">
        <v>297</v>
      </c>
      <c r="AG6" s="196" t="s">
        <v>298</v>
      </c>
      <c r="AH6" s="196" t="s">
        <v>299</v>
      </c>
      <c r="AI6" s="196" t="s">
        <v>300</v>
      </c>
      <c r="AJ6" s="196" t="s">
        <v>301</v>
      </c>
      <c r="AK6" s="196" t="s">
        <v>302</v>
      </c>
      <c r="AL6" s="196" t="s">
        <v>303</v>
      </c>
      <c r="AM6" s="196" t="s">
        <v>304</v>
      </c>
      <c r="AN6" s="196" t="s">
        <v>305</v>
      </c>
      <c r="AO6" s="196" t="s">
        <v>306</v>
      </c>
      <c r="AP6" s="196" t="s">
        <v>307</v>
      </c>
      <c r="AQ6" s="196" t="s">
        <v>308</v>
      </c>
      <c r="AR6" s="196" t="s">
        <v>309</v>
      </c>
      <c r="AS6" s="196" t="s">
        <v>310</v>
      </c>
      <c r="AT6" s="196" t="s">
        <v>311</v>
      </c>
      <c r="AU6" s="196" t="s">
        <v>312</v>
      </c>
      <c r="AV6" s="196" t="s">
        <v>313</v>
      </c>
      <c r="AW6" s="196" t="s">
        <v>314</v>
      </c>
      <c r="AX6" s="196" t="s">
        <v>315</v>
      </c>
      <c r="AY6" s="196" t="s">
        <v>316</v>
      </c>
      <c r="AZ6" s="196" t="s">
        <v>317</v>
      </c>
      <c r="BA6" s="196" t="s">
        <v>318</v>
      </c>
      <c r="BB6" s="196" t="s">
        <v>319</v>
      </c>
      <c r="BC6" s="196" t="s">
        <v>320</v>
      </c>
      <c r="BD6" s="196" t="s">
        <v>321</v>
      </c>
      <c r="BE6" s="196" t="s">
        <v>322</v>
      </c>
      <c r="BF6" s="196" t="s">
        <v>323</v>
      </c>
      <c r="BG6" s="196" t="s">
        <v>324</v>
      </c>
    </row>
    <row r="7" spans="1:60" ht="12.75" customHeight="1">
      <c r="A7" s="392" t="s">
        <v>325</v>
      </c>
      <c r="B7" s="387"/>
      <c r="C7" s="392" t="s">
        <v>326</v>
      </c>
      <c r="D7" s="386"/>
      <c r="E7" s="386"/>
      <c r="F7" s="387"/>
      <c r="G7" s="197" t="s">
        <v>327</v>
      </c>
      <c r="H7" s="198" t="s">
        <v>328</v>
      </c>
      <c r="I7" s="198" t="s">
        <v>328</v>
      </c>
      <c r="J7" s="198" t="s">
        <v>328</v>
      </c>
      <c r="K7" s="198" t="s">
        <v>328</v>
      </c>
      <c r="L7" s="198" t="s">
        <v>328</v>
      </c>
      <c r="M7" s="198" t="s">
        <v>328</v>
      </c>
      <c r="N7" s="198" t="s">
        <v>328</v>
      </c>
      <c r="O7" s="198" t="s">
        <v>328</v>
      </c>
      <c r="P7" s="198" t="s">
        <v>328</v>
      </c>
      <c r="Q7" s="198" t="s">
        <v>328</v>
      </c>
      <c r="R7" s="198" t="s">
        <v>328</v>
      </c>
      <c r="S7" s="198" t="s">
        <v>328</v>
      </c>
      <c r="T7" s="198" t="s">
        <v>328</v>
      </c>
      <c r="U7" s="198" t="s">
        <v>328</v>
      </c>
      <c r="V7" s="198" t="s">
        <v>328</v>
      </c>
      <c r="W7" s="198" t="s">
        <v>328</v>
      </c>
      <c r="X7" s="198" t="s">
        <v>328</v>
      </c>
      <c r="Y7" s="198" t="s">
        <v>328</v>
      </c>
      <c r="Z7" s="198" t="s">
        <v>328</v>
      </c>
      <c r="AA7" s="198" t="s">
        <v>328</v>
      </c>
      <c r="AB7" s="198" t="s">
        <v>328</v>
      </c>
      <c r="AC7" s="198" t="s">
        <v>328</v>
      </c>
      <c r="AD7" s="198" t="s">
        <v>328</v>
      </c>
      <c r="AE7" s="198" t="s">
        <v>328</v>
      </c>
      <c r="AF7" s="198" t="s">
        <v>328</v>
      </c>
      <c r="AG7" s="198" t="s">
        <v>328</v>
      </c>
      <c r="AH7" s="198" t="s">
        <v>328</v>
      </c>
      <c r="AI7" s="198" t="s">
        <v>328</v>
      </c>
      <c r="AJ7" s="198" t="s">
        <v>328</v>
      </c>
      <c r="AK7" s="198" t="s">
        <v>328</v>
      </c>
      <c r="AL7" s="198" t="s">
        <v>328</v>
      </c>
      <c r="AM7" s="198" t="s">
        <v>328</v>
      </c>
      <c r="AN7" s="198" t="s">
        <v>328</v>
      </c>
      <c r="AO7" s="198" t="s">
        <v>328</v>
      </c>
      <c r="AP7" s="198" t="s">
        <v>328</v>
      </c>
      <c r="AQ7" s="198" t="s">
        <v>328</v>
      </c>
      <c r="AR7" s="198" t="s">
        <v>328</v>
      </c>
      <c r="AS7" s="198" t="s">
        <v>328</v>
      </c>
      <c r="AT7" s="198" t="s">
        <v>328</v>
      </c>
      <c r="AU7" s="198" t="s">
        <v>328</v>
      </c>
      <c r="AV7" s="198" t="s">
        <v>328</v>
      </c>
      <c r="AW7" s="198" t="s">
        <v>328</v>
      </c>
      <c r="AX7" s="198" t="s">
        <v>328</v>
      </c>
      <c r="AY7" s="198" t="s">
        <v>328</v>
      </c>
      <c r="AZ7" s="198" t="s">
        <v>328</v>
      </c>
      <c r="BA7" s="198" t="s">
        <v>328</v>
      </c>
      <c r="BB7" s="198" t="s">
        <v>328</v>
      </c>
      <c r="BC7" s="198" t="s">
        <v>328</v>
      </c>
      <c r="BD7" s="198" t="s">
        <v>328</v>
      </c>
      <c r="BE7" s="198" t="s">
        <v>328</v>
      </c>
      <c r="BF7" s="198" t="s">
        <v>328</v>
      </c>
      <c r="BG7" s="198" t="s">
        <v>328</v>
      </c>
    </row>
    <row r="8" spans="1:60" ht="12.75" customHeight="1">
      <c r="A8" s="398" t="s">
        <v>329</v>
      </c>
      <c r="B8" s="399"/>
      <c r="C8" s="395" t="s">
        <v>330</v>
      </c>
      <c r="D8" s="395" t="s">
        <v>331</v>
      </c>
      <c r="E8" s="391" t="s">
        <v>332</v>
      </c>
      <c r="F8" s="387"/>
      <c r="G8" s="197" t="s">
        <v>327</v>
      </c>
      <c r="H8" s="199">
        <v>1073.303183</v>
      </c>
      <c r="I8" s="199">
        <v>1164.8502350000001</v>
      </c>
      <c r="J8" s="199">
        <v>1279.1102100000001</v>
      </c>
      <c r="K8" s="199">
        <v>1425.3757310000001</v>
      </c>
      <c r="L8" s="199">
        <v>1545.2427299999999</v>
      </c>
      <c r="M8" s="199">
        <v>1684.9040640000001</v>
      </c>
      <c r="N8" s="199">
        <v>1873.4119920000001</v>
      </c>
      <c r="O8" s="199">
        <v>2081.826172</v>
      </c>
      <c r="P8" s="199">
        <v>2351.5988819999998</v>
      </c>
      <c r="Q8" s="199">
        <v>2627.3332909999999</v>
      </c>
      <c r="R8" s="199">
        <v>2857.3071420000001</v>
      </c>
      <c r="S8" s="199">
        <v>3207.0413189999999</v>
      </c>
      <c r="T8" s="199">
        <v>3343.788912</v>
      </c>
      <c r="U8" s="199">
        <v>3634.0375140000001</v>
      </c>
      <c r="V8" s="199">
        <v>4037.6128010000002</v>
      </c>
      <c r="W8" s="199">
        <v>4338.9789179999998</v>
      </c>
      <c r="X8" s="199">
        <v>4579.6306130000003</v>
      </c>
      <c r="Y8" s="199">
        <v>4855.2149920000002</v>
      </c>
      <c r="Z8" s="199">
        <v>5236.4379129999998</v>
      </c>
      <c r="AA8" s="199">
        <v>5641.5795189999999</v>
      </c>
      <c r="AB8" s="199">
        <v>5963.1438420000004</v>
      </c>
      <c r="AC8" s="199">
        <v>6158.1293679999999</v>
      </c>
      <c r="AD8" s="199">
        <v>6520.327115</v>
      </c>
      <c r="AE8" s="199">
        <v>6858.559021</v>
      </c>
      <c r="AF8" s="199">
        <v>7287.2364109999999</v>
      </c>
      <c r="AG8" s="199">
        <v>7639.7491710000004</v>
      </c>
      <c r="AH8" s="199">
        <v>8073.1219410000003</v>
      </c>
      <c r="AI8" s="199">
        <v>8577.5524000000005</v>
      </c>
      <c r="AJ8" s="199">
        <v>9062.8167489999996</v>
      </c>
      <c r="AK8" s="199">
        <v>9631.1717580000004</v>
      </c>
      <c r="AL8" s="199">
        <v>10250.95182</v>
      </c>
      <c r="AM8" s="199">
        <v>10581.9292</v>
      </c>
      <c r="AN8" s="199">
        <v>10929.108002999999</v>
      </c>
      <c r="AO8" s="199">
        <v>11456.449594</v>
      </c>
      <c r="AP8" s="199">
        <v>12217.195882</v>
      </c>
      <c r="AQ8" s="199">
        <v>13039.196889999999</v>
      </c>
      <c r="AR8" s="199">
        <v>13815.583084</v>
      </c>
      <c r="AS8" s="199">
        <v>14474.227575999999</v>
      </c>
      <c r="AT8" s="199">
        <v>14769.861596000001</v>
      </c>
      <c r="AU8" s="199">
        <v>14478.066627</v>
      </c>
      <c r="AV8" s="199">
        <v>15048.969938</v>
      </c>
      <c r="AW8" s="199">
        <v>15599.731486000001</v>
      </c>
      <c r="AX8" s="199">
        <v>16253.970023</v>
      </c>
      <c r="AY8" s="199">
        <v>16843.195541000001</v>
      </c>
      <c r="AZ8" s="199">
        <v>17550.687435</v>
      </c>
      <c r="BA8" s="199">
        <v>18206.023463000001</v>
      </c>
      <c r="BB8" s="199">
        <v>18695.105818</v>
      </c>
      <c r="BC8" s="199">
        <v>19477.336675999999</v>
      </c>
      <c r="BD8" s="199">
        <v>20533.057582000001</v>
      </c>
      <c r="BE8" s="199">
        <v>21380.976229</v>
      </c>
      <c r="BF8" s="199">
        <v>21060.474055999999</v>
      </c>
      <c r="BG8" s="199">
        <v>23315.081151999999</v>
      </c>
    </row>
    <row r="9" spans="1:60" ht="12.75" customHeight="1">
      <c r="A9" s="400"/>
      <c r="B9" s="401"/>
      <c r="C9" s="396"/>
      <c r="D9" s="396"/>
      <c r="E9" s="391" t="s">
        <v>333</v>
      </c>
      <c r="F9" s="387"/>
      <c r="G9" s="198" t="s">
        <v>328</v>
      </c>
      <c r="H9" s="200">
        <v>623.32369900000003</v>
      </c>
      <c r="I9" s="200">
        <v>664.97404400000005</v>
      </c>
      <c r="J9" s="200">
        <v>731.333843</v>
      </c>
      <c r="K9" s="200">
        <v>812.69561999999996</v>
      </c>
      <c r="L9" s="200">
        <v>887.73721999999998</v>
      </c>
      <c r="M9" s="200">
        <v>947.27311799999995</v>
      </c>
      <c r="N9" s="200">
        <v>1048.3841440000001</v>
      </c>
      <c r="O9" s="200">
        <v>1165.8870750000001</v>
      </c>
      <c r="P9" s="200">
        <v>1316.8638579999999</v>
      </c>
      <c r="Q9" s="200">
        <v>1477.302093</v>
      </c>
      <c r="R9" s="200">
        <v>1622.3453139999999</v>
      </c>
      <c r="S9" s="200">
        <v>1792.6809539999999</v>
      </c>
      <c r="T9" s="200">
        <v>1893.174518</v>
      </c>
      <c r="U9" s="200">
        <v>2012.661791</v>
      </c>
      <c r="V9" s="200">
        <v>2216.0828019999999</v>
      </c>
      <c r="W9" s="200">
        <v>2387.5394310000001</v>
      </c>
      <c r="X9" s="200">
        <v>2543.8453330000002</v>
      </c>
      <c r="Y9" s="200">
        <v>2723.7614779999999</v>
      </c>
      <c r="Z9" s="200">
        <v>2948.8542699999998</v>
      </c>
      <c r="AA9" s="200">
        <v>3140.886184</v>
      </c>
      <c r="AB9" s="200">
        <v>3342.6804010000001</v>
      </c>
      <c r="AC9" s="200">
        <v>3453.2666210000002</v>
      </c>
      <c r="AD9" s="200">
        <v>3671.2110990000001</v>
      </c>
      <c r="AE9" s="200">
        <v>3820.6097030000001</v>
      </c>
      <c r="AF9" s="200">
        <v>4010.2074590000002</v>
      </c>
      <c r="AG9" s="200">
        <v>4202.1781000000001</v>
      </c>
      <c r="AH9" s="200">
        <v>4421.0669870000002</v>
      </c>
      <c r="AI9" s="200">
        <v>4713.2200519999997</v>
      </c>
      <c r="AJ9" s="200">
        <v>5075.7012420000001</v>
      </c>
      <c r="AK9" s="200">
        <v>5409.932194</v>
      </c>
      <c r="AL9" s="200">
        <v>5854.6294619999999</v>
      </c>
      <c r="AM9" s="200">
        <v>6046.3428860000004</v>
      </c>
      <c r="AN9" s="200">
        <v>6143.3682660000004</v>
      </c>
      <c r="AO9" s="200">
        <v>6362.2960910000002</v>
      </c>
      <c r="AP9" s="200">
        <v>6729.300765</v>
      </c>
      <c r="AQ9" s="200">
        <v>7077.7213769999998</v>
      </c>
      <c r="AR9" s="200">
        <v>7491.2552450000003</v>
      </c>
      <c r="AS9" s="200">
        <v>7889.3685320000004</v>
      </c>
      <c r="AT9" s="200">
        <v>8068.6792750000004</v>
      </c>
      <c r="AU9" s="200">
        <v>7767.191194</v>
      </c>
      <c r="AV9" s="200">
        <v>7932.9693429999998</v>
      </c>
      <c r="AW9" s="200">
        <v>8234.0128769999992</v>
      </c>
      <c r="AX9" s="200">
        <v>8575.3711920000005</v>
      </c>
      <c r="AY9" s="200">
        <v>8843.6377190000003</v>
      </c>
      <c r="AZ9" s="200">
        <v>9259.6545050000004</v>
      </c>
      <c r="BA9" s="200">
        <v>9709.5354060000009</v>
      </c>
      <c r="BB9" s="200">
        <v>9977.096286</v>
      </c>
      <c r="BC9" s="200">
        <v>10434.978279000001</v>
      </c>
      <c r="BD9" s="200">
        <v>10968.190688999999</v>
      </c>
      <c r="BE9" s="200">
        <v>11459.981311</v>
      </c>
      <c r="BF9" s="200">
        <v>11600.55107</v>
      </c>
      <c r="BG9" s="200">
        <v>12549.14003</v>
      </c>
    </row>
    <row r="10" spans="1:60" ht="12.75" customHeight="1">
      <c r="A10" s="400"/>
      <c r="B10" s="401"/>
      <c r="C10" s="396"/>
      <c r="D10" s="396"/>
      <c r="E10" s="391" t="s">
        <v>334</v>
      </c>
      <c r="F10" s="387"/>
      <c r="G10" s="198" t="s">
        <v>328</v>
      </c>
      <c r="H10" s="199">
        <v>91.412999999999997</v>
      </c>
      <c r="I10" s="199">
        <v>100.49299999999999</v>
      </c>
      <c r="J10" s="199">
        <v>107.928</v>
      </c>
      <c r="K10" s="199">
        <v>117.22</v>
      </c>
      <c r="L10" s="199">
        <v>124.902</v>
      </c>
      <c r="M10" s="199">
        <v>135.292</v>
      </c>
      <c r="N10" s="199">
        <v>146.38800000000001</v>
      </c>
      <c r="O10" s="199">
        <v>159.66399999999999</v>
      </c>
      <c r="P10" s="199">
        <v>170.898</v>
      </c>
      <c r="Q10" s="199">
        <v>180.101</v>
      </c>
      <c r="R10" s="199">
        <v>200.33</v>
      </c>
      <c r="S10" s="199">
        <v>235.64400000000001</v>
      </c>
      <c r="T10" s="199">
        <v>240.93299999999999</v>
      </c>
      <c r="U10" s="199">
        <v>263.28100000000001</v>
      </c>
      <c r="V10" s="199">
        <v>289.77300000000002</v>
      </c>
      <c r="W10" s="199">
        <v>308.13299999999998</v>
      </c>
      <c r="X10" s="199">
        <v>323.37299999999999</v>
      </c>
      <c r="Y10" s="199">
        <v>347.54500000000002</v>
      </c>
      <c r="Z10" s="199">
        <v>374.464</v>
      </c>
      <c r="AA10" s="199">
        <v>398.86700000000002</v>
      </c>
      <c r="AB10" s="199">
        <v>424.99</v>
      </c>
      <c r="AC10" s="199">
        <v>457.09100000000001</v>
      </c>
      <c r="AD10" s="199">
        <v>483.375</v>
      </c>
      <c r="AE10" s="199">
        <v>503.12599999999998</v>
      </c>
      <c r="AF10" s="199">
        <v>545.24800000000005</v>
      </c>
      <c r="AG10" s="199">
        <v>557.904</v>
      </c>
      <c r="AH10" s="199">
        <v>580.75400000000002</v>
      </c>
      <c r="AI10" s="199">
        <v>611.61599999999999</v>
      </c>
      <c r="AJ10" s="199">
        <v>639.47299999999996</v>
      </c>
      <c r="AK10" s="199">
        <v>673.58500000000004</v>
      </c>
      <c r="AL10" s="199">
        <v>708.55600000000004</v>
      </c>
      <c r="AM10" s="199">
        <v>727.68991500000004</v>
      </c>
      <c r="AN10" s="199">
        <v>760.03033500000004</v>
      </c>
      <c r="AO10" s="199">
        <v>805.61620500000004</v>
      </c>
      <c r="AP10" s="199">
        <v>868.09794999999997</v>
      </c>
      <c r="AQ10" s="199">
        <v>942.43784400000004</v>
      </c>
      <c r="AR10" s="199">
        <v>997.039669</v>
      </c>
      <c r="AS10" s="199">
        <v>1036.829495</v>
      </c>
      <c r="AT10" s="199">
        <v>1049.739941</v>
      </c>
      <c r="AU10" s="199">
        <v>1026.8176390000001</v>
      </c>
      <c r="AV10" s="199">
        <v>1063.0737079999999</v>
      </c>
      <c r="AW10" s="199">
        <v>1103.7237849999999</v>
      </c>
      <c r="AX10" s="199">
        <v>1136.114869</v>
      </c>
      <c r="AY10" s="199">
        <v>1188.6626220000001</v>
      </c>
      <c r="AZ10" s="199">
        <v>1240.833682</v>
      </c>
      <c r="BA10" s="199">
        <v>1275.152742</v>
      </c>
      <c r="BB10" s="199">
        <v>1311.6356820000001</v>
      </c>
      <c r="BC10" s="199">
        <v>1367.4478079999999</v>
      </c>
      <c r="BD10" s="199">
        <v>1461.4219519999999</v>
      </c>
      <c r="BE10" s="199">
        <v>1530.0276140000001</v>
      </c>
      <c r="BF10" s="199">
        <v>1526.300763</v>
      </c>
      <c r="BG10" s="199">
        <v>1663.3977990000001</v>
      </c>
      <c r="BH10" s="4">
        <f>BG10-BG11</f>
        <v>932.41038700000013</v>
      </c>
    </row>
    <row r="11" spans="1:60" ht="12.75" customHeight="1">
      <c r="A11" s="400"/>
      <c r="B11" s="401"/>
      <c r="C11" s="396"/>
      <c r="D11" s="396"/>
      <c r="E11" s="201" t="s">
        <v>334</v>
      </c>
      <c r="F11" s="201" t="s">
        <v>335</v>
      </c>
      <c r="G11" s="198" t="s">
        <v>328</v>
      </c>
      <c r="H11" s="200">
        <v>40.985999999999997</v>
      </c>
      <c r="I11" s="200">
        <v>45.390999999999998</v>
      </c>
      <c r="J11" s="200">
        <v>48.843000000000004</v>
      </c>
      <c r="K11" s="200">
        <v>52.454000000000001</v>
      </c>
      <c r="L11" s="200">
        <v>55.082000000000001</v>
      </c>
      <c r="M11" s="200">
        <v>59.701999999999998</v>
      </c>
      <c r="N11" s="200">
        <v>65.153000000000006</v>
      </c>
      <c r="O11" s="200">
        <v>70.587999999999994</v>
      </c>
      <c r="P11" s="200">
        <v>72.046000000000006</v>
      </c>
      <c r="Q11" s="200">
        <v>73.671999999999997</v>
      </c>
      <c r="R11" s="200">
        <v>78.858999999999995</v>
      </c>
      <c r="S11" s="200">
        <v>87.43</v>
      </c>
      <c r="T11" s="200">
        <v>96.019000000000005</v>
      </c>
      <c r="U11" s="200">
        <v>104.17400000000001</v>
      </c>
      <c r="V11" s="200">
        <v>114.184</v>
      </c>
      <c r="W11" s="200">
        <v>123.952</v>
      </c>
      <c r="X11" s="200">
        <v>134.86600000000001</v>
      </c>
      <c r="Y11" s="200">
        <v>146.96899999999999</v>
      </c>
      <c r="Z11" s="200">
        <v>155.66055399999999</v>
      </c>
      <c r="AA11" s="200">
        <v>169.99757500000001</v>
      </c>
      <c r="AB11" s="200">
        <v>182.384199</v>
      </c>
      <c r="AC11" s="200">
        <v>197.70693399999999</v>
      </c>
      <c r="AD11" s="200">
        <v>208.90053900000001</v>
      </c>
      <c r="AE11" s="200">
        <v>213.48137500000001</v>
      </c>
      <c r="AF11" s="200">
        <v>227.97798299999999</v>
      </c>
      <c r="AG11" s="200">
        <v>233.108408</v>
      </c>
      <c r="AH11" s="200">
        <v>244.266223</v>
      </c>
      <c r="AI11" s="200">
        <v>257.48341799999997</v>
      </c>
      <c r="AJ11" s="200">
        <v>268.17628999999999</v>
      </c>
      <c r="AK11" s="200">
        <v>281.62192199999998</v>
      </c>
      <c r="AL11" s="200">
        <v>295.79188900000003</v>
      </c>
      <c r="AM11" s="200">
        <v>310.85860500000001</v>
      </c>
      <c r="AN11" s="200">
        <v>335.00917299999998</v>
      </c>
      <c r="AO11" s="200">
        <v>351.53097600000001</v>
      </c>
      <c r="AP11" s="200">
        <v>379.36525</v>
      </c>
      <c r="AQ11" s="200">
        <v>409.82849399999998</v>
      </c>
      <c r="AR11" s="200">
        <v>434.09465699999998</v>
      </c>
      <c r="AS11" s="200">
        <v>464.222962</v>
      </c>
      <c r="AT11" s="200">
        <v>475.22340700000001</v>
      </c>
      <c r="AU11" s="200">
        <v>496.93440299999997</v>
      </c>
      <c r="AV11" s="200">
        <v>498.146254</v>
      </c>
      <c r="AW11" s="200">
        <v>499.21711599999998</v>
      </c>
      <c r="AX11" s="200">
        <v>505.24565100000001</v>
      </c>
      <c r="AY11" s="200">
        <v>519.01046199999996</v>
      </c>
      <c r="AZ11" s="200">
        <v>538.827541</v>
      </c>
      <c r="BA11" s="200">
        <v>555.89023399999996</v>
      </c>
      <c r="BB11" s="200">
        <v>581.455918</v>
      </c>
      <c r="BC11" s="200">
        <v>609.35658999999998</v>
      </c>
      <c r="BD11" s="200">
        <v>632.28924800000004</v>
      </c>
      <c r="BE11" s="200">
        <v>666.05101500000001</v>
      </c>
      <c r="BF11" s="200">
        <v>690.35585800000001</v>
      </c>
      <c r="BG11" s="200">
        <v>730.98741199999995</v>
      </c>
    </row>
    <row r="12" spans="1:60" ht="12.75" customHeight="1">
      <c r="A12" s="400"/>
      <c r="B12" s="401"/>
      <c r="C12" s="396"/>
      <c r="D12" s="396"/>
      <c r="E12" s="391" t="s">
        <v>336</v>
      </c>
      <c r="F12" s="387"/>
      <c r="G12" s="198" t="s">
        <v>328</v>
      </c>
      <c r="H12" s="199">
        <v>4.7770000000000001</v>
      </c>
      <c r="I12" s="199">
        <v>4.6749999999999998</v>
      </c>
      <c r="J12" s="199">
        <v>6.6360000000000001</v>
      </c>
      <c r="K12" s="199">
        <v>5.23</v>
      </c>
      <c r="L12" s="199">
        <v>3.3069999999999999</v>
      </c>
      <c r="M12" s="199">
        <v>4.4939999999999998</v>
      </c>
      <c r="N12" s="199">
        <v>5.125</v>
      </c>
      <c r="O12" s="199">
        <v>7.1</v>
      </c>
      <c r="P12" s="199">
        <v>8.9359999999999999</v>
      </c>
      <c r="Q12" s="199">
        <v>8.5310000000000006</v>
      </c>
      <c r="R12" s="199">
        <v>9.8000000000000007</v>
      </c>
      <c r="S12" s="199">
        <v>11.473000000000001</v>
      </c>
      <c r="T12" s="199">
        <v>15.016999999999999</v>
      </c>
      <c r="U12" s="199">
        <v>21.303999999999998</v>
      </c>
      <c r="V12" s="199">
        <v>21.065000000000001</v>
      </c>
      <c r="W12" s="199">
        <v>21.36</v>
      </c>
      <c r="X12" s="199">
        <v>24.895</v>
      </c>
      <c r="Y12" s="199">
        <v>30.282</v>
      </c>
      <c r="Z12" s="199">
        <v>29.501317</v>
      </c>
      <c r="AA12" s="199">
        <v>27.428450000000002</v>
      </c>
      <c r="AB12" s="199">
        <v>26.994</v>
      </c>
      <c r="AC12" s="199">
        <v>27.488</v>
      </c>
      <c r="AD12" s="199">
        <v>30.088000000000001</v>
      </c>
      <c r="AE12" s="199">
        <v>36.680950000000003</v>
      </c>
      <c r="AF12" s="199">
        <v>32.523000000000003</v>
      </c>
      <c r="AG12" s="199">
        <v>34.812075</v>
      </c>
      <c r="AH12" s="199">
        <v>35.234000000000002</v>
      </c>
      <c r="AI12" s="199">
        <v>33.81</v>
      </c>
      <c r="AJ12" s="199">
        <v>36.368001</v>
      </c>
      <c r="AK12" s="199">
        <v>45.209000000000003</v>
      </c>
      <c r="AL12" s="199">
        <v>45.84</v>
      </c>
      <c r="AM12" s="199">
        <v>58.709941000000001</v>
      </c>
      <c r="AN12" s="199">
        <v>41.396078000000003</v>
      </c>
      <c r="AO12" s="199">
        <v>49.057129000000003</v>
      </c>
      <c r="AP12" s="199">
        <v>46.386316999999998</v>
      </c>
      <c r="AQ12" s="199">
        <v>60.910656000000003</v>
      </c>
      <c r="AR12" s="199">
        <v>51.467182000000001</v>
      </c>
      <c r="AS12" s="199">
        <v>54.584204999999997</v>
      </c>
      <c r="AT12" s="199">
        <v>52.556704000000003</v>
      </c>
      <c r="AU12" s="199">
        <v>58.347453999999999</v>
      </c>
      <c r="AV12" s="199">
        <v>55.808197999999997</v>
      </c>
      <c r="AW12" s="199">
        <v>60.007657000000002</v>
      </c>
      <c r="AX12" s="199">
        <v>58.037236</v>
      </c>
      <c r="AY12" s="199">
        <v>59.719999000000001</v>
      </c>
      <c r="AZ12" s="199">
        <v>58.089621000000001</v>
      </c>
      <c r="BA12" s="199">
        <v>57.191775999999997</v>
      </c>
      <c r="BB12" s="199">
        <v>61.747976999999999</v>
      </c>
      <c r="BC12" s="199">
        <v>59.874628999999999</v>
      </c>
      <c r="BD12" s="199">
        <v>63.320006999999997</v>
      </c>
      <c r="BE12" s="199">
        <v>72.956682000000001</v>
      </c>
      <c r="BF12" s="199">
        <v>657.27583900000002</v>
      </c>
      <c r="BG12" s="199">
        <v>481.94373999999999</v>
      </c>
    </row>
    <row r="13" spans="1:60" ht="12.75" customHeight="1">
      <c r="A13" s="400"/>
      <c r="B13" s="401"/>
      <c r="C13" s="396"/>
      <c r="D13" s="396"/>
      <c r="E13" s="391" t="s">
        <v>337</v>
      </c>
      <c r="F13" s="387"/>
      <c r="G13" s="198" t="s">
        <v>328</v>
      </c>
      <c r="H13" s="200">
        <v>358.00600500000002</v>
      </c>
      <c r="I13" s="200">
        <v>394.53983099999999</v>
      </c>
      <c r="J13" s="200">
        <v>439.31748800000003</v>
      </c>
      <c r="K13" s="200">
        <v>494.54512199999999</v>
      </c>
      <c r="L13" s="200">
        <v>528.46189800000002</v>
      </c>
      <c r="M13" s="200">
        <v>593.49036599999999</v>
      </c>
      <c r="N13" s="200">
        <v>663.10940600000004</v>
      </c>
      <c r="O13" s="200">
        <v>743.92662900000005</v>
      </c>
      <c r="P13" s="200">
        <v>849.44837199999995</v>
      </c>
      <c r="Q13" s="200">
        <v>933.39310699999999</v>
      </c>
      <c r="R13" s="200">
        <v>999.99508000000003</v>
      </c>
      <c r="S13" s="200">
        <v>1152.0993860000001</v>
      </c>
      <c r="T13" s="200">
        <v>1215.8620000000001</v>
      </c>
      <c r="U13" s="200">
        <v>1322.4462779999999</v>
      </c>
      <c r="V13" s="200">
        <v>1511.2439240000001</v>
      </c>
      <c r="W13" s="200">
        <v>1610.4036639999999</v>
      </c>
      <c r="X13" s="200">
        <v>1657.2547219999999</v>
      </c>
      <c r="Y13" s="200">
        <v>1770.368015</v>
      </c>
      <c r="Z13" s="200">
        <v>1939.6185539999999</v>
      </c>
      <c r="AA13" s="200">
        <v>2061.2656149999998</v>
      </c>
      <c r="AB13" s="200">
        <v>2126.920928</v>
      </c>
      <c r="AC13" s="200">
        <v>2182.2915670000002</v>
      </c>
      <c r="AD13" s="200">
        <v>2279.8946820000001</v>
      </c>
      <c r="AE13" s="200">
        <v>2415.5540430000001</v>
      </c>
      <c r="AF13" s="200">
        <v>2624.3522670000002</v>
      </c>
      <c r="AG13" s="200">
        <v>2821.472037</v>
      </c>
      <c r="AH13" s="200">
        <v>3048.454702</v>
      </c>
      <c r="AI13" s="200">
        <v>3274.9417910000002</v>
      </c>
      <c r="AJ13" s="200">
        <v>3439.2505970000002</v>
      </c>
      <c r="AK13" s="200">
        <v>3621.1759200000001</v>
      </c>
      <c r="AL13" s="200">
        <v>3827.8415129999998</v>
      </c>
      <c r="AM13" s="200">
        <v>3980.3801899999999</v>
      </c>
      <c r="AN13" s="200">
        <v>4144.4270239999996</v>
      </c>
      <c r="AO13" s="200">
        <v>4357.4942110000002</v>
      </c>
      <c r="AP13" s="200">
        <v>4689.9163099999996</v>
      </c>
      <c r="AQ13" s="200">
        <v>5132.4673009999997</v>
      </c>
      <c r="AR13" s="200">
        <v>5583.0942709999999</v>
      </c>
      <c r="AS13" s="200">
        <v>5582.8251790000004</v>
      </c>
      <c r="AT13" s="200">
        <v>5507.0341449999996</v>
      </c>
      <c r="AU13" s="200">
        <v>5540.3655580000004</v>
      </c>
      <c r="AV13" s="200">
        <v>6026.2040900000002</v>
      </c>
      <c r="AW13" s="200">
        <v>6334.3166220000003</v>
      </c>
      <c r="AX13" s="200">
        <v>6789.3891110000004</v>
      </c>
      <c r="AY13" s="200">
        <v>6985.4525899999999</v>
      </c>
      <c r="AZ13" s="200">
        <v>7365.4684090000001</v>
      </c>
      <c r="BA13" s="200">
        <v>7513.029837</v>
      </c>
      <c r="BB13" s="200">
        <v>7561.5510940000004</v>
      </c>
      <c r="BC13" s="200">
        <v>7850.050252</v>
      </c>
      <c r="BD13" s="200">
        <v>8280.754261</v>
      </c>
      <c r="BE13" s="200">
        <v>8569.4339920000002</v>
      </c>
      <c r="BF13" s="200">
        <v>8805.8140829999993</v>
      </c>
      <c r="BG13" s="200">
        <v>9713.4281140000003</v>
      </c>
    </row>
    <row r="14" spans="1:60" ht="12.75" customHeight="1">
      <c r="A14" s="400"/>
      <c r="B14" s="401"/>
      <c r="C14" s="396"/>
      <c r="D14" s="397"/>
      <c r="E14" s="201" t="s">
        <v>337</v>
      </c>
      <c r="F14" s="201" t="s">
        <v>338</v>
      </c>
      <c r="G14" s="198" t="s">
        <v>328</v>
      </c>
      <c r="H14" s="199">
        <v>101.182687</v>
      </c>
      <c r="I14" s="199">
        <v>109.954712</v>
      </c>
      <c r="J14" s="199">
        <v>123.89224299999999</v>
      </c>
      <c r="K14" s="199">
        <v>146.30005299999999</v>
      </c>
      <c r="L14" s="199">
        <v>152.086005</v>
      </c>
      <c r="M14" s="199">
        <v>163.83486099999999</v>
      </c>
      <c r="N14" s="199">
        <v>181.009784</v>
      </c>
      <c r="O14" s="199">
        <v>200.35804899999999</v>
      </c>
      <c r="P14" s="199">
        <v>229.23105000000001</v>
      </c>
      <c r="Q14" s="199">
        <v>254.858734</v>
      </c>
      <c r="R14" s="199">
        <v>260.93984399999999</v>
      </c>
      <c r="S14" s="199">
        <v>286.58106400000003</v>
      </c>
      <c r="T14" s="199">
        <v>290.93684500000001</v>
      </c>
      <c r="U14" s="199">
        <v>310.33326399999999</v>
      </c>
      <c r="V14" s="199">
        <v>368.68607800000001</v>
      </c>
      <c r="W14" s="199">
        <v>393.59032400000001</v>
      </c>
      <c r="X14" s="199">
        <v>420.39177100000001</v>
      </c>
      <c r="Y14" s="199">
        <v>451.33202</v>
      </c>
      <c r="Z14" s="199">
        <v>503.47634799999997</v>
      </c>
      <c r="AA14" s="199">
        <v>541.06746799999996</v>
      </c>
      <c r="AB14" s="199">
        <v>554.31874700000003</v>
      </c>
      <c r="AC14" s="199">
        <v>550.61363300000005</v>
      </c>
      <c r="AD14" s="199">
        <v>588.654493</v>
      </c>
      <c r="AE14" s="199">
        <v>615.04126299999996</v>
      </c>
      <c r="AF14" s="199">
        <v>654.44875500000001</v>
      </c>
      <c r="AG14" s="199">
        <v>681.28806899999995</v>
      </c>
      <c r="AH14" s="199">
        <v>755.80345799999998</v>
      </c>
      <c r="AI14" s="199">
        <v>811.52084300000001</v>
      </c>
      <c r="AJ14" s="199">
        <v>885.53314599999999</v>
      </c>
      <c r="AK14" s="199">
        <v>944.35501399999998</v>
      </c>
      <c r="AL14" s="199">
        <v>1028.387346</v>
      </c>
      <c r="AM14" s="199">
        <v>1123.509996</v>
      </c>
      <c r="AN14" s="199">
        <v>1145.2473560000001</v>
      </c>
      <c r="AO14" s="199">
        <v>1185.5259160000001</v>
      </c>
      <c r="AP14" s="199">
        <v>1260.2358119999999</v>
      </c>
      <c r="AQ14" s="199">
        <v>1334.7003970000001</v>
      </c>
      <c r="AR14" s="199">
        <v>1444.4014930000001</v>
      </c>
      <c r="AS14" s="199">
        <v>1422.5076919999999</v>
      </c>
      <c r="AT14" s="199">
        <v>1352.7005730000001</v>
      </c>
      <c r="AU14" s="199">
        <v>1298.7930630000001</v>
      </c>
      <c r="AV14" s="199">
        <v>1447.450748</v>
      </c>
      <c r="AW14" s="199">
        <v>1577.3461990000001</v>
      </c>
      <c r="AX14" s="199">
        <v>1711.42526</v>
      </c>
      <c r="AY14" s="199">
        <v>1776.8795359999999</v>
      </c>
      <c r="AZ14" s="199">
        <v>1846.21811</v>
      </c>
      <c r="BA14" s="199">
        <v>1838.3381790000001</v>
      </c>
      <c r="BB14" s="199">
        <v>1833.5124539999999</v>
      </c>
      <c r="BC14" s="199">
        <v>1967.5611899999999</v>
      </c>
      <c r="BD14" s="199">
        <v>2058.1632610000001</v>
      </c>
      <c r="BE14" s="199">
        <v>2130.7288870000002</v>
      </c>
      <c r="BF14" s="199">
        <v>2155.7838889999998</v>
      </c>
      <c r="BG14" s="199">
        <v>2257.383253</v>
      </c>
    </row>
    <row r="15" spans="1:60" ht="12.75" customHeight="1">
      <c r="A15" s="400"/>
      <c r="B15" s="401"/>
      <c r="C15" s="396"/>
      <c r="D15" s="395" t="s">
        <v>339</v>
      </c>
      <c r="E15" s="391" t="s">
        <v>340</v>
      </c>
      <c r="F15" s="387"/>
      <c r="G15" s="198" t="s">
        <v>328</v>
      </c>
      <c r="H15" s="200">
        <v>623.34669899999994</v>
      </c>
      <c r="I15" s="200">
        <v>664.99504400000001</v>
      </c>
      <c r="J15" s="200">
        <v>731.33284300000003</v>
      </c>
      <c r="K15" s="200">
        <v>812.68262000000004</v>
      </c>
      <c r="L15" s="200">
        <v>887.71522000000004</v>
      </c>
      <c r="M15" s="200">
        <v>947.23011799999995</v>
      </c>
      <c r="N15" s="200">
        <v>1048.3471440000001</v>
      </c>
      <c r="O15" s="200">
        <v>1165.825075</v>
      </c>
      <c r="P15" s="200">
        <v>1316.764858</v>
      </c>
      <c r="Q15" s="200">
        <v>1477.2310930000001</v>
      </c>
      <c r="R15" s="200">
        <v>1622.247314</v>
      </c>
      <c r="S15" s="200">
        <v>1792.524954</v>
      </c>
      <c r="T15" s="200">
        <v>1892.982518</v>
      </c>
      <c r="U15" s="200">
        <v>2012.488791</v>
      </c>
      <c r="V15" s="200">
        <v>2215.8718020000001</v>
      </c>
      <c r="W15" s="200">
        <v>2387.324431</v>
      </c>
      <c r="X15" s="200">
        <v>2542.0633330000001</v>
      </c>
      <c r="Y15" s="200">
        <v>2722.4054780000001</v>
      </c>
      <c r="Z15" s="200">
        <v>2947.9872700000001</v>
      </c>
      <c r="AA15" s="200">
        <v>3139.6011840000001</v>
      </c>
      <c r="AB15" s="200">
        <v>3340.3734009999998</v>
      </c>
      <c r="AC15" s="200">
        <v>3450.515621</v>
      </c>
      <c r="AD15" s="200">
        <v>3668.246099</v>
      </c>
      <c r="AE15" s="200">
        <v>3817.2897029999999</v>
      </c>
      <c r="AF15" s="200">
        <v>4006.1924589999999</v>
      </c>
      <c r="AG15" s="200">
        <v>4198.0880999999999</v>
      </c>
      <c r="AH15" s="200">
        <v>4416.9419870000002</v>
      </c>
      <c r="AI15" s="200">
        <v>4708.8180519999996</v>
      </c>
      <c r="AJ15" s="200">
        <v>5071.138242</v>
      </c>
      <c r="AK15" s="200">
        <v>5402.6823990000003</v>
      </c>
      <c r="AL15" s="200">
        <v>5847.1456859999998</v>
      </c>
      <c r="AM15" s="200">
        <v>6038.3484120000003</v>
      </c>
      <c r="AN15" s="200">
        <v>6135.1153100000001</v>
      </c>
      <c r="AO15" s="200">
        <v>6353.6060520000001</v>
      </c>
      <c r="AP15" s="200">
        <v>6719.4877429999997</v>
      </c>
      <c r="AQ15" s="200">
        <v>7066.10725</v>
      </c>
      <c r="AR15" s="200">
        <v>7479.6762090000002</v>
      </c>
      <c r="AS15" s="200">
        <v>7878.4748280000003</v>
      </c>
      <c r="AT15" s="200">
        <v>8056.8255220000001</v>
      </c>
      <c r="AU15" s="200">
        <v>7759.0193669999999</v>
      </c>
      <c r="AV15" s="200">
        <v>7925.3692510000001</v>
      </c>
      <c r="AW15" s="200">
        <v>8226.1746029999995</v>
      </c>
      <c r="AX15" s="200">
        <v>8567.362701</v>
      </c>
      <c r="AY15" s="200">
        <v>8835.0388330000005</v>
      </c>
      <c r="AZ15" s="200">
        <v>9250.2081699999999</v>
      </c>
      <c r="BA15" s="200">
        <v>9699.4188259999992</v>
      </c>
      <c r="BB15" s="200">
        <v>9966.1081510000004</v>
      </c>
      <c r="BC15" s="200">
        <v>10424.371724000001</v>
      </c>
      <c r="BD15" s="200">
        <v>10957.908141</v>
      </c>
      <c r="BE15" s="200">
        <v>11448.120811999999</v>
      </c>
      <c r="BF15" s="200">
        <v>11592.747074000001</v>
      </c>
      <c r="BG15" s="200">
        <v>12538.480557000001</v>
      </c>
    </row>
    <row r="16" spans="1:60" ht="12.75" customHeight="1">
      <c r="A16" s="400"/>
      <c r="B16" s="401"/>
      <c r="C16" s="396"/>
      <c r="D16" s="396"/>
      <c r="E16" s="391" t="s">
        <v>341</v>
      </c>
      <c r="F16" s="387"/>
      <c r="G16" s="198" t="s">
        <v>328</v>
      </c>
      <c r="H16" s="199">
        <v>91.412999999999997</v>
      </c>
      <c r="I16" s="199">
        <v>100.49299999999999</v>
      </c>
      <c r="J16" s="199">
        <v>107.928</v>
      </c>
      <c r="K16" s="199">
        <v>117.22</v>
      </c>
      <c r="L16" s="199">
        <v>124.902</v>
      </c>
      <c r="M16" s="199">
        <v>135.292</v>
      </c>
      <c r="N16" s="199">
        <v>146.38800000000001</v>
      </c>
      <c r="O16" s="199">
        <v>159.66399999999999</v>
      </c>
      <c r="P16" s="199">
        <v>170.898</v>
      </c>
      <c r="Q16" s="199">
        <v>180.101</v>
      </c>
      <c r="R16" s="199">
        <v>200.33</v>
      </c>
      <c r="S16" s="199">
        <v>235.64400000000001</v>
      </c>
      <c r="T16" s="199">
        <v>240.93299999999999</v>
      </c>
      <c r="U16" s="199">
        <v>263.28100000000001</v>
      </c>
      <c r="V16" s="199">
        <v>289.77300000000002</v>
      </c>
      <c r="W16" s="199">
        <v>308.13299999999998</v>
      </c>
      <c r="X16" s="199">
        <v>323.37299999999999</v>
      </c>
      <c r="Y16" s="199">
        <v>347.54500000000002</v>
      </c>
      <c r="Z16" s="199">
        <v>374.46415400000001</v>
      </c>
      <c r="AA16" s="199">
        <v>398.86621500000001</v>
      </c>
      <c r="AB16" s="199">
        <v>424.989599</v>
      </c>
      <c r="AC16" s="199">
        <v>457.09065399999997</v>
      </c>
      <c r="AD16" s="199">
        <v>483.37565899999998</v>
      </c>
      <c r="AE16" s="199">
        <v>503.12553500000001</v>
      </c>
      <c r="AF16" s="199">
        <v>545.24746300000004</v>
      </c>
      <c r="AG16" s="199">
        <v>557.90260799999999</v>
      </c>
      <c r="AH16" s="199">
        <v>580.75278300000002</v>
      </c>
      <c r="AI16" s="199">
        <v>611.61397799999997</v>
      </c>
      <c r="AJ16" s="199">
        <v>639.47219800000005</v>
      </c>
      <c r="AK16" s="199">
        <v>673.58441000000005</v>
      </c>
      <c r="AL16" s="199">
        <v>708.55537500000003</v>
      </c>
      <c r="AM16" s="199">
        <v>727.68991500000004</v>
      </c>
      <c r="AN16" s="199">
        <v>760.03033500000004</v>
      </c>
      <c r="AO16" s="199">
        <v>805.61620500000004</v>
      </c>
      <c r="AP16" s="199">
        <v>868.09794999999997</v>
      </c>
      <c r="AQ16" s="199">
        <v>942.43784400000004</v>
      </c>
      <c r="AR16" s="199">
        <v>997.039669</v>
      </c>
      <c r="AS16" s="199">
        <v>1036.829495</v>
      </c>
      <c r="AT16" s="199">
        <v>1049.739941</v>
      </c>
      <c r="AU16" s="199">
        <v>1026.8176390000001</v>
      </c>
      <c r="AV16" s="199">
        <v>1063.0737079999999</v>
      </c>
      <c r="AW16" s="199">
        <v>1103.7237849999999</v>
      </c>
      <c r="AX16" s="199">
        <v>1136.114869</v>
      </c>
      <c r="AY16" s="199">
        <v>1188.6626220000001</v>
      </c>
      <c r="AZ16" s="199">
        <v>1240.833682</v>
      </c>
      <c r="BA16" s="199">
        <v>1275.152137</v>
      </c>
      <c r="BB16" s="199">
        <v>1311.6357410000001</v>
      </c>
      <c r="BC16" s="199">
        <v>1367.4480530000001</v>
      </c>
      <c r="BD16" s="199">
        <v>1461.4220969999999</v>
      </c>
      <c r="BE16" s="199">
        <v>1530.0276200000001</v>
      </c>
      <c r="BF16" s="199">
        <v>1526.301066</v>
      </c>
      <c r="BG16" s="199">
        <v>1663.3983270000001</v>
      </c>
    </row>
    <row r="17" spans="1:60" ht="12.75" customHeight="1">
      <c r="A17" s="400"/>
      <c r="B17" s="401"/>
      <c r="C17" s="396"/>
      <c r="D17" s="396"/>
      <c r="E17" s="391" t="s">
        <v>342</v>
      </c>
      <c r="F17" s="387"/>
      <c r="G17" s="198" t="s">
        <v>328</v>
      </c>
      <c r="H17" s="200">
        <v>4.7770000000000001</v>
      </c>
      <c r="I17" s="200">
        <v>4.6749999999999998</v>
      </c>
      <c r="J17" s="200">
        <v>6.6360000000000001</v>
      </c>
      <c r="K17" s="200">
        <v>5.23</v>
      </c>
      <c r="L17" s="200">
        <v>3.3069999999999999</v>
      </c>
      <c r="M17" s="200">
        <v>4.4939999999999998</v>
      </c>
      <c r="N17" s="200">
        <v>5.125</v>
      </c>
      <c r="O17" s="200">
        <v>7.1</v>
      </c>
      <c r="P17" s="200">
        <v>8.9359999999999999</v>
      </c>
      <c r="Q17" s="200">
        <v>8.5310000000000006</v>
      </c>
      <c r="R17" s="200">
        <v>9.8000000000000007</v>
      </c>
      <c r="S17" s="200">
        <v>11.473000000000001</v>
      </c>
      <c r="T17" s="200">
        <v>15.016999999999999</v>
      </c>
      <c r="U17" s="200">
        <v>21.303999999999998</v>
      </c>
      <c r="V17" s="200">
        <v>21.065000000000001</v>
      </c>
      <c r="W17" s="200">
        <v>21.36</v>
      </c>
      <c r="X17" s="200">
        <v>24.895</v>
      </c>
      <c r="Y17" s="200">
        <v>30.282</v>
      </c>
      <c r="Z17" s="200">
        <v>29.501999999999999</v>
      </c>
      <c r="AA17" s="200">
        <v>27.428000000000001</v>
      </c>
      <c r="AB17" s="200">
        <v>26.992999999999999</v>
      </c>
      <c r="AC17" s="200">
        <v>27.488</v>
      </c>
      <c r="AD17" s="200">
        <v>30.088000000000001</v>
      </c>
      <c r="AE17" s="200">
        <v>36.680999999999997</v>
      </c>
      <c r="AF17" s="200">
        <v>32.523000000000003</v>
      </c>
      <c r="AG17" s="200">
        <v>34.811999999999998</v>
      </c>
      <c r="AH17" s="200">
        <v>35.234000000000002</v>
      </c>
      <c r="AI17" s="200">
        <v>33.81</v>
      </c>
      <c r="AJ17" s="200">
        <v>36.368000000000002</v>
      </c>
      <c r="AK17" s="200">
        <v>45.209000000000003</v>
      </c>
      <c r="AL17" s="200">
        <v>45.84</v>
      </c>
      <c r="AM17" s="200">
        <v>58.709941000000001</v>
      </c>
      <c r="AN17" s="200">
        <v>41.396078000000003</v>
      </c>
      <c r="AO17" s="200">
        <v>49.057129000000003</v>
      </c>
      <c r="AP17" s="200">
        <v>46.386316999999998</v>
      </c>
      <c r="AQ17" s="200">
        <v>60.910656000000003</v>
      </c>
      <c r="AR17" s="200">
        <v>51.467182999999999</v>
      </c>
      <c r="AS17" s="200">
        <v>54.584204999999997</v>
      </c>
      <c r="AT17" s="200">
        <v>52.556704000000003</v>
      </c>
      <c r="AU17" s="200">
        <v>58.347453999999999</v>
      </c>
      <c r="AV17" s="200">
        <v>55.808197999999997</v>
      </c>
      <c r="AW17" s="200">
        <v>60.007657000000002</v>
      </c>
      <c r="AX17" s="200">
        <v>58.037236</v>
      </c>
      <c r="AY17" s="200">
        <v>59.719999000000001</v>
      </c>
      <c r="AZ17" s="200">
        <v>58.089621000000001</v>
      </c>
      <c r="BA17" s="200">
        <v>57.191775999999997</v>
      </c>
      <c r="BB17" s="200">
        <v>61.747976999999999</v>
      </c>
      <c r="BC17" s="200">
        <v>59.874628999999999</v>
      </c>
      <c r="BD17" s="200">
        <v>63.320006999999997</v>
      </c>
      <c r="BE17" s="200">
        <v>72.956682000000001</v>
      </c>
      <c r="BF17" s="200">
        <v>657.27619300000003</v>
      </c>
      <c r="BG17" s="200">
        <v>481.94332600000001</v>
      </c>
    </row>
    <row r="18" spans="1:60" ht="12.75" customHeight="1">
      <c r="A18" s="400"/>
      <c r="B18" s="401"/>
      <c r="C18" s="396"/>
      <c r="D18" s="396"/>
      <c r="E18" s="391" t="s">
        <v>343</v>
      </c>
      <c r="F18" s="387"/>
      <c r="G18" s="198" t="s">
        <v>328</v>
      </c>
      <c r="H18" s="199">
        <v>251.306049</v>
      </c>
      <c r="I18" s="199">
        <v>274.77363300000002</v>
      </c>
      <c r="J18" s="199">
        <v>304.57232399999998</v>
      </c>
      <c r="K18" s="199">
        <v>365.15246300000001</v>
      </c>
      <c r="L18" s="199">
        <v>440.78288500000002</v>
      </c>
      <c r="M18" s="199">
        <v>481.03838500000001</v>
      </c>
      <c r="N18" s="199">
        <v>514.55064600000003</v>
      </c>
      <c r="O18" s="199">
        <v>578.25454400000001</v>
      </c>
      <c r="P18" s="199">
        <v>670.84010899999998</v>
      </c>
      <c r="Q18" s="199">
        <v>809.19082700000001</v>
      </c>
      <c r="R18" s="199">
        <v>985.73904300000004</v>
      </c>
      <c r="S18" s="199">
        <v>1223.5880159999999</v>
      </c>
      <c r="T18" s="199">
        <v>1400.7533430000001</v>
      </c>
      <c r="U18" s="199">
        <v>1478.530413</v>
      </c>
      <c r="V18" s="199">
        <v>1645.7582629999999</v>
      </c>
      <c r="W18" s="199">
        <v>1777.9286979999999</v>
      </c>
      <c r="X18" s="199">
        <v>1867.8664209999999</v>
      </c>
      <c r="Y18" s="199">
        <v>1961.301211</v>
      </c>
      <c r="Z18" s="199">
        <v>2169.0931599999999</v>
      </c>
      <c r="AA18" s="199">
        <v>2475.736304</v>
      </c>
      <c r="AB18" s="199">
        <v>2554.3993460000002</v>
      </c>
      <c r="AC18" s="199">
        <v>2490.0929160000001</v>
      </c>
      <c r="AD18" s="199">
        <v>2376.5000620000001</v>
      </c>
      <c r="AE18" s="199">
        <v>2371.752673</v>
      </c>
      <c r="AF18" s="199">
        <v>2522.1874229999999</v>
      </c>
      <c r="AG18" s="199">
        <v>2853.3771590000001</v>
      </c>
      <c r="AH18" s="199">
        <v>2992.2495389999999</v>
      </c>
      <c r="AI18" s="199">
        <v>3227.0771890000001</v>
      </c>
      <c r="AJ18" s="199">
        <v>3399.4563549999998</v>
      </c>
      <c r="AK18" s="199">
        <v>3521.0172510000002</v>
      </c>
      <c r="AL18" s="199">
        <v>4003.0895690000002</v>
      </c>
      <c r="AM18" s="199">
        <v>3915.2402400000001</v>
      </c>
      <c r="AN18" s="199">
        <v>3563.3447839999999</v>
      </c>
      <c r="AO18" s="199">
        <v>3544.0461249999998</v>
      </c>
      <c r="AP18" s="199">
        <v>3919.2641800000001</v>
      </c>
      <c r="AQ18" s="199">
        <v>4654.4588460000004</v>
      </c>
      <c r="AR18" s="199">
        <v>5603.6020790000002</v>
      </c>
      <c r="AS18" s="199">
        <v>6340.988018</v>
      </c>
      <c r="AT18" s="199">
        <v>5914.9970819999999</v>
      </c>
      <c r="AU18" s="199">
        <v>4881.4102739999998</v>
      </c>
      <c r="AV18" s="199">
        <v>4765.905092</v>
      </c>
      <c r="AW18" s="199">
        <v>4856.4550570000001</v>
      </c>
      <c r="AX18" s="199">
        <v>5004.924207</v>
      </c>
      <c r="AY18" s="199">
        <v>4983.3266450000001</v>
      </c>
      <c r="AZ18" s="199">
        <v>5181.2404980000001</v>
      </c>
      <c r="BA18" s="199">
        <v>5382.1541639999996</v>
      </c>
      <c r="BB18" s="199">
        <v>5497.6338500000002</v>
      </c>
      <c r="BC18" s="199">
        <v>5943.0359170000002</v>
      </c>
      <c r="BD18" s="199">
        <v>6677.919731</v>
      </c>
      <c r="BE18" s="199">
        <v>6872.5277580000002</v>
      </c>
      <c r="BF18" s="199">
        <v>6350.9758529999999</v>
      </c>
      <c r="BG18" s="199">
        <v>6324.7935669999997</v>
      </c>
    </row>
    <row r="19" spans="1:60" ht="12.75" customHeight="1">
      <c r="A19" s="400"/>
      <c r="B19" s="401"/>
      <c r="C19" s="396"/>
      <c r="D19" s="396"/>
      <c r="E19" s="391" t="s">
        <v>344</v>
      </c>
      <c r="F19" s="387"/>
      <c r="G19" s="198" t="s">
        <v>328</v>
      </c>
      <c r="H19" s="200">
        <v>134.30600000000001</v>
      </c>
      <c r="I19" s="200">
        <v>136.45500000000001</v>
      </c>
      <c r="J19" s="200">
        <v>162.67099999999999</v>
      </c>
      <c r="K19" s="200">
        <v>177.732</v>
      </c>
      <c r="L19" s="200">
        <v>197.65899999999999</v>
      </c>
      <c r="M19" s="200">
        <v>193.602</v>
      </c>
      <c r="N19" s="200">
        <v>231.72800000000001</v>
      </c>
      <c r="O19" s="200">
        <v>265.71300000000002</v>
      </c>
      <c r="P19" s="200">
        <v>307.10300000000001</v>
      </c>
      <c r="Q19" s="200">
        <v>348.77800000000002</v>
      </c>
      <c r="R19" s="200">
        <v>374.18799999999999</v>
      </c>
      <c r="S19" s="200">
        <v>414.416</v>
      </c>
      <c r="T19" s="200">
        <v>403.99099999999999</v>
      </c>
      <c r="U19" s="200">
        <v>417.10199999999998</v>
      </c>
      <c r="V19" s="200">
        <v>457.20299999999997</v>
      </c>
      <c r="W19" s="200">
        <v>498.46800000000002</v>
      </c>
      <c r="X19" s="200">
        <v>528.202</v>
      </c>
      <c r="Y19" s="200">
        <v>600.97699999999998</v>
      </c>
      <c r="Z19" s="200">
        <v>628.10684600000002</v>
      </c>
      <c r="AA19" s="200">
        <v>690.28178500000001</v>
      </c>
      <c r="AB19" s="200">
        <v>714.69640100000004</v>
      </c>
      <c r="AC19" s="200">
        <v>704.30334700000003</v>
      </c>
      <c r="AD19" s="200">
        <v>741.81434100000001</v>
      </c>
      <c r="AE19" s="200">
        <v>800.88246500000002</v>
      </c>
      <c r="AF19" s="200">
        <v>862.43773799999997</v>
      </c>
      <c r="AG19" s="200">
        <v>939.90955899999994</v>
      </c>
      <c r="AH19" s="200">
        <v>1045.8010180000001</v>
      </c>
      <c r="AI19" s="200">
        <v>1153.397823</v>
      </c>
      <c r="AJ19" s="200">
        <v>1250.7158030000001</v>
      </c>
      <c r="AK19" s="200">
        <v>1341.38779</v>
      </c>
      <c r="AL19" s="200">
        <v>1473.219685</v>
      </c>
      <c r="AM19" s="200">
        <v>1413.410952</v>
      </c>
      <c r="AN19" s="200">
        <v>1217.0688029999999</v>
      </c>
      <c r="AO19" s="200">
        <v>1222.560763</v>
      </c>
      <c r="AP19" s="200">
        <v>1332.7667980000001</v>
      </c>
      <c r="AQ19" s="200">
        <v>1598.594239</v>
      </c>
      <c r="AR19" s="200">
        <v>1795.8857069999999</v>
      </c>
      <c r="AS19" s="200">
        <v>1892.4989660000001</v>
      </c>
      <c r="AT19" s="200">
        <v>1773.8319819999999</v>
      </c>
      <c r="AU19" s="200">
        <v>1362.616614</v>
      </c>
      <c r="AV19" s="200">
        <v>1516.963066</v>
      </c>
      <c r="AW19" s="200">
        <v>1741.0946080000001</v>
      </c>
      <c r="AX19" s="200">
        <v>1851.5799730000001</v>
      </c>
      <c r="AY19" s="200">
        <v>2046.8140900000001</v>
      </c>
      <c r="AZ19" s="200">
        <v>2201.1422360000001</v>
      </c>
      <c r="BA19" s="200">
        <v>2347.4541880000002</v>
      </c>
      <c r="BB19" s="200">
        <v>2347.5071400000002</v>
      </c>
      <c r="BC19" s="200">
        <v>2358.5089320000002</v>
      </c>
      <c r="BD19" s="200">
        <v>2386.0019769999999</v>
      </c>
      <c r="BE19" s="200">
        <v>2508.7470159999998</v>
      </c>
      <c r="BF19" s="200">
        <v>2540.152407</v>
      </c>
      <c r="BG19" s="200">
        <v>3066.7364940000002</v>
      </c>
      <c r="BH19" s="4">
        <f t="shared" ref="BH19:BH21" si="0">BG19-BG23</f>
        <v>16.805882999999994</v>
      </c>
    </row>
    <row r="20" spans="1:60" ht="12.75" customHeight="1">
      <c r="A20" s="400"/>
      <c r="B20" s="401"/>
      <c r="C20" s="396"/>
      <c r="D20" s="396"/>
      <c r="E20" s="394" t="s">
        <v>345</v>
      </c>
      <c r="F20" s="387"/>
      <c r="G20" s="198" t="s">
        <v>328</v>
      </c>
      <c r="H20" s="199">
        <v>214.22540000000001</v>
      </c>
      <c r="I20" s="199">
        <v>244.9161</v>
      </c>
      <c r="J20" s="199">
        <v>277.16969999999998</v>
      </c>
      <c r="K20" s="199">
        <v>312.94119999999998</v>
      </c>
      <c r="L20" s="199">
        <v>355.7824</v>
      </c>
      <c r="M20" s="199">
        <v>424.36919999999998</v>
      </c>
      <c r="N20" s="199">
        <v>468.02429999999998</v>
      </c>
      <c r="O20" s="199">
        <v>524.46119999999996</v>
      </c>
      <c r="P20" s="199">
        <v>584.88530000000003</v>
      </c>
      <c r="Q20" s="199">
        <v>663.67179999999996</v>
      </c>
      <c r="R20" s="199">
        <v>758.47260000000006</v>
      </c>
      <c r="S20" s="199">
        <v>859.76130000000001</v>
      </c>
      <c r="T20" s="199">
        <v>944.55700000000002</v>
      </c>
      <c r="U20" s="199">
        <v>1027.8931</v>
      </c>
      <c r="V20" s="199">
        <v>1103.5531000000001</v>
      </c>
      <c r="W20" s="199">
        <v>1199.9883</v>
      </c>
      <c r="X20" s="199">
        <v>1297.2157999999999</v>
      </c>
      <c r="Y20" s="199">
        <v>1372.3077000000001</v>
      </c>
      <c r="Z20" s="199">
        <v>1487.1632999999999</v>
      </c>
      <c r="AA20" s="199">
        <v>1633.7607</v>
      </c>
      <c r="AB20" s="199">
        <v>1772.1958</v>
      </c>
      <c r="AC20" s="199">
        <v>1924.5512000000001</v>
      </c>
      <c r="AD20" s="199">
        <v>2137.4528</v>
      </c>
      <c r="AE20" s="199">
        <v>2255.1214</v>
      </c>
      <c r="AF20" s="199">
        <v>2357.3036999999999</v>
      </c>
      <c r="AG20" s="199">
        <v>2432.1215000000002</v>
      </c>
      <c r="AH20" s="199">
        <v>2515.5264999999999</v>
      </c>
      <c r="AI20" s="199">
        <v>2610.4351000000001</v>
      </c>
      <c r="AJ20" s="199">
        <v>2750.2384999999999</v>
      </c>
      <c r="AK20" s="199">
        <v>2899.6152999999999</v>
      </c>
      <c r="AL20" s="199">
        <v>3108.2285999999999</v>
      </c>
      <c r="AM20" s="199">
        <v>3336.2361000000001</v>
      </c>
      <c r="AN20" s="199">
        <v>3552.7312999999999</v>
      </c>
      <c r="AO20" s="199">
        <v>3769.7891</v>
      </c>
      <c r="AP20" s="199">
        <v>4017.5479</v>
      </c>
      <c r="AQ20" s="199">
        <v>4262.2615999999998</v>
      </c>
      <c r="AR20" s="199">
        <v>4471.4264999999996</v>
      </c>
      <c r="AS20" s="199">
        <v>4704.2894999999999</v>
      </c>
      <c r="AT20" s="199">
        <v>5015.1839</v>
      </c>
      <c r="AU20" s="199">
        <v>5180.5828000000001</v>
      </c>
      <c r="AV20" s="199">
        <v>5437.7992999999997</v>
      </c>
      <c r="AW20" s="199">
        <v>5445.7011000000002</v>
      </c>
      <c r="AX20" s="199">
        <v>5529.6363000000001</v>
      </c>
      <c r="AY20" s="199">
        <v>5884.8199000000004</v>
      </c>
      <c r="AZ20" s="199">
        <v>6112.3365000000003</v>
      </c>
      <c r="BA20" s="199">
        <v>6386.3110999999999</v>
      </c>
      <c r="BB20" s="199">
        <v>6549.4955</v>
      </c>
      <c r="BC20" s="199">
        <v>6802.1994999999997</v>
      </c>
      <c r="BD20" s="199">
        <v>7159.6400999999996</v>
      </c>
      <c r="BE20" s="199">
        <v>7465.3423000000003</v>
      </c>
      <c r="BF20" s="199">
        <v>8594.4853000000003</v>
      </c>
      <c r="BG20" s="199">
        <v>9193.0864999999994</v>
      </c>
      <c r="BH20" s="4">
        <f t="shared" si="0"/>
        <v>-25.839799999999741</v>
      </c>
    </row>
    <row r="21" spans="1:60" ht="12.75" customHeight="1">
      <c r="A21" s="400"/>
      <c r="B21" s="401"/>
      <c r="C21" s="396"/>
      <c r="D21" s="396"/>
      <c r="E21" s="391" t="s">
        <v>346</v>
      </c>
      <c r="F21" s="387"/>
      <c r="G21" s="198" t="s">
        <v>328</v>
      </c>
      <c r="H21" s="200">
        <v>5.6379999999999999</v>
      </c>
      <c r="I21" s="200">
        <v>5.6120000000000001</v>
      </c>
      <c r="J21" s="200">
        <v>6.5650000000000004</v>
      </c>
      <c r="K21" s="200">
        <v>7.5750000000000002</v>
      </c>
      <c r="L21" s="200">
        <v>8.8559999999999999</v>
      </c>
      <c r="M21" s="200">
        <v>11.529</v>
      </c>
      <c r="N21" s="200">
        <v>12.154</v>
      </c>
      <c r="O21" s="200">
        <v>11.547000000000001</v>
      </c>
      <c r="P21" s="200">
        <v>14.23</v>
      </c>
      <c r="Q21" s="200">
        <v>17.079999999999998</v>
      </c>
      <c r="R21" s="200">
        <v>18.949000000000002</v>
      </c>
      <c r="S21" s="200">
        <v>22.864000000000001</v>
      </c>
      <c r="T21" s="200">
        <v>26.382000000000001</v>
      </c>
      <c r="U21" s="200">
        <v>29.811</v>
      </c>
      <c r="V21" s="200">
        <v>38.326000000000001</v>
      </c>
      <c r="W21" s="200">
        <v>44.484999999999999</v>
      </c>
      <c r="X21" s="200">
        <v>47.920324000000001</v>
      </c>
      <c r="Y21" s="200">
        <v>46.487803</v>
      </c>
      <c r="Z21" s="200">
        <v>47.600805000000001</v>
      </c>
      <c r="AA21" s="200">
        <v>54.758896</v>
      </c>
      <c r="AB21" s="200">
        <v>57.530839999999998</v>
      </c>
      <c r="AC21" s="200">
        <v>61.459636000000003</v>
      </c>
      <c r="AD21" s="200">
        <v>65.835102000000006</v>
      </c>
      <c r="AE21" s="200">
        <v>68.262035999999995</v>
      </c>
      <c r="AF21" s="200">
        <v>72.049650999999997</v>
      </c>
      <c r="AG21" s="200">
        <v>76.232803000000004</v>
      </c>
      <c r="AH21" s="200">
        <v>88.535140999999996</v>
      </c>
      <c r="AI21" s="200">
        <v>87.476438000000002</v>
      </c>
      <c r="AJ21" s="200">
        <v>100.157838</v>
      </c>
      <c r="AK21" s="200">
        <v>115.64580599999999</v>
      </c>
      <c r="AL21" s="200">
        <v>133.95272399999999</v>
      </c>
      <c r="AM21" s="200">
        <v>144.37647699999999</v>
      </c>
      <c r="AN21" s="200">
        <v>137.34618399999999</v>
      </c>
      <c r="AO21" s="200">
        <v>135.800173</v>
      </c>
      <c r="AP21" s="200">
        <v>136.852926</v>
      </c>
      <c r="AQ21" s="200">
        <v>152.59223800000001</v>
      </c>
      <c r="AR21" s="200">
        <v>154.90346199999999</v>
      </c>
      <c r="AS21" s="200">
        <v>172.514353</v>
      </c>
      <c r="AT21" s="200">
        <v>189.393576</v>
      </c>
      <c r="AU21" s="200">
        <v>208.415368</v>
      </c>
      <c r="AV21" s="200">
        <v>211.00752499999999</v>
      </c>
      <c r="AW21" s="200">
        <v>219.57927699999999</v>
      </c>
      <c r="AX21" s="200">
        <v>202.20145500000001</v>
      </c>
      <c r="AY21" s="200">
        <v>218.44326899999999</v>
      </c>
      <c r="AZ21" s="200">
        <v>251.602056</v>
      </c>
      <c r="BA21" s="200">
        <v>268.82782700000001</v>
      </c>
      <c r="BB21" s="200">
        <v>272.86041499999999</v>
      </c>
      <c r="BC21" s="200">
        <v>264.61146500000001</v>
      </c>
      <c r="BD21" s="200">
        <v>279.48183899999998</v>
      </c>
      <c r="BE21" s="200">
        <v>277.874055</v>
      </c>
      <c r="BF21" s="200">
        <v>253.230997</v>
      </c>
      <c r="BG21" s="200">
        <v>282.36913700000002</v>
      </c>
      <c r="BH21" s="4">
        <f t="shared" si="0"/>
        <v>-163.716634</v>
      </c>
    </row>
    <row r="22" spans="1:60" ht="13.5" customHeight="1">
      <c r="A22" s="400"/>
      <c r="B22" s="401"/>
      <c r="C22" s="396"/>
      <c r="D22" s="396"/>
      <c r="E22" s="391" t="s">
        <v>347</v>
      </c>
      <c r="F22" s="387"/>
      <c r="G22" s="198" t="s">
        <v>328</v>
      </c>
      <c r="H22" s="199">
        <v>244.93657300000001</v>
      </c>
      <c r="I22" s="199">
        <v>267.20144299999998</v>
      </c>
      <c r="J22" s="199">
        <v>296.00575300000003</v>
      </c>
      <c r="K22" s="199">
        <v>352.52146900000002</v>
      </c>
      <c r="L22" s="199">
        <v>425.25585699999999</v>
      </c>
      <c r="M22" s="199">
        <v>468.00205199999999</v>
      </c>
      <c r="N22" s="199">
        <v>497.66548599999999</v>
      </c>
      <c r="O22" s="199">
        <v>557.89998000000003</v>
      </c>
      <c r="P22" s="199">
        <v>649.16231500000004</v>
      </c>
      <c r="Q22" s="199">
        <v>777.18457599999999</v>
      </c>
      <c r="R22" s="199">
        <v>951.45440900000006</v>
      </c>
      <c r="S22" s="199">
        <v>1190.4977960000001</v>
      </c>
      <c r="T22" s="199">
        <v>1364.066116</v>
      </c>
      <c r="U22" s="199">
        <v>1441.2744</v>
      </c>
      <c r="V22" s="199">
        <v>1609.2881560000001</v>
      </c>
      <c r="W22" s="199">
        <v>1752.354415</v>
      </c>
      <c r="X22" s="199">
        <v>1849.1297340000001</v>
      </c>
      <c r="Y22" s="199">
        <v>1942.4625619999999</v>
      </c>
      <c r="Z22" s="199">
        <v>2145.571089</v>
      </c>
      <c r="AA22" s="199">
        <v>2449.663149</v>
      </c>
      <c r="AB22" s="199">
        <v>2517.4046629999998</v>
      </c>
      <c r="AC22" s="199">
        <v>2455.7577569999999</v>
      </c>
      <c r="AD22" s="199">
        <v>2342.4625430000001</v>
      </c>
      <c r="AE22" s="199">
        <v>2337.2764889999999</v>
      </c>
      <c r="AF22" s="199">
        <v>2495.2099469999998</v>
      </c>
      <c r="AG22" s="199">
        <v>2821.3410760000002</v>
      </c>
      <c r="AH22" s="199">
        <v>2957.263277</v>
      </c>
      <c r="AI22" s="199">
        <v>3199.3784690000002</v>
      </c>
      <c r="AJ22" s="199">
        <v>3377.4898640000001</v>
      </c>
      <c r="AK22" s="199">
        <v>3482.8638810000002</v>
      </c>
      <c r="AL22" s="199">
        <v>3957.128588</v>
      </c>
      <c r="AM22" s="199">
        <v>3856.8821039999998</v>
      </c>
      <c r="AN22" s="199">
        <v>3509.297634</v>
      </c>
      <c r="AO22" s="199">
        <v>3476.8588730000001</v>
      </c>
      <c r="AP22" s="199">
        <v>3832.7363329999998</v>
      </c>
      <c r="AQ22" s="199">
        <v>4568.0443439999999</v>
      </c>
      <c r="AR22" s="199">
        <v>5545.5628340000003</v>
      </c>
      <c r="AS22" s="199">
        <v>6234.4296370000002</v>
      </c>
      <c r="AT22" s="199">
        <v>5757.9294659999996</v>
      </c>
      <c r="AU22" s="199">
        <v>4722.9960440000004</v>
      </c>
      <c r="AV22" s="199">
        <v>4552.6710590000002</v>
      </c>
      <c r="AW22" s="199">
        <v>4610.6849579999998</v>
      </c>
      <c r="AX22" s="199">
        <v>4764.1590550000001</v>
      </c>
      <c r="AY22" s="199">
        <v>4744.4297079999997</v>
      </c>
      <c r="AZ22" s="199">
        <v>4936.5675689999998</v>
      </c>
      <c r="BA22" s="199">
        <v>5151.6542390000004</v>
      </c>
      <c r="BB22" s="199">
        <v>5254.701505</v>
      </c>
      <c r="BC22" s="199">
        <v>5639.4799439999997</v>
      </c>
      <c r="BD22" s="199">
        <v>6377.3293809999996</v>
      </c>
      <c r="BE22" s="199">
        <v>6582.6170709999997</v>
      </c>
      <c r="BF22" s="199">
        <v>6146.2017589999996</v>
      </c>
      <c r="BG22" s="199">
        <v>6141.0432639999999</v>
      </c>
    </row>
    <row r="23" spans="1:60" ht="12.75" customHeight="1">
      <c r="A23" s="400"/>
      <c r="B23" s="401"/>
      <c r="C23" s="396"/>
      <c r="D23" s="396"/>
      <c r="E23" s="391" t="s">
        <v>348</v>
      </c>
      <c r="F23" s="387"/>
      <c r="G23" s="198" t="s">
        <v>328</v>
      </c>
      <c r="H23" s="200">
        <v>134.333</v>
      </c>
      <c r="I23" s="200">
        <v>136.51300000000001</v>
      </c>
      <c r="J23" s="200">
        <v>162.75</v>
      </c>
      <c r="K23" s="200">
        <v>178.03899999999999</v>
      </c>
      <c r="L23" s="200">
        <v>198.28299999999999</v>
      </c>
      <c r="M23" s="200">
        <v>193.87100000000001</v>
      </c>
      <c r="N23" s="200">
        <v>232.089</v>
      </c>
      <c r="O23" s="200">
        <v>266.38299999999998</v>
      </c>
      <c r="P23" s="200">
        <v>307.50099999999998</v>
      </c>
      <c r="Q23" s="200">
        <v>349.65</v>
      </c>
      <c r="R23" s="200">
        <v>374.99599999999998</v>
      </c>
      <c r="S23" s="200">
        <v>416.09500000000003</v>
      </c>
      <c r="T23" s="200">
        <v>406.03699999999998</v>
      </c>
      <c r="U23" s="200">
        <v>419.298</v>
      </c>
      <c r="V23" s="200">
        <v>459.39299999999997</v>
      </c>
      <c r="W23" s="200">
        <v>499.423</v>
      </c>
      <c r="X23" s="200">
        <v>529.67700000000002</v>
      </c>
      <c r="Y23" s="200">
        <v>602.28899999999999</v>
      </c>
      <c r="Z23" s="200">
        <v>630.20484599999997</v>
      </c>
      <c r="AA23" s="200">
        <v>692.15678500000001</v>
      </c>
      <c r="AB23" s="200">
        <v>716.48440100000005</v>
      </c>
      <c r="AC23" s="200">
        <v>706.71434699999998</v>
      </c>
      <c r="AD23" s="200">
        <v>744.71634100000006</v>
      </c>
      <c r="AE23" s="200">
        <v>803.80146500000001</v>
      </c>
      <c r="AF23" s="200">
        <v>865.74373800000001</v>
      </c>
      <c r="AG23" s="200">
        <v>942.85555899999997</v>
      </c>
      <c r="AH23" s="200">
        <v>1048.470018</v>
      </c>
      <c r="AI23" s="200">
        <v>1156.582823</v>
      </c>
      <c r="AJ23" s="200">
        <v>1254.225803</v>
      </c>
      <c r="AK23" s="200">
        <v>1339.2997809999999</v>
      </c>
      <c r="AL23" s="200">
        <v>1469.7774429999999</v>
      </c>
      <c r="AM23" s="200">
        <v>1409.194796</v>
      </c>
      <c r="AN23" s="200">
        <v>1212.8515</v>
      </c>
      <c r="AO23" s="200">
        <v>1217.301553</v>
      </c>
      <c r="AP23" s="200">
        <v>1327.256535</v>
      </c>
      <c r="AQ23" s="200">
        <v>1592.2046170000001</v>
      </c>
      <c r="AR23" s="200">
        <v>1787.1091530000001</v>
      </c>
      <c r="AS23" s="200">
        <v>1884.2709339999999</v>
      </c>
      <c r="AT23" s="200">
        <v>1763.4189100000001</v>
      </c>
      <c r="AU23" s="200">
        <v>1356.310657</v>
      </c>
      <c r="AV23" s="200">
        <v>1509.8877299999999</v>
      </c>
      <c r="AW23" s="200">
        <v>1734.4544249999999</v>
      </c>
      <c r="AX23" s="200">
        <v>1844.102738</v>
      </c>
      <c r="AY23" s="200">
        <v>2039.0127480000001</v>
      </c>
      <c r="AZ23" s="200">
        <v>2191.6467419999999</v>
      </c>
      <c r="BA23" s="200">
        <v>2336.2237730000002</v>
      </c>
      <c r="BB23" s="200">
        <v>2334.38375</v>
      </c>
      <c r="BC23" s="200">
        <v>2345.9600460000001</v>
      </c>
      <c r="BD23" s="200">
        <v>2372.603337</v>
      </c>
      <c r="BE23" s="200">
        <v>2495.8220759999999</v>
      </c>
      <c r="BF23" s="200">
        <v>2525.2879499999999</v>
      </c>
      <c r="BG23" s="200">
        <v>3049.9306110000002</v>
      </c>
    </row>
    <row r="24" spans="1:60" ht="12.75" customHeight="1">
      <c r="A24" s="400"/>
      <c r="B24" s="401"/>
      <c r="C24" s="396"/>
      <c r="D24" s="396"/>
      <c r="E24" s="394" t="s">
        <v>349</v>
      </c>
      <c r="F24" s="387"/>
      <c r="G24" s="198" t="s">
        <v>328</v>
      </c>
      <c r="H24" s="199">
        <v>214.7124</v>
      </c>
      <c r="I24" s="199">
        <v>245.3991</v>
      </c>
      <c r="J24" s="199">
        <v>277.75970000000001</v>
      </c>
      <c r="K24" s="199">
        <v>313.55720000000002</v>
      </c>
      <c r="L24" s="199">
        <v>356.53640000000001</v>
      </c>
      <c r="M24" s="199">
        <v>425.76819999999998</v>
      </c>
      <c r="N24" s="199">
        <v>469.87529999999998</v>
      </c>
      <c r="O24" s="199">
        <v>526.28120000000001</v>
      </c>
      <c r="P24" s="199">
        <v>586.76289999999995</v>
      </c>
      <c r="Q24" s="199">
        <v>665.79200000000003</v>
      </c>
      <c r="R24" s="199">
        <v>761.00030000000004</v>
      </c>
      <c r="S24" s="199">
        <v>862.88170000000002</v>
      </c>
      <c r="T24" s="199">
        <v>947.4683</v>
      </c>
      <c r="U24" s="199">
        <v>1030.2639999999999</v>
      </c>
      <c r="V24" s="199">
        <v>1105.8903</v>
      </c>
      <c r="W24" s="199">
        <v>1202.5911000000001</v>
      </c>
      <c r="X24" s="199">
        <v>1300.1619000000001</v>
      </c>
      <c r="Y24" s="199">
        <v>1375.0633</v>
      </c>
      <c r="Z24" s="199">
        <v>1490.0697</v>
      </c>
      <c r="AA24" s="199">
        <v>1637.1869999999999</v>
      </c>
      <c r="AB24" s="199">
        <v>1776.3931</v>
      </c>
      <c r="AC24" s="199">
        <v>1928.7729999999999</v>
      </c>
      <c r="AD24" s="199">
        <v>2141.5407</v>
      </c>
      <c r="AE24" s="199">
        <v>2259.0994999999998</v>
      </c>
      <c r="AF24" s="199">
        <v>2361.6423</v>
      </c>
      <c r="AG24" s="199">
        <v>2436.2118999999998</v>
      </c>
      <c r="AH24" s="199">
        <v>2520.3123999999998</v>
      </c>
      <c r="AI24" s="199">
        <v>2615.2710999999999</v>
      </c>
      <c r="AJ24" s="199">
        <v>2755.3445000000002</v>
      </c>
      <c r="AK24" s="199">
        <v>2905.0542999999998</v>
      </c>
      <c r="AL24" s="199">
        <v>3113.5716000000002</v>
      </c>
      <c r="AM24" s="199">
        <v>3342.2781</v>
      </c>
      <c r="AN24" s="199">
        <v>3558.8852000000002</v>
      </c>
      <c r="AO24" s="199">
        <v>3776.2231000000002</v>
      </c>
      <c r="AP24" s="199">
        <v>4024.1849000000002</v>
      </c>
      <c r="AQ24" s="199">
        <v>4269.1781000000001</v>
      </c>
      <c r="AR24" s="199">
        <v>4479.2349000000004</v>
      </c>
      <c r="AS24" s="199">
        <v>4712.8626999999997</v>
      </c>
      <c r="AT24" s="199">
        <v>5025.8023999999996</v>
      </c>
      <c r="AU24" s="199">
        <v>5191.6184999999996</v>
      </c>
      <c r="AV24" s="199">
        <v>5449.3648999999996</v>
      </c>
      <c r="AW24" s="199">
        <v>5458.3393999999998</v>
      </c>
      <c r="AX24" s="199">
        <v>5542.9537</v>
      </c>
      <c r="AY24" s="199">
        <v>5898.5281999999997</v>
      </c>
      <c r="AZ24" s="199">
        <v>6126.6000999999997</v>
      </c>
      <c r="BA24" s="199">
        <v>6401.4463999999998</v>
      </c>
      <c r="BB24" s="199">
        <v>6564.8993</v>
      </c>
      <c r="BC24" s="199">
        <v>6818.7754000000004</v>
      </c>
      <c r="BD24" s="199">
        <v>7177.0653000000002</v>
      </c>
      <c r="BE24" s="199">
        <v>7483.9571999999998</v>
      </c>
      <c r="BF24" s="199">
        <v>8623.3870999999999</v>
      </c>
      <c r="BG24" s="199">
        <v>9218.9262999999992</v>
      </c>
    </row>
    <row r="25" spans="1:60" ht="12.75" customHeight="1">
      <c r="A25" s="400"/>
      <c r="B25" s="401"/>
      <c r="C25" s="396"/>
      <c r="D25" s="396"/>
      <c r="E25" s="391" t="s">
        <v>350</v>
      </c>
      <c r="F25" s="387"/>
      <c r="G25" s="198" t="s">
        <v>328</v>
      </c>
      <c r="H25" s="200">
        <v>11.742000000000001</v>
      </c>
      <c r="I25" s="200">
        <v>12.975</v>
      </c>
      <c r="J25" s="200">
        <v>15.122</v>
      </c>
      <c r="K25" s="200">
        <v>14.52</v>
      </c>
      <c r="L25" s="200">
        <v>16.213999999999999</v>
      </c>
      <c r="M25" s="200">
        <v>19.001999999999999</v>
      </c>
      <c r="N25" s="200">
        <v>18.064</v>
      </c>
      <c r="O25" s="200">
        <v>17.169</v>
      </c>
      <c r="P25" s="200">
        <v>20.797999999999998</v>
      </c>
      <c r="Q25" s="200">
        <v>24.64</v>
      </c>
      <c r="R25" s="200">
        <v>28.23</v>
      </c>
      <c r="S25" s="200">
        <v>35.103000000000002</v>
      </c>
      <c r="T25" s="200">
        <v>41.262250000000002</v>
      </c>
      <c r="U25" s="200">
        <v>45.739750000000001</v>
      </c>
      <c r="V25" s="200">
        <v>57.441000000000003</v>
      </c>
      <c r="W25" s="200">
        <v>66.578749999999999</v>
      </c>
      <c r="X25" s="200">
        <v>71.261824000000004</v>
      </c>
      <c r="Y25" s="200">
        <v>69.228302999999997</v>
      </c>
      <c r="Z25" s="200">
        <v>71.584305000000001</v>
      </c>
      <c r="AA25" s="200">
        <v>79.857646000000003</v>
      </c>
      <c r="AB25" s="200">
        <v>83.279589999999999</v>
      </c>
      <c r="AC25" s="200">
        <v>49.916423000000002</v>
      </c>
      <c r="AD25" s="200">
        <v>100.755602</v>
      </c>
      <c r="AE25" s="200">
        <v>106.71953600000001</v>
      </c>
      <c r="AF25" s="200">
        <v>110.48190099999999</v>
      </c>
      <c r="AG25" s="200">
        <v>113.248553</v>
      </c>
      <c r="AH25" s="200">
        <v>130.59239099999999</v>
      </c>
      <c r="AI25" s="200">
        <v>130.87943799999999</v>
      </c>
      <c r="AJ25" s="200">
        <v>151.574838</v>
      </c>
      <c r="AK25" s="200">
        <v>160.273312</v>
      </c>
      <c r="AL25" s="200">
        <v>186.32681199999999</v>
      </c>
      <c r="AM25" s="200">
        <v>207.582616</v>
      </c>
      <c r="AN25" s="200">
        <v>196.89930799999999</v>
      </c>
      <c r="AO25" s="200">
        <v>198.80167900000001</v>
      </c>
      <c r="AP25" s="200">
        <v>216.06636499999999</v>
      </c>
      <c r="AQ25" s="200">
        <v>238.139251</v>
      </c>
      <c r="AR25" s="200">
        <v>235.184462</v>
      </c>
      <c r="AS25" s="200">
        <v>272.75989499999997</v>
      </c>
      <c r="AT25" s="200">
        <v>297.76495799999998</v>
      </c>
      <c r="AU25" s="200">
        <v>317.88209599999999</v>
      </c>
      <c r="AV25" s="200">
        <v>319.62915600000002</v>
      </c>
      <c r="AW25" s="200">
        <v>332.23229199999997</v>
      </c>
      <c r="AX25" s="200">
        <v>301.436848</v>
      </c>
      <c r="AY25" s="200">
        <v>315.50651800000003</v>
      </c>
      <c r="AZ25" s="200">
        <v>348.19173799999999</v>
      </c>
      <c r="BA25" s="200">
        <v>383.798945</v>
      </c>
      <c r="BB25" s="200">
        <v>399.94429700000001</v>
      </c>
      <c r="BC25" s="200">
        <v>388.20093700000001</v>
      </c>
      <c r="BD25" s="200">
        <v>413.851945</v>
      </c>
      <c r="BE25" s="200">
        <v>424.08353</v>
      </c>
      <c r="BF25" s="200">
        <v>401.11786599999999</v>
      </c>
      <c r="BG25" s="200">
        <v>446.08577100000002</v>
      </c>
    </row>
    <row r="26" spans="1:60" ht="12.75" customHeight="1">
      <c r="A26" s="400"/>
      <c r="B26" s="401"/>
      <c r="C26" s="396"/>
      <c r="D26" s="396"/>
      <c r="E26" s="202"/>
      <c r="F26" s="203"/>
      <c r="G26" s="198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</row>
    <row r="27" spans="1:60" ht="12.75" customHeight="1">
      <c r="A27" s="400"/>
      <c r="B27" s="401"/>
      <c r="C27" s="396"/>
      <c r="D27" s="396"/>
      <c r="E27" s="202"/>
      <c r="F27" s="203" t="s">
        <v>351</v>
      </c>
      <c r="G27" s="198"/>
      <c r="H27" s="4">
        <f t="shared" ref="H27:BG27" si="1">H30-H28</f>
        <v>543.92028799999991</v>
      </c>
      <c r="I27" s="4">
        <f t="shared" si="1"/>
        <v>559.69019200000002</v>
      </c>
      <c r="J27" s="4">
        <f t="shared" si="1"/>
        <v>612.02558199999999</v>
      </c>
      <c r="K27" s="4">
        <f t="shared" si="1"/>
        <v>683.00014699999997</v>
      </c>
      <c r="L27" s="4">
        <f t="shared" si="1"/>
        <v>708.17027899999994</v>
      </c>
      <c r="M27" s="4">
        <f t="shared" si="1"/>
        <v>724.99533400000007</v>
      </c>
      <c r="N27" s="4">
        <f t="shared" si="1"/>
        <v>799.53327300000001</v>
      </c>
      <c r="O27" s="4">
        <f t="shared" si="1"/>
        <v>878.51057100000003</v>
      </c>
      <c r="P27" s="4">
        <f t="shared" si="1"/>
        <v>984.28433599999994</v>
      </c>
      <c r="Q27" s="4">
        <f t="shared" si="1"/>
        <v>1078.1574639999999</v>
      </c>
      <c r="R27" s="4">
        <f t="shared" si="1"/>
        <v>1108.9687529999999</v>
      </c>
      <c r="S27" s="4">
        <f t="shared" si="1"/>
        <v>1322.6874289999998</v>
      </c>
      <c r="T27" s="4">
        <f t="shared" si="1"/>
        <v>1339.8396949999999</v>
      </c>
      <c r="U27" s="4">
        <f t="shared" si="1"/>
        <v>1431.9667049999998</v>
      </c>
      <c r="V27" s="4">
        <f t="shared" si="1"/>
        <v>1667.3146839999999</v>
      </c>
      <c r="W27" s="4">
        <f t="shared" si="1"/>
        <v>1770.9477320000001</v>
      </c>
      <c r="X27" s="4">
        <f t="shared" si="1"/>
        <v>1783.7023730000001</v>
      </c>
      <c r="Y27" s="4">
        <f t="shared" si="1"/>
        <v>1908.811663</v>
      </c>
      <c r="Z27" s="4">
        <f t="shared" si="1"/>
        <v>2063.8042300000002</v>
      </c>
      <c r="AA27" s="4">
        <f t="shared" si="1"/>
        <v>2185.297568</v>
      </c>
      <c r="AB27" s="4">
        <f t="shared" si="1"/>
        <v>2291.7056120000002</v>
      </c>
      <c r="AC27" s="4">
        <f t="shared" si="1"/>
        <v>2224.1609859999999</v>
      </c>
      <c r="AD27" s="4">
        <f t="shared" si="1"/>
        <v>2309.0442609999996</v>
      </c>
      <c r="AE27" s="4">
        <f t="shared" si="1"/>
        <v>2393.1205759999998</v>
      </c>
      <c r="AF27" s="4">
        <f t="shared" si="1"/>
        <v>2620.2986950000004</v>
      </c>
      <c r="AG27" s="4">
        <f t="shared" si="1"/>
        <v>2758.3910380000002</v>
      </c>
      <c r="AH27" s="4">
        <f t="shared" si="1"/>
        <v>2969.7730079999997</v>
      </c>
      <c r="AI27" s="4">
        <f t="shared" si="1"/>
        <v>3197.4008410000006</v>
      </c>
      <c r="AJ27" s="4">
        <f t="shared" si="1"/>
        <v>3409.0393799999993</v>
      </c>
      <c r="AK27" s="4">
        <f t="shared" si="1"/>
        <v>3528.0713669999996</v>
      </c>
      <c r="AL27" s="4">
        <f t="shared" si="1"/>
        <v>3924.1375009999992</v>
      </c>
      <c r="AM27" s="4">
        <f t="shared" si="1"/>
        <v>4174.3792809999995</v>
      </c>
      <c r="AN27" s="4">
        <f t="shared" si="1"/>
        <v>4204.6089310000007</v>
      </c>
      <c r="AO27" s="4">
        <f t="shared" si="1"/>
        <v>4264.4222260000006</v>
      </c>
      <c r="AP27" s="4">
        <f t="shared" si="1"/>
        <v>4402.0294120000008</v>
      </c>
      <c r="AQ27" s="4">
        <f t="shared" si="1"/>
        <v>4687.20399</v>
      </c>
      <c r="AR27" s="4">
        <f t="shared" si="1"/>
        <v>5093.6445610000001</v>
      </c>
      <c r="AS27" s="4">
        <f t="shared" si="1"/>
        <v>5218.2962449999995</v>
      </c>
      <c r="AT27" s="4">
        <f t="shared" si="1"/>
        <v>5499.076751999999</v>
      </c>
      <c r="AU27" s="4">
        <f t="shared" si="1"/>
        <v>4774.8266010000007</v>
      </c>
      <c r="AV27" s="4">
        <f t="shared" si="1"/>
        <v>5261.6599569999998</v>
      </c>
      <c r="AW27" s="4">
        <f t="shared" si="1"/>
        <v>5673.4429689999997</v>
      </c>
      <c r="AX27" s="4">
        <f t="shared" si="1"/>
        <v>5844.4451330000002</v>
      </c>
      <c r="AY27" s="4">
        <f t="shared" si="1"/>
        <v>5839.0615749999997</v>
      </c>
      <c r="AZ27" s="4">
        <f t="shared" si="1"/>
        <v>6124.1164110000009</v>
      </c>
      <c r="BA27" s="4">
        <f t="shared" si="1"/>
        <v>6460.7844970000006</v>
      </c>
      <c r="BB27" s="4">
        <f t="shared" si="1"/>
        <v>6478.7245440000006</v>
      </c>
      <c r="BC27" s="4">
        <f t="shared" si="1"/>
        <v>6814.0868469999987</v>
      </c>
      <c r="BD27" s="4">
        <f t="shared" si="1"/>
        <v>7271.3767859999989</v>
      </c>
      <c r="BE27" s="4">
        <f t="shared" si="1"/>
        <v>6788.159470999999</v>
      </c>
      <c r="BF27" s="4">
        <f t="shared" si="1"/>
        <v>5190.4742250000018</v>
      </c>
      <c r="BG27" s="4">
        <f t="shared" si="1"/>
        <v>19785.527168000001</v>
      </c>
    </row>
    <row r="28" spans="1:60" ht="12.75" customHeight="1">
      <c r="A28" s="400"/>
      <c r="B28" s="401"/>
      <c r="C28" s="396"/>
      <c r="D28" s="396"/>
      <c r="E28" s="202"/>
      <c r="F28" s="204" t="s">
        <v>352</v>
      </c>
      <c r="G28" s="198"/>
      <c r="H28" s="4">
        <f t="shared" ref="H28:BG28" si="2">SUM(I19:I21)</f>
        <v>386.98310000000004</v>
      </c>
      <c r="I28" s="4">
        <f t="shared" si="2"/>
        <v>446.40569999999997</v>
      </c>
      <c r="J28" s="4">
        <f t="shared" si="2"/>
        <v>498.24819999999994</v>
      </c>
      <c r="K28" s="4">
        <f t="shared" si="2"/>
        <v>562.29739999999993</v>
      </c>
      <c r="L28" s="4">
        <f t="shared" si="2"/>
        <v>629.50019999999995</v>
      </c>
      <c r="M28" s="4">
        <f t="shared" si="2"/>
        <v>711.90629999999999</v>
      </c>
      <c r="N28" s="4">
        <f t="shared" si="2"/>
        <v>801.72119999999995</v>
      </c>
      <c r="O28" s="4">
        <f t="shared" si="2"/>
        <v>906.2183</v>
      </c>
      <c r="P28" s="4">
        <f t="shared" si="2"/>
        <v>1029.5298</v>
      </c>
      <c r="Q28" s="4">
        <f t="shared" si="2"/>
        <v>1151.6096000000002</v>
      </c>
      <c r="R28" s="4">
        <f t="shared" si="2"/>
        <v>1297.0413000000001</v>
      </c>
      <c r="S28" s="4">
        <f t="shared" si="2"/>
        <v>1374.93</v>
      </c>
      <c r="T28" s="4">
        <f t="shared" si="2"/>
        <v>1474.8061</v>
      </c>
      <c r="U28" s="4">
        <f t="shared" si="2"/>
        <v>1599.0821000000001</v>
      </c>
      <c r="V28" s="4">
        <f t="shared" si="2"/>
        <v>1742.9413</v>
      </c>
      <c r="W28" s="4">
        <f t="shared" si="2"/>
        <v>1873.3381239999999</v>
      </c>
      <c r="X28" s="4">
        <f t="shared" si="2"/>
        <v>2019.7725030000001</v>
      </c>
      <c r="Y28" s="4">
        <f t="shared" si="2"/>
        <v>2162.8709509999999</v>
      </c>
      <c r="Z28" s="4">
        <f t="shared" si="2"/>
        <v>2378.8013809999998</v>
      </c>
      <c r="AA28" s="4">
        <f t="shared" si="2"/>
        <v>2544.423041</v>
      </c>
      <c r="AB28" s="4">
        <f t="shared" si="2"/>
        <v>2690.314183</v>
      </c>
      <c r="AC28" s="4">
        <f t="shared" si="2"/>
        <v>2945.1022430000003</v>
      </c>
      <c r="AD28" s="4">
        <f t="shared" si="2"/>
        <v>3124.2659010000002</v>
      </c>
      <c r="AE28" s="4">
        <f t="shared" si="2"/>
        <v>3291.7910889999998</v>
      </c>
      <c r="AF28" s="4">
        <f t="shared" si="2"/>
        <v>3448.2638619999998</v>
      </c>
      <c r="AG28" s="4">
        <f t="shared" si="2"/>
        <v>3649.8626589999999</v>
      </c>
      <c r="AH28" s="4">
        <f t="shared" si="2"/>
        <v>3851.3093610000001</v>
      </c>
      <c r="AI28" s="4">
        <f t="shared" si="2"/>
        <v>4101.1121409999996</v>
      </c>
      <c r="AJ28" s="4">
        <f t="shared" si="2"/>
        <v>4356.6488960000006</v>
      </c>
      <c r="AK28" s="4">
        <f t="shared" si="2"/>
        <v>4715.4010090000002</v>
      </c>
      <c r="AL28" s="4">
        <f t="shared" si="2"/>
        <v>4894.0235290000001</v>
      </c>
      <c r="AM28" s="4">
        <f t="shared" si="2"/>
        <v>4907.1462869999996</v>
      </c>
      <c r="AN28" s="4">
        <f t="shared" si="2"/>
        <v>5128.1500359999991</v>
      </c>
      <c r="AO28" s="4">
        <f t="shared" si="2"/>
        <v>5487.1676239999997</v>
      </c>
      <c r="AP28" s="4">
        <f t="shared" si="2"/>
        <v>6013.448077</v>
      </c>
      <c r="AQ28" s="4">
        <f t="shared" si="2"/>
        <v>6422.2156689999993</v>
      </c>
      <c r="AR28" s="4">
        <f t="shared" si="2"/>
        <v>6769.3028189999995</v>
      </c>
      <c r="AS28" s="4">
        <f t="shared" si="2"/>
        <v>6978.4094580000001</v>
      </c>
      <c r="AT28" s="4">
        <f t="shared" si="2"/>
        <v>6751.6147820000006</v>
      </c>
      <c r="AU28" s="4">
        <f t="shared" si="2"/>
        <v>7165.7698909999999</v>
      </c>
      <c r="AV28" s="4">
        <f t="shared" si="2"/>
        <v>7406.3749850000004</v>
      </c>
      <c r="AW28" s="4">
        <f t="shared" si="2"/>
        <v>7583.4177280000004</v>
      </c>
      <c r="AX28" s="4">
        <f t="shared" si="2"/>
        <v>8150.0772590000006</v>
      </c>
      <c r="AY28" s="4">
        <f t="shared" si="2"/>
        <v>8565.0807920000007</v>
      </c>
      <c r="AZ28" s="4">
        <f t="shared" si="2"/>
        <v>9002.5931149999997</v>
      </c>
      <c r="BA28" s="4">
        <f t="shared" si="2"/>
        <v>9169.8630549999998</v>
      </c>
      <c r="BB28" s="4">
        <f t="shared" si="2"/>
        <v>9425.3198969999994</v>
      </c>
      <c r="BC28" s="4">
        <f t="shared" si="2"/>
        <v>9825.1239160000005</v>
      </c>
      <c r="BD28" s="4">
        <f t="shared" si="2"/>
        <v>10251.963371</v>
      </c>
      <c r="BE28" s="4">
        <f t="shared" si="2"/>
        <v>11387.868704</v>
      </c>
      <c r="BF28" s="4">
        <f t="shared" si="2"/>
        <v>12542.192131</v>
      </c>
      <c r="BG28" s="4">
        <f t="shared" si="2"/>
        <v>-172.75055099999975</v>
      </c>
    </row>
    <row r="29" spans="1:60" ht="12.75" customHeight="1">
      <c r="A29" s="400"/>
      <c r="B29" s="401"/>
      <c r="C29" s="396"/>
      <c r="D29" s="396"/>
      <c r="E29" s="202"/>
      <c r="F29" s="203"/>
      <c r="G29" s="198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</row>
    <row r="30" spans="1:60" ht="12.75" customHeight="1">
      <c r="A30" s="400"/>
      <c r="B30" s="401"/>
      <c r="C30" s="396"/>
      <c r="D30" s="397"/>
      <c r="E30" s="394" t="s">
        <v>353</v>
      </c>
      <c r="F30" s="387"/>
      <c r="G30" s="205" t="s">
        <v>328</v>
      </c>
      <c r="H30" s="206">
        <v>930.90338799999995</v>
      </c>
      <c r="I30" s="206">
        <v>1006.095892</v>
      </c>
      <c r="J30" s="206">
        <v>1110.273782</v>
      </c>
      <c r="K30" s="206">
        <v>1245.2975469999999</v>
      </c>
      <c r="L30" s="206">
        <v>1337.6704789999999</v>
      </c>
      <c r="M30" s="206">
        <v>1436.9016340000001</v>
      </c>
      <c r="N30" s="206">
        <v>1601.254473</v>
      </c>
      <c r="O30" s="206">
        <v>1784.728871</v>
      </c>
      <c r="P30" s="206">
        <v>2013.814136</v>
      </c>
      <c r="Q30" s="206">
        <v>2229.7670640000001</v>
      </c>
      <c r="R30" s="206">
        <v>2406.010053</v>
      </c>
      <c r="S30" s="206">
        <v>2697.6174289999999</v>
      </c>
      <c r="T30" s="206">
        <v>2814.6457949999999</v>
      </c>
      <c r="U30" s="206">
        <v>3031.0488049999999</v>
      </c>
      <c r="V30" s="206">
        <v>3410.2559839999999</v>
      </c>
      <c r="W30" s="206">
        <v>3644.285856</v>
      </c>
      <c r="X30" s="206">
        <v>3803.4748760000002</v>
      </c>
      <c r="Y30" s="206">
        <v>4071.6826139999998</v>
      </c>
      <c r="Z30" s="206">
        <v>4442.605611</v>
      </c>
      <c r="AA30" s="206">
        <v>4729.720609</v>
      </c>
      <c r="AB30" s="206">
        <v>4982.0197950000002</v>
      </c>
      <c r="AC30" s="206">
        <v>5169.2632290000001</v>
      </c>
      <c r="AD30" s="206">
        <v>5433.3101619999998</v>
      </c>
      <c r="AE30" s="206">
        <v>5684.9116649999996</v>
      </c>
      <c r="AF30" s="206">
        <v>6068.5625570000002</v>
      </c>
      <c r="AG30" s="206">
        <v>6408.2536970000001</v>
      </c>
      <c r="AH30" s="206">
        <v>6821.0823689999997</v>
      </c>
      <c r="AI30" s="206">
        <v>7298.5129820000002</v>
      </c>
      <c r="AJ30" s="206">
        <v>7765.6882759999999</v>
      </c>
      <c r="AK30" s="206">
        <v>8243.4723759999997</v>
      </c>
      <c r="AL30" s="206">
        <v>8818.1610299999993</v>
      </c>
      <c r="AM30" s="206">
        <v>9081.5255679999991</v>
      </c>
      <c r="AN30" s="206">
        <v>9332.7589669999998</v>
      </c>
      <c r="AO30" s="206">
        <v>9751.5898500000003</v>
      </c>
      <c r="AP30" s="206">
        <v>10415.477489000001</v>
      </c>
      <c r="AQ30" s="206">
        <v>11109.419658999999</v>
      </c>
      <c r="AR30" s="206">
        <v>11862.94738</v>
      </c>
      <c r="AS30" s="206">
        <v>12196.705703</v>
      </c>
      <c r="AT30" s="206">
        <v>12250.691534</v>
      </c>
      <c r="AU30" s="206">
        <v>11940.596492000001</v>
      </c>
      <c r="AV30" s="206">
        <v>12668.034942</v>
      </c>
      <c r="AW30" s="206">
        <v>13256.860697</v>
      </c>
      <c r="AX30" s="206">
        <v>13994.522392000001</v>
      </c>
      <c r="AY30" s="206">
        <v>14404.142367</v>
      </c>
      <c r="AZ30" s="206">
        <v>15126.709526000001</v>
      </c>
      <c r="BA30" s="206">
        <v>15630.647552</v>
      </c>
      <c r="BB30" s="206">
        <v>15904.044441</v>
      </c>
      <c r="BC30" s="206">
        <v>16639.210762999999</v>
      </c>
      <c r="BD30" s="206">
        <v>17523.340156999999</v>
      </c>
      <c r="BE30" s="206">
        <v>18176.028174999999</v>
      </c>
      <c r="BF30" s="206">
        <v>17732.666356000002</v>
      </c>
      <c r="BG30" s="206">
        <v>19612.776617</v>
      </c>
    </row>
    <row r="31" spans="1:60" ht="12.75" customHeight="1">
      <c r="A31" s="400"/>
      <c r="B31" s="401"/>
      <c r="C31" s="396"/>
      <c r="D31" s="395" t="s">
        <v>354</v>
      </c>
      <c r="E31" s="391" t="s">
        <v>355</v>
      </c>
      <c r="F31" s="387"/>
      <c r="G31" s="198" t="s">
        <v>328</v>
      </c>
      <c r="H31" s="200">
        <v>839.50957400000004</v>
      </c>
      <c r="I31" s="200">
        <v>908.89664000000005</v>
      </c>
      <c r="J31" s="200">
        <v>993.65144899999996</v>
      </c>
      <c r="K31" s="200">
        <v>1088.6996200000001</v>
      </c>
      <c r="L31" s="200">
        <v>1195.3655530000001</v>
      </c>
      <c r="M31" s="200">
        <v>1327.2713900000001</v>
      </c>
      <c r="N31" s="200">
        <v>1462.1729949999999</v>
      </c>
      <c r="O31" s="200">
        <v>1615.144262</v>
      </c>
      <c r="P31" s="200">
        <v>1793.021504</v>
      </c>
      <c r="Q31" s="200">
        <v>1990.1245759999999</v>
      </c>
      <c r="R31" s="200">
        <v>2204.3166890000002</v>
      </c>
      <c r="S31" s="200">
        <v>2440.9917700000001</v>
      </c>
      <c r="T31" s="200">
        <v>2625.7853519999999</v>
      </c>
      <c r="U31" s="200">
        <v>2876.9971949999999</v>
      </c>
      <c r="V31" s="200">
        <v>3127.0679369999998</v>
      </c>
      <c r="W31" s="200">
        <v>3403.4697099999998</v>
      </c>
      <c r="X31" s="200">
        <v>3624.2663520000001</v>
      </c>
      <c r="Y31" s="200">
        <v>3853.171546</v>
      </c>
      <c r="Z31" s="200">
        <v>4150.4659979999997</v>
      </c>
      <c r="AA31" s="200">
        <v>4458.1857049999999</v>
      </c>
      <c r="AB31" s="200">
        <v>4757.1796510000004</v>
      </c>
      <c r="AC31" s="200">
        <v>4948.3049789999995</v>
      </c>
      <c r="AD31" s="200">
        <v>5245.9409690000002</v>
      </c>
      <c r="AE31" s="200">
        <v>5525.0229980000004</v>
      </c>
      <c r="AF31" s="200">
        <v>5829.0653469999997</v>
      </c>
      <c r="AG31" s="200">
        <v>6104.3329450000001</v>
      </c>
      <c r="AH31" s="200">
        <v>6417.4843060000003</v>
      </c>
      <c r="AI31" s="200">
        <v>6757.3184689999998</v>
      </c>
      <c r="AJ31" s="200">
        <v>7144.8555740000002</v>
      </c>
      <c r="AK31" s="200">
        <v>7635.1845249999997</v>
      </c>
      <c r="AL31" s="200">
        <v>8204.7672120000007</v>
      </c>
      <c r="AM31" s="200">
        <v>8611.951599</v>
      </c>
      <c r="AN31" s="200">
        <v>8994.7595999999994</v>
      </c>
      <c r="AO31" s="200">
        <v>9487.1275889999997</v>
      </c>
      <c r="AP31" s="200">
        <v>10083.88013</v>
      </c>
      <c r="AQ31" s="200">
        <v>10731.09324</v>
      </c>
      <c r="AR31" s="200">
        <v>11350.188817</v>
      </c>
      <c r="AS31" s="200">
        <v>11945.125754999999</v>
      </c>
      <c r="AT31" s="200">
        <v>12403.523358</v>
      </c>
      <c r="AU31" s="200">
        <v>12324.647308</v>
      </c>
      <c r="AV31" s="200">
        <v>12771.302394</v>
      </c>
      <c r="AW31" s="200">
        <v>13210.16778</v>
      </c>
      <c r="AX31" s="200">
        <v>13562.802593</v>
      </c>
      <c r="AY31" s="200">
        <v>13896.173339000001</v>
      </c>
      <c r="AZ31" s="200">
        <v>14413.978725999999</v>
      </c>
      <c r="BA31" s="200">
        <v>14872.459088</v>
      </c>
      <c r="BB31" s="200">
        <v>15356.37355</v>
      </c>
      <c r="BC31" s="200">
        <v>15960.168544</v>
      </c>
      <c r="BD31" s="200">
        <v>16771.911845999999</v>
      </c>
      <c r="BE31" s="200">
        <v>17401.500198999998</v>
      </c>
      <c r="BF31" s="200">
        <v>17254.541507000002</v>
      </c>
      <c r="BG31" s="200">
        <v>19256.305903</v>
      </c>
    </row>
    <row r="32" spans="1:60" ht="12.75" customHeight="1">
      <c r="A32" s="400"/>
      <c r="B32" s="401"/>
      <c r="C32" s="396"/>
      <c r="D32" s="397"/>
      <c r="E32" s="391" t="s">
        <v>356</v>
      </c>
      <c r="F32" s="387"/>
      <c r="G32" s="198" t="s">
        <v>328</v>
      </c>
      <c r="H32" s="199">
        <v>91.393814000000006</v>
      </c>
      <c r="I32" s="199">
        <v>97.199252000000001</v>
      </c>
      <c r="J32" s="199">
        <v>116.622333</v>
      </c>
      <c r="K32" s="199">
        <v>156.597927</v>
      </c>
      <c r="L32" s="199">
        <v>142.30492599999999</v>
      </c>
      <c r="M32" s="199">
        <v>109.630244</v>
      </c>
      <c r="N32" s="199">
        <v>139.081478</v>
      </c>
      <c r="O32" s="199">
        <v>169.584609</v>
      </c>
      <c r="P32" s="199">
        <v>220.792632</v>
      </c>
      <c r="Q32" s="199">
        <v>239.64248900000001</v>
      </c>
      <c r="R32" s="199">
        <v>201.693365</v>
      </c>
      <c r="S32" s="199">
        <v>256.62565899999998</v>
      </c>
      <c r="T32" s="199">
        <v>188.860443</v>
      </c>
      <c r="U32" s="199">
        <v>154.05160900000001</v>
      </c>
      <c r="V32" s="199">
        <v>283.18804699999998</v>
      </c>
      <c r="W32" s="199">
        <v>240.81614500000001</v>
      </c>
      <c r="X32" s="199">
        <v>179.20852300000001</v>
      </c>
      <c r="Y32" s="199">
        <v>218.51106799999999</v>
      </c>
      <c r="Z32" s="199">
        <v>292.139612</v>
      </c>
      <c r="AA32" s="199">
        <v>271.53490399999998</v>
      </c>
      <c r="AB32" s="199">
        <v>224.84014500000001</v>
      </c>
      <c r="AC32" s="199">
        <v>220.95824999999999</v>
      </c>
      <c r="AD32" s="199">
        <v>187.369192</v>
      </c>
      <c r="AE32" s="199">
        <v>159.888668</v>
      </c>
      <c r="AF32" s="199">
        <v>239.49721</v>
      </c>
      <c r="AG32" s="199">
        <v>303.92075299999999</v>
      </c>
      <c r="AH32" s="199">
        <v>403.59806400000002</v>
      </c>
      <c r="AI32" s="199">
        <v>541.19451300000003</v>
      </c>
      <c r="AJ32" s="199">
        <v>620.83270200000004</v>
      </c>
      <c r="AK32" s="199">
        <v>608.28785100000005</v>
      </c>
      <c r="AL32" s="199">
        <v>613.39381800000001</v>
      </c>
      <c r="AM32" s="199">
        <v>469.57396899999998</v>
      </c>
      <c r="AN32" s="199">
        <v>337.999368</v>
      </c>
      <c r="AO32" s="199">
        <v>264.46226100000001</v>
      </c>
      <c r="AP32" s="199">
        <v>331.59735999999998</v>
      </c>
      <c r="AQ32" s="199">
        <v>378.32641799999999</v>
      </c>
      <c r="AR32" s="199">
        <v>512.75856299999998</v>
      </c>
      <c r="AS32" s="199">
        <v>251.579948</v>
      </c>
      <c r="AT32" s="199">
        <v>-152.83182400000001</v>
      </c>
      <c r="AU32" s="199">
        <v>-384.050815</v>
      </c>
      <c r="AV32" s="199">
        <v>-103.267453</v>
      </c>
      <c r="AW32" s="199">
        <v>46.692917000000001</v>
      </c>
      <c r="AX32" s="199">
        <v>431.71979900000002</v>
      </c>
      <c r="AY32" s="199">
        <v>507.96902699999998</v>
      </c>
      <c r="AZ32" s="199">
        <v>712.73079900000005</v>
      </c>
      <c r="BA32" s="199">
        <v>758.18846399999995</v>
      </c>
      <c r="BB32" s="199">
        <v>547.67089099999998</v>
      </c>
      <c r="BC32" s="199">
        <v>679.04221900000005</v>
      </c>
      <c r="BD32" s="199">
        <v>751.42831100000001</v>
      </c>
      <c r="BE32" s="199">
        <v>774.52797599999997</v>
      </c>
      <c r="BF32" s="199">
        <v>478.12484899999998</v>
      </c>
      <c r="BG32" s="199">
        <v>356.47071399999999</v>
      </c>
    </row>
    <row r="33" spans="1:59" ht="12.75" customHeight="1">
      <c r="A33" s="400"/>
      <c r="B33" s="401"/>
      <c r="C33" s="396"/>
      <c r="D33" s="395" t="s">
        <v>357</v>
      </c>
      <c r="E33" s="391" t="s">
        <v>358</v>
      </c>
      <c r="F33" s="387"/>
      <c r="G33" s="198" t="s">
        <v>328</v>
      </c>
      <c r="H33" s="200">
        <v>136.836792</v>
      </c>
      <c r="I33" s="200">
        <v>148.925173</v>
      </c>
      <c r="J33" s="200">
        <v>161.00912</v>
      </c>
      <c r="K33" s="200">
        <v>178.683188</v>
      </c>
      <c r="L33" s="200">
        <v>206.89266699999999</v>
      </c>
      <c r="M33" s="200">
        <v>238.51218299999999</v>
      </c>
      <c r="N33" s="200">
        <v>260.22823799999998</v>
      </c>
      <c r="O33" s="200">
        <v>289.82939800000003</v>
      </c>
      <c r="P33" s="200">
        <v>327.19528800000001</v>
      </c>
      <c r="Q33" s="200">
        <v>373.88118600000001</v>
      </c>
      <c r="R33" s="200">
        <v>428.43027499999999</v>
      </c>
      <c r="S33" s="200">
        <v>487.22973100000002</v>
      </c>
      <c r="T33" s="200">
        <v>536.96439999999996</v>
      </c>
      <c r="U33" s="200">
        <v>562.62362700000006</v>
      </c>
      <c r="V33" s="200">
        <v>598.39564800000005</v>
      </c>
      <c r="W33" s="200">
        <v>640.13797199999999</v>
      </c>
      <c r="X33" s="200">
        <v>685.29526699999997</v>
      </c>
      <c r="Y33" s="200">
        <v>730.38442699999996</v>
      </c>
      <c r="Z33" s="200">
        <v>784.49653799999999</v>
      </c>
      <c r="AA33" s="200">
        <v>838.25751000000002</v>
      </c>
      <c r="AB33" s="200">
        <v>888.53176599999995</v>
      </c>
      <c r="AC33" s="200">
        <v>932.39218400000004</v>
      </c>
      <c r="AD33" s="200">
        <v>960.24539700000003</v>
      </c>
      <c r="AE33" s="200">
        <v>1003.4982</v>
      </c>
      <c r="AF33" s="200">
        <v>1055.6072569999999</v>
      </c>
      <c r="AG33" s="200">
        <v>1122.3809799999999</v>
      </c>
      <c r="AH33" s="200">
        <v>1175.3072139999999</v>
      </c>
      <c r="AI33" s="200">
        <v>1239.3255569999999</v>
      </c>
      <c r="AJ33" s="200">
        <v>1309.7382520000001</v>
      </c>
      <c r="AK33" s="200">
        <v>1398.9362249999999</v>
      </c>
      <c r="AL33" s="200">
        <v>1511.2276790000001</v>
      </c>
      <c r="AM33" s="200">
        <v>1599.509155</v>
      </c>
      <c r="AN33" s="200">
        <v>1657.975036</v>
      </c>
      <c r="AO33" s="200">
        <v>1719.0804450000001</v>
      </c>
      <c r="AP33" s="200">
        <v>1821.825867</v>
      </c>
      <c r="AQ33" s="200">
        <v>1971.022651</v>
      </c>
      <c r="AR33" s="200">
        <v>2124.1220589999998</v>
      </c>
      <c r="AS33" s="200">
        <v>2252.8072400000001</v>
      </c>
      <c r="AT33" s="200">
        <v>2358.842228</v>
      </c>
      <c r="AU33" s="200">
        <v>2371.4763800000001</v>
      </c>
      <c r="AV33" s="200">
        <v>2390.9260709999999</v>
      </c>
      <c r="AW33" s="200">
        <v>2474.4656759999998</v>
      </c>
      <c r="AX33" s="200">
        <v>2575.996639</v>
      </c>
      <c r="AY33" s="200">
        <v>2681.218378</v>
      </c>
      <c r="AZ33" s="200">
        <v>2815.0262149999999</v>
      </c>
      <c r="BA33" s="200">
        <v>2911.3854190000002</v>
      </c>
      <c r="BB33" s="200">
        <v>2987.0706409999998</v>
      </c>
      <c r="BC33" s="200">
        <v>3118.72415</v>
      </c>
      <c r="BD33" s="200">
        <v>3275.6180180000001</v>
      </c>
      <c r="BE33" s="200">
        <v>3436.6088399999999</v>
      </c>
      <c r="BF33" s="200">
        <v>3577.769616</v>
      </c>
      <c r="BG33" s="200">
        <v>3831.5868390000001</v>
      </c>
    </row>
    <row r="34" spans="1:59" ht="12.75" customHeight="1">
      <c r="A34" s="400"/>
      <c r="B34" s="401"/>
      <c r="C34" s="396"/>
      <c r="D34" s="396"/>
      <c r="E34" s="391" t="s">
        <v>359</v>
      </c>
      <c r="F34" s="387"/>
      <c r="G34" s="198" t="s">
        <v>328</v>
      </c>
      <c r="H34" s="199">
        <v>4.8890000000000002</v>
      </c>
      <c r="I34" s="199">
        <v>5.9359999999999999</v>
      </c>
      <c r="J34" s="199">
        <v>6.9980000000000002</v>
      </c>
      <c r="K34" s="199">
        <v>6.758</v>
      </c>
      <c r="L34" s="199">
        <v>6.5209999999999999</v>
      </c>
      <c r="M34" s="199">
        <v>6.6890000000000001</v>
      </c>
      <c r="N34" s="199">
        <v>7.4340000000000002</v>
      </c>
      <c r="O34" s="199">
        <v>9.4369999999999994</v>
      </c>
      <c r="P34" s="199">
        <v>7.3529999999999998</v>
      </c>
      <c r="Q34" s="199">
        <v>7.7839999999999998</v>
      </c>
      <c r="R34" s="199">
        <v>9.0540000000000003</v>
      </c>
      <c r="S34" s="199">
        <v>9.4640000000000004</v>
      </c>
      <c r="T34" s="199">
        <v>10.302</v>
      </c>
      <c r="U34" s="199">
        <v>8.3279999999999994</v>
      </c>
      <c r="V34" s="199">
        <v>8.3680000000000003</v>
      </c>
      <c r="W34" s="199">
        <v>8.9380000000000006</v>
      </c>
      <c r="X34" s="199">
        <v>10.019</v>
      </c>
      <c r="Y34" s="199">
        <v>10.576000000000001</v>
      </c>
      <c r="Z34" s="199">
        <v>11.114000000000001</v>
      </c>
      <c r="AA34" s="199">
        <v>15.68525</v>
      </c>
      <c r="AB34" s="199">
        <v>15.755000000000001</v>
      </c>
      <c r="AC34" s="199">
        <v>16.881</v>
      </c>
      <c r="AD34" s="199">
        <v>35.029249999999998</v>
      </c>
      <c r="AE34" s="199">
        <v>19.715499999999999</v>
      </c>
      <c r="AF34" s="199">
        <v>32.738</v>
      </c>
      <c r="AG34" s="199">
        <v>21.98875</v>
      </c>
      <c r="AH34" s="199">
        <v>23.11</v>
      </c>
      <c r="AI34" s="199">
        <v>26.974</v>
      </c>
      <c r="AJ34" s="199">
        <v>32.393000000000001</v>
      </c>
      <c r="AK34" s="199">
        <v>38.454999999999998</v>
      </c>
      <c r="AL34" s="199">
        <v>35.64</v>
      </c>
      <c r="AM34" s="199">
        <v>60.488999999999997</v>
      </c>
      <c r="AN34" s="199">
        <v>36.246000000000002</v>
      </c>
      <c r="AO34" s="199">
        <v>43.277000000000001</v>
      </c>
      <c r="AP34" s="199">
        <v>72.058750000000003</v>
      </c>
      <c r="AQ34" s="199">
        <v>114.39100000000001</v>
      </c>
      <c r="AR34" s="199">
        <v>49.463250000000002</v>
      </c>
      <c r="AS34" s="199">
        <v>56.655749999999998</v>
      </c>
      <c r="AT34" s="199">
        <v>134.92425</v>
      </c>
      <c r="AU34" s="199">
        <v>208.518</v>
      </c>
      <c r="AV34" s="199">
        <v>114.16497200000001</v>
      </c>
      <c r="AW34" s="199">
        <v>67.486250999999996</v>
      </c>
      <c r="AX34" s="199">
        <v>72.588536000000005</v>
      </c>
      <c r="AY34" s="199">
        <v>38.045423999999997</v>
      </c>
      <c r="AZ34" s="199">
        <v>44.894730000000003</v>
      </c>
      <c r="BA34" s="199">
        <v>32.952722000000001</v>
      </c>
      <c r="BB34" s="199">
        <v>38.147356000000002</v>
      </c>
      <c r="BC34" s="199">
        <v>333.69636200000002</v>
      </c>
      <c r="BD34" s="199">
        <v>57.457973000000003</v>
      </c>
      <c r="BE34" s="199">
        <v>40.244774</v>
      </c>
      <c r="BF34" s="199">
        <v>49.450429</v>
      </c>
      <c r="BG34" s="199">
        <v>130.82350199999999</v>
      </c>
    </row>
    <row r="35" spans="1:59" ht="12.75" customHeight="1">
      <c r="A35" s="400"/>
      <c r="B35" s="401"/>
      <c r="C35" s="396"/>
      <c r="D35" s="396"/>
      <c r="E35" s="391" t="s">
        <v>360</v>
      </c>
      <c r="F35" s="387"/>
      <c r="G35" s="198" t="s">
        <v>328</v>
      </c>
      <c r="H35" s="200">
        <v>4.8940000000000001</v>
      </c>
      <c r="I35" s="200">
        <v>5.952</v>
      </c>
      <c r="J35" s="200">
        <v>7.0279999999999996</v>
      </c>
      <c r="K35" s="200">
        <v>6.7949999999999999</v>
      </c>
      <c r="L35" s="200">
        <v>6.5570000000000004</v>
      </c>
      <c r="M35" s="200">
        <v>6.7460000000000004</v>
      </c>
      <c r="N35" s="200">
        <v>7.4850000000000003</v>
      </c>
      <c r="O35" s="200">
        <v>9.5009999999999994</v>
      </c>
      <c r="P35" s="200">
        <v>7.44</v>
      </c>
      <c r="Q35" s="200">
        <v>7.8920000000000003</v>
      </c>
      <c r="R35" s="200">
        <v>9.1820000000000004</v>
      </c>
      <c r="S35" s="200">
        <v>9.5860000000000003</v>
      </c>
      <c r="T35" s="200">
        <v>10.414999999999999</v>
      </c>
      <c r="U35" s="200">
        <v>8.4290000000000003</v>
      </c>
      <c r="V35" s="200">
        <v>8.4659999999999993</v>
      </c>
      <c r="W35" s="200">
        <v>9.0809999999999995</v>
      </c>
      <c r="X35" s="200">
        <v>10.130000000000001</v>
      </c>
      <c r="Y35" s="200">
        <v>10.714</v>
      </c>
      <c r="Z35" s="200">
        <v>11.247999999999999</v>
      </c>
      <c r="AA35" s="200">
        <v>16.033000000000001</v>
      </c>
      <c r="AB35" s="200">
        <v>23.128</v>
      </c>
      <c r="AC35" s="200">
        <v>22.18</v>
      </c>
      <c r="AD35" s="200">
        <v>33.722999999999999</v>
      </c>
      <c r="AE35" s="200">
        <v>20.543500000000002</v>
      </c>
      <c r="AF35" s="200">
        <v>33.981999999999999</v>
      </c>
      <c r="AG35" s="200">
        <v>22.63</v>
      </c>
      <c r="AH35" s="200">
        <v>23.311</v>
      </c>
      <c r="AI35" s="200">
        <v>27.376999999999999</v>
      </c>
      <c r="AJ35" s="200">
        <v>32.637999999999998</v>
      </c>
      <c r="AK35" s="200">
        <v>45.193133000000003</v>
      </c>
      <c r="AL35" s="200">
        <v>40.219875000000002</v>
      </c>
      <c r="AM35" s="200">
        <v>48.612941999999997</v>
      </c>
      <c r="AN35" s="200">
        <v>40.475332000000002</v>
      </c>
      <c r="AO35" s="200">
        <v>52.153534000000001</v>
      </c>
      <c r="AP35" s="200">
        <v>76.691596000000004</v>
      </c>
      <c r="AQ35" s="200">
        <v>113.789462</v>
      </c>
      <c r="AR35" s="200">
        <v>57.106468999999997</v>
      </c>
      <c r="AS35" s="200">
        <v>63.506297000000004</v>
      </c>
      <c r="AT35" s="200">
        <v>135.70331300000001</v>
      </c>
      <c r="AU35" s="200">
        <v>214.81644600000001</v>
      </c>
      <c r="AV35" s="200">
        <v>121.568434</v>
      </c>
      <c r="AW35" s="200">
        <v>76.943932000000004</v>
      </c>
      <c r="AX35" s="200">
        <v>71.981635999999995</v>
      </c>
      <c r="AY35" s="200">
        <v>44.998683</v>
      </c>
      <c r="AZ35" s="200">
        <v>51.752259000000002</v>
      </c>
      <c r="BA35" s="200">
        <v>41.304124000000002</v>
      </c>
      <c r="BB35" s="200">
        <v>45.181061</v>
      </c>
      <c r="BC35" s="200">
        <v>349.66330699999997</v>
      </c>
      <c r="BD35" s="200">
        <v>62.057454</v>
      </c>
      <c r="BE35" s="200">
        <v>47.072415999999997</v>
      </c>
      <c r="BF35" s="200">
        <v>55.645131999999997</v>
      </c>
      <c r="BG35" s="200">
        <v>134.304968</v>
      </c>
    </row>
    <row r="36" spans="1:59" ht="12.75" customHeight="1">
      <c r="A36" s="400"/>
      <c r="B36" s="401"/>
      <c r="C36" s="396"/>
      <c r="D36" s="396"/>
      <c r="E36" s="391" t="s">
        <v>361</v>
      </c>
      <c r="F36" s="387"/>
      <c r="G36" s="198" t="s">
        <v>328</v>
      </c>
      <c r="H36" s="199">
        <v>229.84521000000001</v>
      </c>
      <c r="I36" s="199">
        <v>255.33289600000001</v>
      </c>
      <c r="J36" s="199">
        <v>288.83115900000001</v>
      </c>
      <c r="K36" s="199">
        <v>332.56554699999998</v>
      </c>
      <c r="L36" s="199">
        <v>350.69183099999998</v>
      </c>
      <c r="M36" s="199">
        <v>341.65585700000003</v>
      </c>
      <c r="N36" s="199">
        <v>412.86953799999998</v>
      </c>
      <c r="O36" s="199">
        <v>489.77567499999998</v>
      </c>
      <c r="P36" s="199">
        <v>583.94376299999999</v>
      </c>
      <c r="Q36" s="199">
        <v>659.75336100000004</v>
      </c>
      <c r="R36" s="199">
        <v>666.046425</v>
      </c>
      <c r="S36" s="199">
        <v>778.56871100000001</v>
      </c>
      <c r="T36" s="199">
        <v>737.97728199999995</v>
      </c>
      <c r="U36" s="199">
        <v>808.68192099999999</v>
      </c>
      <c r="V36" s="199">
        <v>1013.271666</v>
      </c>
      <c r="W36" s="199">
        <v>1049.5266409999999</v>
      </c>
      <c r="X36" s="199">
        <v>1087.2325699999999</v>
      </c>
      <c r="Y36" s="199">
        <v>1146.8129100000001</v>
      </c>
      <c r="Z36" s="199">
        <v>1195.3638430000001</v>
      </c>
      <c r="AA36" s="199">
        <v>1270.134288</v>
      </c>
      <c r="AB36" s="199">
        <v>1283.8180150000001</v>
      </c>
      <c r="AC36" s="199">
        <v>1238.4372619999999</v>
      </c>
      <c r="AD36" s="199">
        <v>1309.123554</v>
      </c>
      <c r="AE36" s="199">
        <v>1398.708748</v>
      </c>
      <c r="AF36" s="199">
        <v>1550.657702</v>
      </c>
      <c r="AG36" s="199">
        <v>1625.177099</v>
      </c>
      <c r="AH36" s="199">
        <v>1752.0137790000001</v>
      </c>
      <c r="AI36" s="199">
        <v>1922.2054169999999</v>
      </c>
      <c r="AJ36" s="199">
        <v>2080.671949</v>
      </c>
      <c r="AK36" s="199">
        <v>2255.537194</v>
      </c>
      <c r="AL36" s="199">
        <v>2427.25794</v>
      </c>
      <c r="AM36" s="199">
        <v>2346.724694</v>
      </c>
      <c r="AN36" s="199">
        <v>2374.0932440000001</v>
      </c>
      <c r="AO36" s="199">
        <v>2491.2770289999999</v>
      </c>
      <c r="AP36" s="199">
        <v>2767.456921</v>
      </c>
      <c r="AQ36" s="199">
        <v>3048.0063540000001</v>
      </c>
      <c r="AR36" s="199">
        <v>3251.8473309999999</v>
      </c>
      <c r="AS36" s="199">
        <v>3265.0346490000002</v>
      </c>
      <c r="AT36" s="199">
        <v>3107.208322</v>
      </c>
      <c r="AU36" s="199">
        <v>2572.572455</v>
      </c>
      <c r="AV36" s="199">
        <v>2809.9762740000001</v>
      </c>
      <c r="AW36" s="199">
        <v>2969.1805250000002</v>
      </c>
      <c r="AX36" s="199">
        <v>3242.7848519999998</v>
      </c>
      <c r="AY36" s="199">
        <v>3426.416201</v>
      </c>
      <c r="AZ36" s="199">
        <v>3646.7454849999999</v>
      </c>
      <c r="BA36" s="199">
        <v>3859.763387</v>
      </c>
      <c r="BB36" s="199">
        <v>3844.9819459999999</v>
      </c>
      <c r="BC36" s="199">
        <v>4053.9017009999998</v>
      </c>
      <c r="BD36" s="199">
        <v>4354.222616</v>
      </c>
      <c r="BE36" s="199">
        <v>4558.2603849999996</v>
      </c>
      <c r="BF36" s="199">
        <v>4433.4318089999997</v>
      </c>
      <c r="BG36" s="199">
        <v>4920.4884149999998</v>
      </c>
    </row>
    <row r="37" spans="1:59" ht="12.75" customHeight="1">
      <c r="A37" s="400"/>
      <c r="B37" s="401"/>
      <c r="C37" s="396"/>
      <c r="D37" s="396"/>
      <c r="E37" s="395" t="s">
        <v>361</v>
      </c>
      <c r="F37" s="201" t="s">
        <v>362</v>
      </c>
      <c r="G37" s="198" t="s">
        <v>328</v>
      </c>
      <c r="H37" s="200">
        <v>227.84440000000001</v>
      </c>
      <c r="I37" s="200">
        <v>247.07731799999999</v>
      </c>
      <c r="J37" s="200">
        <v>279.72442599999999</v>
      </c>
      <c r="K37" s="200">
        <v>316.68804599999999</v>
      </c>
      <c r="L37" s="200">
        <v>336.70192700000001</v>
      </c>
      <c r="M37" s="200">
        <v>347.91200400000002</v>
      </c>
      <c r="N37" s="200">
        <v>395.75399099999998</v>
      </c>
      <c r="O37" s="200">
        <v>467.451708</v>
      </c>
      <c r="P37" s="200">
        <v>558.15252699999996</v>
      </c>
      <c r="Q37" s="200">
        <v>641.76907500000004</v>
      </c>
      <c r="R37" s="200">
        <v>672.37792400000001</v>
      </c>
      <c r="S37" s="200">
        <v>748.75973099999999</v>
      </c>
      <c r="T37" s="200">
        <v>752.89082499999995</v>
      </c>
      <c r="U37" s="200">
        <v>814.432953</v>
      </c>
      <c r="V37" s="200">
        <v>947.86646299999995</v>
      </c>
      <c r="W37" s="200">
        <v>1027.702489</v>
      </c>
      <c r="X37" s="200">
        <v>1080.6618189999999</v>
      </c>
      <c r="Y37" s="200">
        <v>1119.663865</v>
      </c>
      <c r="Z37" s="200">
        <v>1176.881658</v>
      </c>
      <c r="AA37" s="200">
        <v>1242.4410620000001</v>
      </c>
      <c r="AB37" s="200">
        <v>1269.27234</v>
      </c>
      <c r="AC37" s="200">
        <v>1238.8315239999999</v>
      </c>
      <c r="AD37" s="200">
        <v>1292.7958020000001</v>
      </c>
      <c r="AE37" s="200">
        <v>1377.8948230000001</v>
      </c>
      <c r="AF37" s="200">
        <v>1486.8731780000001</v>
      </c>
      <c r="AG37" s="200">
        <v>1594.003481</v>
      </c>
      <c r="AH37" s="200">
        <v>1721.214471</v>
      </c>
      <c r="AI37" s="200">
        <v>1851.2787510000001</v>
      </c>
      <c r="AJ37" s="200">
        <v>2016.952775</v>
      </c>
      <c r="AK37" s="200">
        <v>2194.7213419999998</v>
      </c>
      <c r="AL37" s="200">
        <v>2372.7135790000002</v>
      </c>
      <c r="AM37" s="200">
        <v>2385.008542</v>
      </c>
      <c r="AN37" s="200">
        <v>2354.118622</v>
      </c>
      <c r="AO37" s="200">
        <v>2477.1828730000002</v>
      </c>
      <c r="AP37" s="200">
        <v>2703.3893480000002</v>
      </c>
      <c r="AQ37" s="200">
        <v>2990.4929189999998</v>
      </c>
      <c r="AR37" s="200">
        <v>3182.8579129999998</v>
      </c>
      <c r="AS37" s="200">
        <v>3231.084175</v>
      </c>
      <c r="AT37" s="200">
        <v>3136.4497419999998</v>
      </c>
      <c r="AU37" s="200">
        <v>2723.3443400000001</v>
      </c>
      <c r="AV37" s="200">
        <v>2756.0591850000001</v>
      </c>
      <c r="AW37" s="200">
        <v>2922.9185349999998</v>
      </c>
      <c r="AX37" s="200">
        <v>3171.5731249999999</v>
      </c>
      <c r="AY37" s="200">
        <v>3321.8856190000001</v>
      </c>
      <c r="AZ37" s="200">
        <v>3562.779571</v>
      </c>
      <c r="BA37" s="200">
        <v>3722.9786330000002</v>
      </c>
      <c r="BB37" s="200">
        <v>3808.7232330000002</v>
      </c>
      <c r="BC37" s="200">
        <v>4021.7123649999999</v>
      </c>
      <c r="BD37" s="200">
        <v>4295.134438</v>
      </c>
      <c r="BE37" s="200">
        <v>4485.4714130000002</v>
      </c>
      <c r="BF37" s="200">
        <v>4489.2542439999997</v>
      </c>
      <c r="BG37" s="200">
        <v>4939.5790619999998</v>
      </c>
    </row>
    <row r="38" spans="1:59" ht="12.75" customHeight="1">
      <c r="A38" s="400"/>
      <c r="B38" s="401"/>
      <c r="C38" s="396"/>
      <c r="D38" s="396"/>
      <c r="E38" s="397"/>
      <c r="F38" s="201" t="s">
        <v>363</v>
      </c>
      <c r="G38" s="198" t="s">
        <v>328</v>
      </c>
      <c r="H38" s="199">
        <v>2.00081</v>
      </c>
      <c r="I38" s="199">
        <v>8.2555779999999999</v>
      </c>
      <c r="J38" s="199">
        <v>9.1067330000000002</v>
      </c>
      <c r="K38" s="199">
        <v>15.877501000000001</v>
      </c>
      <c r="L38" s="199">
        <v>13.989903999999999</v>
      </c>
      <c r="M38" s="199">
        <v>-6.2561470000000003</v>
      </c>
      <c r="N38" s="199">
        <v>17.115546999999999</v>
      </c>
      <c r="O38" s="199">
        <v>22.323968000000001</v>
      </c>
      <c r="P38" s="199">
        <v>25.791236000000001</v>
      </c>
      <c r="Q38" s="199">
        <v>17.984286000000001</v>
      </c>
      <c r="R38" s="199">
        <v>-6.331499</v>
      </c>
      <c r="S38" s="199">
        <v>29.808979999999998</v>
      </c>
      <c r="T38" s="199">
        <v>-14.913543000000001</v>
      </c>
      <c r="U38" s="199">
        <v>-5.7510320000000004</v>
      </c>
      <c r="V38" s="199">
        <v>65.405203</v>
      </c>
      <c r="W38" s="199">
        <v>21.824152000000002</v>
      </c>
      <c r="X38" s="199">
        <v>6.5707509999999996</v>
      </c>
      <c r="Y38" s="199">
        <v>27.149045000000001</v>
      </c>
      <c r="Z38" s="199">
        <v>18.482185000000001</v>
      </c>
      <c r="AA38" s="199">
        <v>27.693225999999999</v>
      </c>
      <c r="AB38" s="199">
        <v>14.545674999999999</v>
      </c>
      <c r="AC38" s="199">
        <v>-0.394262</v>
      </c>
      <c r="AD38" s="199">
        <v>16.327752</v>
      </c>
      <c r="AE38" s="199">
        <v>20.813925000000001</v>
      </c>
      <c r="AF38" s="199">
        <v>63.784523999999998</v>
      </c>
      <c r="AG38" s="199">
        <v>31.173618000000001</v>
      </c>
      <c r="AH38" s="199">
        <v>30.799308</v>
      </c>
      <c r="AI38" s="199">
        <v>70.926665999999997</v>
      </c>
      <c r="AJ38" s="199">
        <v>63.719174000000002</v>
      </c>
      <c r="AK38" s="199">
        <v>60.815851000000002</v>
      </c>
      <c r="AL38" s="199">
        <v>54.544362</v>
      </c>
      <c r="AM38" s="199">
        <v>-38.283847999999999</v>
      </c>
      <c r="AN38" s="199">
        <v>19.974622</v>
      </c>
      <c r="AO38" s="199">
        <v>14.094156</v>
      </c>
      <c r="AP38" s="199">
        <v>64.067573999999993</v>
      </c>
      <c r="AQ38" s="199">
        <v>57.513435000000001</v>
      </c>
      <c r="AR38" s="199">
        <v>68.989418000000001</v>
      </c>
      <c r="AS38" s="199">
        <v>33.950473000000002</v>
      </c>
      <c r="AT38" s="199">
        <v>-29.241419</v>
      </c>
      <c r="AU38" s="199">
        <v>-150.771885</v>
      </c>
      <c r="AV38" s="199">
        <v>53.917088</v>
      </c>
      <c r="AW38" s="199">
        <v>46.261989999999997</v>
      </c>
      <c r="AX38" s="199">
        <v>71.211726999999996</v>
      </c>
      <c r="AY38" s="199">
        <v>104.530581</v>
      </c>
      <c r="AZ38" s="199">
        <v>83.965913999999998</v>
      </c>
      <c r="BA38" s="199">
        <v>136.78475399999999</v>
      </c>
      <c r="BB38" s="199">
        <v>36.258713</v>
      </c>
      <c r="BC38" s="199">
        <v>32.189335999999997</v>
      </c>
      <c r="BD38" s="199">
        <v>59.088177999999999</v>
      </c>
      <c r="BE38" s="199">
        <v>72.788972000000001</v>
      </c>
      <c r="BF38" s="199">
        <v>-55.822434999999999</v>
      </c>
      <c r="BG38" s="199">
        <v>-19.090647000000001</v>
      </c>
    </row>
    <row r="39" spans="1:59" ht="12.75" customHeight="1">
      <c r="A39" s="400"/>
      <c r="B39" s="401"/>
      <c r="C39" s="396"/>
      <c r="D39" s="396"/>
      <c r="E39" s="391" t="s">
        <v>364</v>
      </c>
      <c r="F39" s="387"/>
      <c r="G39" s="198" t="s">
        <v>328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v>0</v>
      </c>
      <c r="S39" s="200">
        <v>0</v>
      </c>
      <c r="T39" s="200">
        <v>0</v>
      </c>
      <c r="U39" s="200">
        <v>0</v>
      </c>
      <c r="V39" s="200">
        <v>0</v>
      </c>
      <c r="W39" s="200">
        <v>0</v>
      </c>
      <c r="X39" s="200">
        <v>0</v>
      </c>
      <c r="Y39" s="200">
        <v>0</v>
      </c>
      <c r="Z39" s="200">
        <v>0</v>
      </c>
      <c r="AA39" s="200">
        <v>0</v>
      </c>
      <c r="AB39" s="200">
        <v>0</v>
      </c>
      <c r="AC39" s="200">
        <v>0</v>
      </c>
      <c r="AD39" s="200">
        <v>0</v>
      </c>
      <c r="AE39" s="200">
        <v>0</v>
      </c>
      <c r="AF39" s="200">
        <v>0</v>
      </c>
      <c r="AG39" s="200">
        <v>0</v>
      </c>
      <c r="AH39" s="200">
        <v>0</v>
      </c>
      <c r="AI39" s="200">
        <v>0</v>
      </c>
      <c r="AJ39" s="200">
        <v>0</v>
      </c>
      <c r="AK39" s="200">
        <v>0</v>
      </c>
      <c r="AL39" s="200">
        <v>0</v>
      </c>
      <c r="AM39" s="200">
        <v>0</v>
      </c>
      <c r="AN39" s="200">
        <v>0</v>
      </c>
      <c r="AO39" s="200">
        <v>0</v>
      </c>
      <c r="AP39" s="200">
        <v>0</v>
      </c>
      <c r="AQ39" s="200">
        <v>0</v>
      </c>
      <c r="AR39" s="200">
        <v>0</v>
      </c>
      <c r="AS39" s="200">
        <v>0</v>
      </c>
      <c r="AT39" s="200">
        <v>0</v>
      </c>
      <c r="AU39" s="200">
        <v>0</v>
      </c>
      <c r="AV39" s="200">
        <v>0</v>
      </c>
      <c r="AW39" s="200">
        <v>0</v>
      </c>
      <c r="AX39" s="200">
        <v>0</v>
      </c>
      <c r="AY39" s="200">
        <v>0</v>
      </c>
      <c r="AZ39" s="200">
        <v>0</v>
      </c>
      <c r="BA39" s="200">
        <v>0</v>
      </c>
      <c r="BB39" s="200">
        <v>0</v>
      </c>
      <c r="BC39" s="200">
        <v>0</v>
      </c>
      <c r="BD39" s="200">
        <v>0</v>
      </c>
      <c r="BE39" s="200">
        <v>0</v>
      </c>
      <c r="BF39" s="200">
        <v>0</v>
      </c>
      <c r="BG39" s="200">
        <v>0</v>
      </c>
    </row>
    <row r="40" spans="1:59" ht="12.75" customHeight="1">
      <c r="A40" s="400"/>
      <c r="B40" s="401"/>
      <c r="C40" s="397"/>
      <c r="D40" s="397"/>
      <c r="E40" s="391" t="s">
        <v>365</v>
      </c>
      <c r="F40" s="387"/>
      <c r="G40" s="198" t="s">
        <v>328</v>
      </c>
      <c r="H40" s="199">
        <v>-1.619604</v>
      </c>
      <c r="I40" s="199">
        <v>-9.2244709999999994</v>
      </c>
      <c r="J40" s="199">
        <v>-11.229706999999999</v>
      </c>
      <c r="K40" s="199">
        <v>2.6785679999999998</v>
      </c>
      <c r="L40" s="199">
        <v>-1.530238</v>
      </c>
      <c r="M40" s="199">
        <v>6.4295710000000001</v>
      </c>
      <c r="N40" s="199">
        <v>-13.610822000000001</v>
      </c>
      <c r="O40" s="199">
        <v>-30.425668999999999</v>
      </c>
      <c r="P40" s="199">
        <v>-36.042844000000002</v>
      </c>
      <c r="Q40" s="199">
        <v>-46.337685999999998</v>
      </c>
      <c r="R40" s="199">
        <v>-36.050784999999998</v>
      </c>
      <c r="S40" s="199">
        <v>-34.835321</v>
      </c>
      <c r="T40" s="199">
        <v>-12.265439000000001</v>
      </c>
      <c r="U40" s="199">
        <v>-92.107685000000004</v>
      </c>
      <c r="V40" s="199">
        <v>-131.78597099999999</v>
      </c>
      <c r="W40" s="199">
        <v>-168.71552299999999</v>
      </c>
      <c r="X40" s="199">
        <v>-222.83977999999999</v>
      </c>
      <c r="Y40" s="199">
        <v>-198.05541500000001</v>
      </c>
      <c r="Z40" s="199">
        <v>-118.86169200000001</v>
      </c>
      <c r="AA40" s="199">
        <v>-160.68962400000001</v>
      </c>
      <c r="AB40" s="199">
        <v>-177.81910500000001</v>
      </c>
      <c r="AC40" s="199">
        <v>-90.385828000000004</v>
      </c>
      <c r="AD40" s="199">
        <v>-160.20271399999999</v>
      </c>
      <c r="AE40" s="199">
        <v>-236.14988</v>
      </c>
      <c r="AF40" s="199">
        <v>-256.797235</v>
      </c>
      <c r="AG40" s="199">
        <v>-199.516617</v>
      </c>
      <c r="AH40" s="199">
        <v>-173.30950100000001</v>
      </c>
      <c r="AI40" s="199">
        <v>-142.088347</v>
      </c>
      <c r="AJ40" s="199">
        <v>-150.34599499999999</v>
      </c>
      <c r="AK40" s="199">
        <v>-255.05122800000001</v>
      </c>
      <c r="AL40" s="199">
        <v>-307.21626400000002</v>
      </c>
      <c r="AM40" s="199">
        <v>-265.76547299999999</v>
      </c>
      <c r="AN40" s="199">
        <v>-382.34815400000002</v>
      </c>
      <c r="AO40" s="199">
        <v>-516.61080400000003</v>
      </c>
      <c r="AP40" s="199">
        <v>-618.66658399999994</v>
      </c>
      <c r="AQ40" s="199">
        <v>-698.05573100000004</v>
      </c>
      <c r="AR40" s="199">
        <v>-622.60988499999996</v>
      </c>
      <c r="AS40" s="199">
        <v>-767.49798299999998</v>
      </c>
      <c r="AT40" s="199">
        <v>-901.97693400000003</v>
      </c>
      <c r="AU40" s="199">
        <v>-591.44530999999995</v>
      </c>
      <c r="AV40" s="199">
        <v>-529.72109499999999</v>
      </c>
      <c r="AW40" s="199">
        <v>-457.47962100000001</v>
      </c>
      <c r="AX40" s="199">
        <v>-234.46149</v>
      </c>
      <c r="AY40" s="199">
        <v>-244.18199300000001</v>
      </c>
      <c r="AZ40" s="199">
        <v>-125.846022</v>
      </c>
      <c r="BA40" s="199">
        <v>-198.54089999999999</v>
      </c>
      <c r="BB40" s="199">
        <v>-317.27413899999999</v>
      </c>
      <c r="BC40" s="199">
        <v>-272.10227500000002</v>
      </c>
      <c r="BD40" s="199">
        <v>-331.77576800000003</v>
      </c>
      <c r="BE40" s="199">
        <v>-353.95117199999999</v>
      </c>
      <c r="BF40" s="199">
        <v>-383.73199599999998</v>
      </c>
      <c r="BG40" s="199">
        <v>-735.91232500000001</v>
      </c>
    </row>
    <row r="41" spans="1:59" ht="12.75" customHeight="1">
      <c r="A41" s="402"/>
      <c r="B41" s="403"/>
      <c r="C41" s="391" t="s">
        <v>366</v>
      </c>
      <c r="D41" s="386"/>
      <c r="E41" s="386"/>
      <c r="F41" s="387"/>
      <c r="G41" s="198" t="s">
        <v>328</v>
      </c>
      <c r="H41" s="200">
        <v>1073.3030000000001</v>
      </c>
      <c r="I41" s="200">
        <v>1164.8499999999999</v>
      </c>
      <c r="J41" s="200">
        <v>1279.1099999999999</v>
      </c>
      <c r="K41" s="200">
        <v>1425.376</v>
      </c>
      <c r="L41" s="200">
        <v>1545.2429999999999</v>
      </c>
      <c r="M41" s="200">
        <v>1684.904</v>
      </c>
      <c r="N41" s="200">
        <v>1873.412</v>
      </c>
      <c r="O41" s="200">
        <v>2081.826</v>
      </c>
      <c r="P41" s="200">
        <v>2351.5990000000002</v>
      </c>
      <c r="Q41" s="200">
        <v>2627.3330000000001</v>
      </c>
      <c r="R41" s="200">
        <v>2857.3069999999998</v>
      </c>
      <c r="S41" s="200">
        <v>3207.0410000000002</v>
      </c>
      <c r="T41" s="200">
        <v>3343.7890000000002</v>
      </c>
      <c r="U41" s="200">
        <v>3634.038</v>
      </c>
      <c r="V41" s="200">
        <v>4037.6129999999998</v>
      </c>
      <c r="W41" s="200">
        <v>4338.9790000000003</v>
      </c>
      <c r="X41" s="200">
        <v>4579.6310000000003</v>
      </c>
      <c r="Y41" s="200">
        <v>4855.2150000000001</v>
      </c>
      <c r="Z41" s="200">
        <v>5236.4380000000001</v>
      </c>
      <c r="AA41" s="200">
        <v>5641.58</v>
      </c>
      <c r="AB41" s="200">
        <v>5963.1440000000002</v>
      </c>
      <c r="AC41" s="200">
        <v>6158.1289999999999</v>
      </c>
      <c r="AD41" s="200">
        <v>6520.3270000000002</v>
      </c>
      <c r="AE41" s="200">
        <v>6858.5590000000002</v>
      </c>
      <c r="AF41" s="200">
        <v>7287.2359999999999</v>
      </c>
      <c r="AG41" s="200">
        <v>7639.7489999999998</v>
      </c>
      <c r="AH41" s="200">
        <v>8073.1220000000003</v>
      </c>
      <c r="AI41" s="200">
        <v>8577.5519999999997</v>
      </c>
      <c r="AJ41" s="200">
        <v>9062.8169999999991</v>
      </c>
      <c r="AK41" s="200">
        <v>9631.1720000000005</v>
      </c>
      <c r="AL41" s="200">
        <v>10250.951999999999</v>
      </c>
      <c r="AM41" s="200">
        <v>10581.929</v>
      </c>
      <c r="AN41" s="200">
        <v>10929.108</v>
      </c>
      <c r="AO41" s="200">
        <v>11456.45</v>
      </c>
      <c r="AP41" s="200">
        <v>12217.196</v>
      </c>
      <c r="AQ41" s="200">
        <v>13039.197</v>
      </c>
      <c r="AR41" s="200">
        <v>13815.583000000001</v>
      </c>
      <c r="AS41" s="200">
        <v>14474.227999999999</v>
      </c>
      <c r="AT41" s="200">
        <v>14769.861999999999</v>
      </c>
      <c r="AU41" s="200">
        <v>14478.066999999999</v>
      </c>
      <c r="AV41" s="200">
        <v>15048.97</v>
      </c>
      <c r="AW41" s="200">
        <v>15599.731</v>
      </c>
      <c r="AX41" s="200">
        <v>16253.97</v>
      </c>
      <c r="AY41" s="200">
        <v>16843.196</v>
      </c>
      <c r="AZ41" s="200">
        <v>17550.687000000002</v>
      </c>
      <c r="BA41" s="200">
        <v>18206.023000000001</v>
      </c>
      <c r="BB41" s="200">
        <v>18695.106</v>
      </c>
      <c r="BC41" s="200">
        <v>19477.337</v>
      </c>
      <c r="BD41" s="200">
        <v>20533.058000000001</v>
      </c>
      <c r="BE41" s="200">
        <v>21380.975999999999</v>
      </c>
      <c r="BF41" s="200">
        <v>21060.473999999998</v>
      </c>
      <c r="BG41" s="200">
        <v>23315.080999999998</v>
      </c>
    </row>
    <row r="42" spans="1:59" ht="12.75" customHeight="1">
      <c r="A42" s="395" t="s">
        <v>329</v>
      </c>
      <c r="B42" s="395" t="s">
        <v>367</v>
      </c>
      <c r="C42" s="395" t="s">
        <v>330</v>
      </c>
      <c r="D42" s="395" t="s">
        <v>331</v>
      </c>
      <c r="E42" s="391" t="s">
        <v>332</v>
      </c>
      <c r="F42" s="387"/>
      <c r="G42" s="198" t="s">
        <v>328</v>
      </c>
      <c r="H42" s="199">
        <v>622.99937899999998</v>
      </c>
      <c r="I42" s="199">
        <v>672.68013800000006</v>
      </c>
      <c r="J42" s="199">
        <v>746.23505699999998</v>
      </c>
      <c r="K42" s="199">
        <v>833.97818900000004</v>
      </c>
      <c r="L42" s="199">
        <v>905.50906599999996</v>
      </c>
      <c r="M42" s="199">
        <v>982.172057</v>
      </c>
      <c r="N42" s="199">
        <v>1106.9124179999999</v>
      </c>
      <c r="O42" s="199">
        <v>1252.8436610000001</v>
      </c>
      <c r="P42" s="199">
        <v>1429.7257890000001</v>
      </c>
      <c r="Q42" s="199">
        <v>1589.7452350000001</v>
      </c>
      <c r="R42" s="199">
        <v>1729.8748399999999</v>
      </c>
      <c r="S42" s="199">
        <v>1967.5974470000001</v>
      </c>
      <c r="T42" s="199">
        <v>2053.5035790000002</v>
      </c>
      <c r="U42" s="199">
        <v>2210.7366769999999</v>
      </c>
      <c r="V42" s="199">
        <v>2476.5523990000002</v>
      </c>
      <c r="W42" s="199">
        <v>2647.8031369999999</v>
      </c>
      <c r="X42" s="199">
        <v>2755.5345900000002</v>
      </c>
      <c r="Y42" s="199">
        <v>2946.6500420000002</v>
      </c>
      <c r="Z42" s="199">
        <v>3199.9191529999998</v>
      </c>
      <c r="AA42" s="199">
        <v>3381.0811819999999</v>
      </c>
      <c r="AB42" s="199">
        <v>3529.7736249999998</v>
      </c>
      <c r="AC42" s="199">
        <v>3623.8873979999998</v>
      </c>
      <c r="AD42" s="199">
        <v>3817.8356669999998</v>
      </c>
      <c r="AE42" s="199">
        <v>3994.4740270000002</v>
      </c>
      <c r="AF42" s="199">
        <v>4289.5070059999998</v>
      </c>
      <c r="AG42" s="199">
        <v>4556.773518</v>
      </c>
      <c r="AH42" s="199">
        <v>4854.9285339999997</v>
      </c>
      <c r="AI42" s="199">
        <v>5231.9749350000002</v>
      </c>
      <c r="AJ42" s="199">
        <v>5567.7488169999997</v>
      </c>
      <c r="AK42" s="199">
        <v>5898.9960490000003</v>
      </c>
      <c r="AL42" s="199">
        <v>6316.0932650000004</v>
      </c>
      <c r="AM42" s="199">
        <v>6300.6667550000002</v>
      </c>
      <c r="AN42" s="199">
        <v>6400.0589019999998</v>
      </c>
      <c r="AO42" s="199">
        <v>6625.7255560000003</v>
      </c>
      <c r="AP42" s="199">
        <v>7064.3153929999999</v>
      </c>
      <c r="AQ42" s="199">
        <v>7589.9674809999997</v>
      </c>
      <c r="AR42" s="199">
        <v>8136.4983380000003</v>
      </c>
      <c r="AS42" s="199">
        <v>8306.5342299999993</v>
      </c>
      <c r="AT42" s="199">
        <v>8220.4700869999997</v>
      </c>
      <c r="AU42" s="199">
        <v>7925.0142329999999</v>
      </c>
      <c r="AV42" s="199">
        <v>8340.4464370000005</v>
      </c>
      <c r="AW42" s="199">
        <v>8726.8763880000006</v>
      </c>
      <c r="AX42" s="199">
        <v>9286.7485930000003</v>
      </c>
      <c r="AY42" s="199">
        <v>9585.1924770000005</v>
      </c>
      <c r="AZ42" s="199">
        <v>10166.978077</v>
      </c>
      <c r="BA42" s="199">
        <v>10601.776178</v>
      </c>
      <c r="BB42" s="199">
        <v>10782.012848</v>
      </c>
      <c r="BC42" s="199">
        <v>11224.720756999999</v>
      </c>
      <c r="BD42" s="199">
        <v>11885.397375</v>
      </c>
      <c r="BE42" s="199">
        <v>12384.352242999999</v>
      </c>
      <c r="BF42" s="199">
        <v>12206.627277</v>
      </c>
      <c r="BG42" s="199">
        <v>13835.738961999999</v>
      </c>
    </row>
    <row r="43" spans="1:59" ht="12.75" customHeight="1">
      <c r="A43" s="396"/>
      <c r="B43" s="396"/>
      <c r="C43" s="396"/>
      <c r="D43" s="396"/>
      <c r="E43" s="391" t="s">
        <v>333</v>
      </c>
      <c r="F43" s="387"/>
      <c r="G43" s="198" t="s">
        <v>328</v>
      </c>
      <c r="H43" s="200">
        <v>408.75664799999998</v>
      </c>
      <c r="I43" s="200">
        <v>433.45793200000003</v>
      </c>
      <c r="J43" s="200">
        <v>480.92507999999998</v>
      </c>
      <c r="K43" s="200">
        <v>539.94878300000005</v>
      </c>
      <c r="L43" s="200">
        <v>592.97027300000002</v>
      </c>
      <c r="M43" s="200">
        <v>624.95982700000002</v>
      </c>
      <c r="N43" s="200">
        <v>701.08116199999995</v>
      </c>
      <c r="O43" s="200">
        <v>790.94841599999995</v>
      </c>
      <c r="P43" s="200">
        <v>905.40401499999996</v>
      </c>
      <c r="Q43" s="200">
        <v>1027.0860660000001</v>
      </c>
      <c r="R43" s="200">
        <v>1127.454655</v>
      </c>
      <c r="S43" s="200">
        <v>1249.47325</v>
      </c>
      <c r="T43" s="200">
        <v>1305.041669</v>
      </c>
      <c r="U43" s="200">
        <v>1384.8688059999999</v>
      </c>
      <c r="V43" s="200">
        <v>1535.575382</v>
      </c>
      <c r="W43" s="200">
        <v>1652.9237000000001</v>
      </c>
      <c r="X43" s="200">
        <v>1760.9863230000001</v>
      </c>
      <c r="Y43" s="200">
        <v>1886.691255</v>
      </c>
      <c r="Z43" s="200">
        <v>2044.5978250000001</v>
      </c>
      <c r="AA43" s="200">
        <v>2163.914268</v>
      </c>
      <c r="AB43" s="200">
        <v>2284.0253830000001</v>
      </c>
      <c r="AC43" s="200">
        <v>2328.6313060000002</v>
      </c>
      <c r="AD43" s="200">
        <v>2474.9437130000001</v>
      </c>
      <c r="AE43" s="200">
        <v>2569.886418</v>
      </c>
      <c r="AF43" s="200">
        <v>2705.6429360000002</v>
      </c>
      <c r="AG43" s="200">
        <v>2845.5879399999999</v>
      </c>
      <c r="AH43" s="200">
        <v>3013.197267</v>
      </c>
      <c r="AI43" s="200">
        <v>3237.8275250000002</v>
      </c>
      <c r="AJ43" s="200">
        <v>3510.6328979999998</v>
      </c>
      <c r="AK43" s="200">
        <v>3749.5255560000001</v>
      </c>
      <c r="AL43" s="200">
        <v>4078.9667239999999</v>
      </c>
      <c r="AM43" s="200">
        <v>4085.5056060000002</v>
      </c>
      <c r="AN43" s="200">
        <v>4045.925561</v>
      </c>
      <c r="AO43" s="200">
        <v>4114.9353449999999</v>
      </c>
      <c r="AP43" s="200">
        <v>4319.5169539999997</v>
      </c>
      <c r="AQ43" s="200">
        <v>4523.8214079999998</v>
      </c>
      <c r="AR43" s="200">
        <v>4764.2140390000004</v>
      </c>
      <c r="AS43" s="200">
        <v>4978.6375230000003</v>
      </c>
      <c r="AT43" s="200">
        <v>5025.0138859999997</v>
      </c>
      <c r="AU43" s="200">
        <v>4690.7157200000001</v>
      </c>
      <c r="AV43" s="200">
        <v>4783.5392860000002</v>
      </c>
      <c r="AW43" s="200">
        <v>5011.0970610000004</v>
      </c>
      <c r="AX43" s="200">
        <v>5265.2637930000001</v>
      </c>
      <c r="AY43" s="200">
        <v>5435.247867</v>
      </c>
      <c r="AZ43" s="200">
        <v>5729.3021660000004</v>
      </c>
      <c r="BA43" s="200">
        <v>6032.621142</v>
      </c>
      <c r="BB43" s="200">
        <v>6188.0814339999997</v>
      </c>
      <c r="BC43" s="200">
        <v>6509.22426</v>
      </c>
      <c r="BD43" s="200">
        <v>6860.5618270000004</v>
      </c>
      <c r="BE43" s="200">
        <v>7186.5729490000003</v>
      </c>
      <c r="BF43" s="200">
        <v>7252.2061279999998</v>
      </c>
      <c r="BG43" s="200">
        <v>7954.2144859999999</v>
      </c>
    </row>
    <row r="44" spans="1:59" ht="12.75" customHeight="1">
      <c r="A44" s="396"/>
      <c r="B44" s="396"/>
      <c r="C44" s="396"/>
      <c r="D44" s="396"/>
      <c r="E44" s="391" t="s">
        <v>334</v>
      </c>
      <c r="F44" s="387"/>
      <c r="G44" s="198" t="s">
        <v>328</v>
      </c>
      <c r="H44" s="199">
        <v>57.622999999999998</v>
      </c>
      <c r="I44" s="199">
        <v>63.59</v>
      </c>
      <c r="J44" s="199">
        <v>68.376000000000005</v>
      </c>
      <c r="K44" s="199">
        <v>75.161000000000001</v>
      </c>
      <c r="L44" s="199">
        <v>79.397000000000006</v>
      </c>
      <c r="M44" s="199">
        <v>85.798000000000002</v>
      </c>
      <c r="N44" s="199">
        <v>92.712000000000003</v>
      </c>
      <c r="O44" s="199">
        <v>101.58499999999999</v>
      </c>
      <c r="P44" s="199">
        <v>110.285</v>
      </c>
      <c r="Q44" s="199">
        <v>116.67700000000001</v>
      </c>
      <c r="R44" s="199">
        <v>130.286</v>
      </c>
      <c r="S44" s="199">
        <v>156.19200000000001</v>
      </c>
      <c r="T44" s="199">
        <v>163.07900000000001</v>
      </c>
      <c r="U44" s="199">
        <v>179.494</v>
      </c>
      <c r="V44" s="199">
        <v>197.79300000000001</v>
      </c>
      <c r="W44" s="199">
        <v>210.82400000000001</v>
      </c>
      <c r="X44" s="199">
        <v>221.50800000000001</v>
      </c>
      <c r="Y44" s="199">
        <v>236.25800000000001</v>
      </c>
      <c r="Z44" s="199">
        <v>254.87799999999999</v>
      </c>
      <c r="AA44" s="199">
        <v>269.74200000000002</v>
      </c>
      <c r="AB44" s="199">
        <v>286.471</v>
      </c>
      <c r="AC44" s="199">
        <v>309.899</v>
      </c>
      <c r="AD44" s="199">
        <v>328.48899999999998</v>
      </c>
      <c r="AE44" s="199">
        <v>345.79424899999998</v>
      </c>
      <c r="AF44" s="199">
        <v>378.05282499999998</v>
      </c>
      <c r="AG44" s="199">
        <v>386.92753499999998</v>
      </c>
      <c r="AH44" s="199">
        <v>400.39305300000001</v>
      </c>
      <c r="AI44" s="199">
        <v>419.27229599999998</v>
      </c>
      <c r="AJ44" s="199">
        <v>433.24626999999998</v>
      </c>
      <c r="AK44" s="199">
        <v>457.58727299999998</v>
      </c>
      <c r="AL44" s="199">
        <v>483.67418800000002</v>
      </c>
      <c r="AM44" s="199">
        <v>485.44295</v>
      </c>
      <c r="AN44" s="199">
        <v>502.21810099999999</v>
      </c>
      <c r="AO44" s="199">
        <v>531.08622300000002</v>
      </c>
      <c r="AP44" s="199">
        <v>574.336859</v>
      </c>
      <c r="AQ44" s="199">
        <v>623.05231100000003</v>
      </c>
      <c r="AR44" s="199">
        <v>660.10163599999998</v>
      </c>
      <c r="AS44" s="199">
        <v>681.32221700000002</v>
      </c>
      <c r="AT44" s="199">
        <v>690.28822000000002</v>
      </c>
      <c r="AU44" s="199">
        <v>664.38509799999997</v>
      </c>
      <c r="AV44" s="199">
        <v>693.32424500000002</v>
      </c>
      <c r="AW44" s="199">
        <v>727.29094499999997</v>
      </c>
      <c r="AX44" s="199">
        <v>751.24457399999994</v>
      </c>
      <c r="AY44" s="199">
        <v>800.20176400000003</v>
      </c>
      <c r="AZ44" s="199">
        <v>835.03122099999996</v>
      </c>
      <c r="BA44" s="199">
        <v>844.50953700000002</v>
      </c>
      <c r="BB44" s="199">
        <v>860.92124899999999</v>
      </c>
      <c r="BC44" s="199">
        <v>894.33807200000001</v>
      </c>
      <c r="BD44" s="199">
        <v>966.56430799999998</v>
      </c>
      <c r="BE44" s="199">
        <v>1009.3255370000001</v>
      </c>
      <c r="BF44" s="199">
        <v>995.57517099999995</v>
      </c>
      <c r="BG44" s="199">
        <v>1090.8486359999999</v>
      </c>
    </row>
    <row r="45" spans="1:59" ht="12.75" customHeight="1">
      <c r="A45" s="396"/>
      <c r="B45" s="396"/>
      <c r="C45" s="396"/>
      <c r="D45" s="396"/>
      <c r="E45" s="201" t="s">
        <v>334</v>
      </c>
      <c r="F45" s="201" t="s">
        <v>335</v>
      </c>
      <c r="G45" s="198" t="s">
        <v>328</v>
      </c>
      <c r="H45" s="200">
        <v>13.744866</v>
      </c>
      <c r="I45" s="200">
        <v>15.353142999999999</v>
      </c>
      <c r="J45" s="200">
        <v>16.358015999999999</v>
      </c>
      <c r="K45" s="200">
        <v>17.339995999999999</v>
      </c>
      <c r="L45" s="200">
        <v>18.195281000000001</v>
      </c>
      <c r="M45" s="200">
        <v>19.822248999999999</v>
      </c>
      <c r="N45" s="200">
        <v>21.507377999999999</v>
      </c>
      <c r="O45" s="200">
        <v>23.093053000000001</v>
      </c>
      <c r="P45" s="200">
        <v>23.285682000000001</v>
      </c>
      <c r="Q45" s="200">
        <v>23.497837000000001</v>
      </c>
      <c r="R45" s="200">
        <v>25.426666000000001</v>
      </c>
      <c r="S45" s="200">
        <v>29.002941</v>
      </c>
      <c r="T45" s="200">
        <v>32.707711000000003</v>
      </c>
      <c r="U45" s="200">
        <v>35.327357999999997</v>
      </c>
      <c r="V45" s="200">
        <v>38.967612000000003</v>
      </c>
      <c r="W45" s="200">
        <v>42.726013999999999</v>
      </c>
      <c r="X45" s="200">
        <v>46.576635000000003</v>
      </c>
      <c r="Y45" s="200">
        <v>49.812866999999997</v>
      </c>
      <c r="Z45" s="200">
        <v>50.981512000000002</v>
      </c>
      <c r="AA45" s="200">
        <v>56.331164999999999</v>
      </c>
      <c r="AB45" s="200">
        <v>61.399631999999997</v>
      </c>
      <c r="AC45" s="200">
        <v>66.747455000000002</v>
      </c>
      <c r="AD45" s="200">
        <v>69.868817000000007</v>
      </c>
      <c r="AE45" s="200">
        <v>72.959007999999997</v>
      </c>
      <c r="AF45" s="200">
        <v>79.458551999999997</v>
      </c>
      <c r="AG45" s="200">
        <v>82.465626</v>
      </c>
      <c r="AH45" s="200">
        <v>88.467038000000002</v>
      </c>
      <c r="AI45" s="200">
        <v>95.167816000000002</v>
      </c>
      <c r="AJ45" s="200">
        <v>113.098499</v>
      </c>
      <c r="AK45" s="200">
        <v>119.54104</v>
      </c>
      <c r="AL45" s="200">
        <v>127.273644</v>
      </c>
      <c r="AM45" s="200">
        <v>126.66360400000001</v>
      </c>
      <c r="AN45" s="200">
        <v>137.30145899999999</v>
      </c>
      <c r="AO45" s="200">
        <v>144.36816300000001</v>
      </c>
      <c r="AP45" s="200">
        <v>160.05201199999999</v>
      </c>
      <c r="AQ45" s="200">
        <v>175.34984800000001</v>
      </c>
      <c r="AR45" s="200">
        <v>186.410686</v>
      </c>
      <c r="AS45" s="200">
        <v>199.59174899999999</v>
      </c>
      <c r="AT45" s="200">
        <v>205.17463900000001</v>
      </c>
      <c r="AU45" s="200">
        <v>213.77936500000001</v>
      </c>
      <c r="AV45" s="200">
        <v>213.55133900000001</v>
      </c>
      <c r="AW45" s="200">
        <v>213.47561300000001</v>
      </c>
      <c r="AX45" s="200">
        <v>217.02481599999999</v>
      </c>
      <c r="AY45" s="200">
        <v>234.27608900000001</v>
      </c>
      <c r="AZ45" s="200">
        <v>242.82182499999999</v>
      </c>
      <c r="BA45" s="200">
        <v>239.293218</v>
      </c>
      <c r="BB45" s="200">
        <v>248.27630300000001</v>
      </c>
      <c r="BC45" s="200">
        <v>259.92786000000001</v>
      </c>
      <c r="BD45" s="200">
        <v>270.15911599999998</v>
      </c>
      <c r="BE45" s="200">
        <v>283.89735100000001</v>
      </c>
      <c r="BF45" s="200">
        <v>293.692746</v>
      </c>
      <c r="BG45" s="200">
        <v>311.07759399999998</v>
      </c>
    </row>
    <row r="46" spans="1:59" ht="12.75" customHeight="1">
      <c r="A46" s="396"/>
      <c r="B46" s="396"/>
      <c r="C46" s="396"/>
      <c r="D46" s="396"/>
      <c r="E46" s="391" t="s">
        <v>336</v>
      </c>
      <c r="F46" s="387"/>
      <c r="G46" s="198" t="s">
        <v>328</v>
      </c>
      <c r="H46" s="199">
        <v>0.65800000000000003</v>
      </c>
      <c r="I46" s="199">
        <v>0.78500000000000003</v>
      </c>
      <c r="J46" s="199">
        <v>1.0860000000000001</v>
      </c>
      <c r="K46" s="199">
        <v>1.036</v>
      </c>
      <c r="L46" s="199">
        <v>0.77300000000000002</v>
      </c>
      <c r="M46" s="199">
        <v>1.3</v>
      </c>
      <c r="N46" s="199">
        <v>1.2989999999999999</v>
      </c>
      <c r="O46" s="199">
        <v>1.5669999999999999</v>
      </c>
      <c r="P46" s="199">
        <v>1.583</v>
      </c>
      <c r="Q46" s="199">
        <v>1.6679999999999999</v>
      </c>
      <c r="R46" s="199">
        <v>1.712</v>
      </c>
      <c r="S46" s="199">
        <v>1.788</v>
      </c>
      <c r="T46" s="199">
        <v>1.778</v>
      </c>
      <c r="U46" s="199">
        <v>2.0550000000000002</v>
      </c>
      <c r="V46" s="199">
        <v>2.1720000000000002</v>
      </c>
      <c r="W46" s="199">
        <v>1.7749999999999999</v>
      </c>
      <c r="X46" s="199">
        <v>1.885</v>
      </c>
      <c r="Y46" s="199">
        <v>2.8919999999999999</v>
      </c>
      <c r="Z46" s="199">
        <v>2.8639999999999999</v>
      </c>
      <c r="AA46" s="199">
        <v>2.198</v>
      </c>
      <c r="AB46" s="199">
        <v>2.0019999999999998</v>
      </c>
      <c r="AC46" s="199">
        <v>1.9630000000000001</v>
      </c>
      <c r="AD46" s="199">
        <v>2.5939999999999999</v>
      </c>
      <c r="AE46" s="199">
        <v>2.0363730000000002</v>
      </c>
      <c r="AF46" s="199">
        <v>1.9451430000000001</v>
      </c>
      <c r="AG46" s="199">
        <v>2.1755520000000002</v>
      </c>
      <c r="AH46" s="199">
        <v>1.977014</v>
      </c>
      <c r="AI46" s="199">
        <v>2.3433820000000001</v>
      </c>
      <c r="AJ46" s="199">
        <v>2.4715889999999998</v>
      </c>
      <c r="AK46" s="199">
        <v>3.5780780000000001</v>
      </c>
      <c r="AL46" s="199">
        <v>3.8679990000000002</v>
      </c>
      <c r="AM46" s="199">
        <v>16.033052000000001</v>
      </c>
      <c r="AN46" s="199">
        <v>4.6890219999999996</v>
      </c>
      <c r="AO46" s="199">
        <v>6.8117660000000004</v>
      </c>
      <c r="AP46" s="199">
        <v>4.9657559999999998</v>
      </c>
      <c r="AQ46" s="199">
        <v>6.7848389999999998</v>
      </c>
      <c r="AR46" s="199">
        <v>5.5788700000000002</v>
      </c>
      <c r="AS46" s="199">
        <v>5.0304539999999998</v>
      </c>
      <c r="AT46" s="199">
        <v>5.3290249999999997</v>
      </c>
      <c r="AU46" s="199">
        <v>8.9300200000000007</v>
      </c>
      <c r="AV46" s="199">
        <v>8.3773990000000005</v>
      </c>
      <c r="AW46" s="199">
        <v>8.6183709999999998</v>
      </c>
      <c r="AX46" s="199">
        <v>8.0547629999999995</v>
      </c>
      <c r="AY46" s="199">
        <v>7.1012599999999999</v>
      </c>
      <c r="AZ46" s="199">
        <v>6.7276860000000003</v>
      </c>
      <c r="BA46" s="199">
        <v>6.3753970000000004</v>
      </c>
      <c r="BB46" s="199">
        <v>7.1110639999999998</v>
      </c>
      <c r="BC46" s="199">
        <v>6.6994540000000002</v>
      </c>
      <c r="BD46" s="199">
        <v>7.4619840000000002</v>
      </c>
      <c r="BE46" s="199">
        <v>9.4150589999999994</v>
      </c>
      <c r="BF46" s="199">
        <v>371.12233700000002</v>
      </c>
      <c r="BG46" s="199">
        <v>233.087028</v>
      </c>
    </row>
    <row r="47" spans="1:59" ht="12.75" customHeight="1">
      <c r="A47" s="396"/>
      <c r="B47" s="396"/>
      <c r="C47" s="396"/>
      <c r="D47" s="397"/>
      <c r="E47" s="391" t="s">
        <v>337</v>
      </c>
      <c r="F47" s="387"/>
      <c r="G47" s="198" t="s">
        <v>328</v>
      </c>
      <c r="H47" s="200">
        <v>157.27773099999999</v>
      </c>
      <c r="I47" s="200">
        <v>176.417205</v>
      </c>
      <c r="J47" s="200">
        <v>198.01997600000001</v>
      </c>
      <c r="K47" s="200">
        <v>219.90440599999999</v>
      </c>
      <c r="L47" s="200">
        <v>233.914793</v>
      </c>
      <c r="M47" s="200">
        <v>272.71422899999999</v>
      </c>
      <c r="N47" s="200">
        <v>314.41825599999999</v>
      </c>
      <c r="O47" s="200">
        <v>361.87724400000002</v>
      </c>
      <c r="P47" s="200">
        <v>415.61977300000001</v>
      </c>
      <c r="Q47" s="200">
        <v>447.65016900000001</v>
      </c>
      <c r="R47" s="200">
        <v>473.84618499999999</v>
      </c>
      <c r="S47" s="200">
        <v>563.72019699999998</v>
      </c>
      <c r="T47" s="200">
        <v>587.16090999999994</v>
      </c>
      <c r="U47" s="200">
        <v>648.42887099999996</v>
      </c>
      <c r="V47" s="200">
        <v>745.35601699999995</v>
      </c>
      <c r="W47" s="200">
        <v>785.83043699999996</v>
      </c>
      <c r="X47" s="200">
        <v>774.92526599999997</v>
      </c>
      <c r="Y47" s="200">
        <v>826.59278700000004</v>
      </c>
      <c r="Z47" s="200">
        <v>903.30732799999998</v>
      </c>
      <c r="AA47" s="200">
        <v>949.62291400000004</v>
      </c>
      <c r="AB47" s="200">
        <v>961.27924199999995</v>
      </c>
      <c r="AC47" s="200">
        <v>987.32009100000005</v>
      </c>
      <c r="AD47" s="200">
        <v>1016.996954</v>
      </c>
      <c r="AE47" s="200">
        <v>1080.829733</v>
      </c>
      <c r="AF47" s="200">
        <v>1207.756388</v>
      </c>
      <c r="AG47" s="200">
        <v>1326.433595</v>
      </c>
      <c r="AH47" s="200">
        <v>1443.315227</v>
      </c>
      <c r="AI47" s="200">
        <v>1577.2184970000001</v>
      </c>
      <c r="AJ47" s="200">
        <v>1626.341238</v>
      </c>
      <c r="AK47" s="200">
        <v>1695.4612970000001</v>
      </c>
      <c r="AL47" s="200">
        <v>1757.3203530000001</v>
      </c>
      <c r="AM47" s="200">
        <v>1745.7512509999999</v>
      </c>
      <c r="AN47" s="200">
        <v>1856.6042620000001</v>
      </c>
      <c r="AO47" s="200">
        <v>1986.515754</v>
      </c>
      <c r="AP47" s="200">
        <v>2175.4273360000002</v>
      </c>
      <c r="AQ47" s="200">
        <v>2449.8786009999999</v>
      </c>
      <c r="AR47" s="200">
        <v>2717.7615340000002</v>
      </c>
      <c r="AS47" s="200">
        <v>2651.604945</v>
      </c>
      <c r="AT47" s="200">
        <v>2510.4970060000001</v>
      </c>
      <c r="AU47" s="200">
        <v>2578.8434360000001</v>
      </c>
      <c r="AV47" s="200">
        <v>2871.9603050000001</v>
      </c>
      <c r="AW47" s="200">
        <v>2997.106753</v>
      </c>
      <c r="AX47" s="200">
        <v>3278.294989</v>
      </c>
      <c r="AY47" s="200">
        <v>3356.844106</v>
      </c>
      <c r="AZ47" s="200">
        <v>3609.3723749999999</v>
      </c>
      <c r="BA47" s="200">
        <v>3731.0208969999999</v>
      </c>
      <c r="BB47" s="200">
        <v>3740.1212289999999</v>
      </c>
      <c r="BC47" s="200">
        <v>3827.85788</v>
      </c>
      <c r="BD47" s="200">
        <v>4065.7332240000001</v>
      </c>
      <c r="BE47" s="200">
        <v>4197.8688160000002</v>
      </c>
      <c r="BF47" s="200">
        <v>4329.9683150000001</v>
      </c>
      <c r="BG47" s="200">
        <v>5023.7628679999998</v>
      </c>
    </row>
    <row r="48" spans="1:59" ht="12.75" customHeight="1">
      <c r="A48" s="396"/>
      <c r="B48" s="396"/>
      <c r="C48" s="396"/>
      <c r="D48" s="395" t="s">
        <v>339</v>
      </c>
      <c r="E48" s="391" t="s">
        <v>343</v>
      </c>
      <c r="F48" s="387"/>
      <c r="G48" s="198" t="s">
        <v>328</v>
      </c>
      <c r="H48" s="199">
        <v>122.377692</v>
      </c>
      <c r="I48" s="199">
        <v>134.67497</v>
      </c>
      <c r="J48" s="199">
        <v>152.07194899999999</v>
      </c>
      <c r="K48" s="199">
        <v>191.00987599999999</v>
      </c>
      <c r="L48" s="199">
        <v>236.799465</v>
      </c>
      <c r="M48" s="199">
        <v>253.75710900000001</v>
      </c>
      <c r="N48" s="199">
        <v>268.27922899999999</v>
      </c>
      <c r="O48" s="199">
        <v>298.26776999999998</v>
      </c>
      <c r="P48" s="199">
        <v>349.76730099999997</v>
      </c>
      <c r="Q48" s="199">
        <v>435.18357300000002</v>
      </c>
      <c r="R48" s="199">
        <v>527.128241</v>
      </c>
      <c r="S48" s="199">
        <v>660.914806</v>
      </c>
      <c r="T48" s="199">
        <v>752.80756299999996</v>
      </c>
      <c r="U48" s="199">
        <v>780.67065200000002</v>
      </c>
      <c r="V48" s="199">
        <v>858.75354500000003</v>
      </c>
      <c r="W48" s="199">
        <v>931.79519800000003</v>
      </c>
      <c r="X48" s="199">
        <v>973.56938000000002</v>
      </c>
      <c r="Y48" s="199">
        <v>1050.187383</v>
      </c>
      <c r="Z48" s="199">
        <v>1190.74515</v>
      </c>
      <c r="AA48" s="199">
        <v>1374.8505029999999</v>
      </c>
      <c r="AB48" s="199">
        <v>1407.396407</v>
      </c>
      <c r="AC48" s="199">
        <v>1349.2162800000001</v>
      </c>
      <c r="AD48" s="199">
        <v>1253.7542539999999</v>
      </c>
      <c r="AE48" s="199">
        <v>1240.957746</v>
      </c>
      <c r="AF48" s="199">
        <v>1340.9714220000001</v>
      </c>
      <c r="AG48" s="199">
        <v>1566.014602</v>
      </c>
      <c r="AH48" s="199">
        <v>1633.512964</v>
      </c>
      <c r="AI48" s="199">
        <v>1774.2960880000001</v>
      </c>
      <c r="AJ48" s="199">
        <v>1847.4816000000001</v>
      </c>
      <c r="AK48" s="199">
        <v>1963.6739219999999</v>
      </c>
      <c r="AL48" s="199">
        <v>2289.7146080000002</v>
      </c>
      <c r="AM48" s="199">
        <v>2207.3109100000001</v>
      </c>
      <c r="AN48" s="199">
        <v>1950.1226670000001</v>
      </c>
      <c r="AO48" s="199">
        <v>1904.1761429999999</v>
      </c>
      <c r="AP48" s="199">
        <v>2187.29466</v>
      </c>
      <c r="AQ48" s="199">
        <v>2699.935399</v>
      </c>
      <c r="AR48" s="199">
        <v>3283.4544340000002</v>
      </c>
      <c r="AS48" s="199">
        <v>3724.8273600000002</v>
      </c>
      <c r="AT48" s="199">
        <v>3313.1021999999998</v>
      </c>
      <c r="AU48" s="199">
        <v>2677.6125019999999</v>
      </c>
      <c r="AV48" s="199">
        <v>2594.2382510000002</v>
      </c>
      <c r="AW48" s="199">
        <v>2548.1806799999999</v>
      </c>
      <c r="AX48" s="199">
        <v>2477.2595689999998</v>
      </c>
      <c r="AY48" s="199">
        <v>2454.7109049999999</v>
      </c>
      <c r="AZ48" s="199">
        <v>2492.4238070000001</v>
      </c>
      <c r="BA48" s="199">
        <v>2519.1032190000001</v>
      </c>
      <c r="BB48" s="199">
        <v>2561.2991740000002</v>
      </c>
      <c r="BC48" s="199">
        <v>2840.5059809999998</v>
      </c>
      <c r="BD48" s="199">
        <v>3421.5563889999999</v>
      </c>
      <c r="BE48" s="199">
        <v>3361.9918950000001</v>
      </c>
      <c r="BF48" s="199">
        <v>2875.439124</v>
      </c>
      <c r="BG48" s="199">
        <v>2741.3392899999999</v>
      </c>
    </row>
    <row r="49" spans="1:59" ht="12.75" customHeight="1">
      <c r="A49" s="396"/>
      <c r="B49" s="396"/>
      <c r="C49" s="396"/>
      <c r="D49" s="396"/>
      <c r="E49" s="394" t="s">
        <v>345</v>
      </c>
      <c r="F49" s="387"/>
      <c r="G49" s="198" t="s">
        <v>328</v>
      </c>
      <c r="H49" s="200">
        <v>47.947699999999998</v>
      </c>
      <c r="I49" s="200">
        <v>54</v>
      </c>
      <c r="J49" s="200">
        <v>61.391800000000003</v>
      </c>
      <c r="K49" s="200">
        <v>64.137600000000006</v>
      </c>
      <c r="L49" s="200">
        <v>70.738200000000006</v>
      </c>
      <c r="M49" s="200">
        <v>85.6691</v>
      </c>
      <c r="N49" s="200">
        <v>94.204099999999997</v>
      </c>
      <c r="O49" s="200">
        <v>110.56310000000001</v>
      </c>
      <c r="P49" s="200">
        <v>124.6666</v>
      </c>
      <c r="Q49" s="200">
        <v>141.32990000000001</v>
      </c>
      <c r="R49" s="200">
        <v>159.88579999999999</v>
      </c>
      <c r="S49" s="200">
        <v>177.54169999999999</v>
      </c>
      <c r="T49" s="200">
        <v>195.696</v>
      </c>
      <c r="U49" s="200">
        <v>215.09299999999999</v>
      </c>
      <c r="V49" s="200">
        <v>231.91909999999999</v>
      </c>
      <c r="W49" s="200">
        <v>257.04059999999998</v>
      </c>
      <c r="X49" s="200">
        <v>281.85939999999999</v>
      </c>
      <c r="Y49" s="200">
        <v>299.87830000000002</v>
      </c>
      <c r="Z49" s="200">
        <v>323.57159999999999</v>
      </c>
      <c r="AA49" s="200">
        <v>362.87689999999998</v>
      </c>
      <c r="AB49" s="200">
        <v>392.72340000000003</v>
      </c>
      <c r="AC49" s="200">
        <v>420.90609999999998</v>
      </c>
      <c r="AD49" s="200">
        <v>474.30739999999997</v>
      </c>
      <c r="AE49" s="200">
        <v>498.27019999999999</v>
      </c>
      <c r="AF49" s="200">
        <v>515.46439999999996</v>
      </c>
      <c r="AG49" s="200">
        <v>515.94579999999996</v>
      </c>
      <c r="AH49" s="200">
        <v>525.66769999999997</v>
      </c>
      <c r="AI49" s="200">
        <v>542.38099999999997</v>
      </c>
      <c r="AJ49" s="200">
        <v>582.28520000000003</v>
      </c>
      <c r="AK49" s="200">
        <v>621.41769999999997</v>
      </c>
      <c r="AL49" s="200">
        <v>676.97990000000004</v>
      </c>
      <c r="AM49" s="200">
        <v>726.72649999999999</v>
      </c>
      <c r="AN49" s="200">
        <v>773.22889999999995</v>
      </c>
      <c r="AO49" s="200">
        <v>832.79330000000004</v>
      </c>
      <c r="AP49" s="200">
        <v>889.72199999999998</v>
      </c>
      <c r="AQ49" s="200">
        <v>946.66629999999998</v>
      </c>
      <c r="AR49" s="200">
        <v>975.63149999999996</v>
      </c>
      <c r="AS49" s="200">
        <v>1020.4141</v>
      </c>
      <c r="AT49" s="200">
        <v>1051.3241</v>
      </c>
      <c r="AU49" s="200">
        <v>1051.8117999999999</v>
      </c>
      <c r="AV49" s="200">
        <v>1083.8589999999999</v>
      </c>
      <c r="AW49" s="200">
        <v>1107.2506000000001</v>
      </c>
      <c r="AX49" s="200">
        <v>1125.9454000000001</v>
      </c>
      <c r="AY49" s="200">
        <v>1194.7349999999999</v>
      </c>
      <c r="AZ49" s="200">
        <v>1227.4554000000001</v>
      </c>
      <c r="BA49" s="200">
        <v>1270.5749000000001</v>
      </c>
      <c r="BB49" s="200">
        <v>1293.9237000000001</v>
      </c>
      <c r="BC49" s="200">
        <v>1345.3061</v>
      </c>
      <c r="BD49" s="200">
        <v>1433.0958000000001</v>
      </c>
      <c r="BE49" s="200">
        <v>1472.8533</v>
      </c>
      <c r="BF49" s="200">
        <v>1476.2274</v>
      </c>
      <c r="BG49" s="200">
        <v>1550.2541000000001</v>
      </c>
    </row>
    <row r="50" spans="1:59" ht="12.75" customHeight="1">
      <c r="A50" s="396"/>
      <c r="B50" s="396"/>
      <c r="C50" s="396"/>
      <c r="D50" s="396"/>
      <c r="E50" s="391" t="s">
        <v>347</v>
      </c>
      <c r="F50" s="387"/>
      <c r="G50" s="198" t="s">
        <v>328</v>
      </c>
      <c r="H50" s="199">
        <v>155.537768</v>
      </c>
      <c r="I50" s="199">
        <v>167.84612000000001</v>
      </c>
      <c r="J50" s="199">
        <v>185.03904800000001</v>
      </c>
      <c r="K50" s="199">
        <v>225.10354699999999</v>
      </c>
      <c r="L50" s="199">
        <v>281.17501900000002</v>
      </c>
      <c r="M50" s="199">
        <v>304.70724899999999</v>
      </c>
      <c r="N50" s="199">
        <v>319.32213899999999</v>
      </c>
      <c r="O50" s="199">
        <v>357.53320200000002</v>
      </c>
      <c r="P50" s="199">
        <v>416.42173100000002</v>
      </c>
      <c r="Q50" s="199">
        <v>505.041698</v>
      </c>
      <c r="R50" s="199">
        <v>628.82072100000005</v>
      </c>
      <c r="S50" s="199">
        <v>805.13930600000003</v>
      </c>
      <c r="T50" s="199">
        <v>912.73867099999995</v>
      </c>
      <c r="U50" s="199">
        <v>939.55723899999998</v>
      </c>
      <c r="V50" s="199">
        <v>1040.2632160000001</v>
      </c>
      <c r="W50" s="199">
        <v>1116.5177590000001</v>
      </c>
      <c r="X50" s="199">
        <v>1164.8151270000001</v>
      </c>
      <c r="Y50" s="199">
        <v>1241.5860829999999</v>
      </c>
      <c r="Z50" s="199">
        <v>1395.533091</v>
      </c>
      <c r="AA50" s="199">
        <v>1623.7713289999999</v>
      </c>
      <c r="AB50" s="199">
        <v>1652.2888479999999</v>
      </c>
      <c r="AC50" s="199">
        <v>1564.6925450000001</v>
      </c>
      <c r="AD50" s="199">
        <v>1461.704602</v>
      </c>
      <c r="AE50" s="199">
        <v>1459.132674</v>
      </c>
      <c r="AF50" s="199">
        <v>1589.021821</v>
      </c>
      <c r="AG50" s="199">
        <v>1827.6763209999999</v>
      </c>
      <c r="AH50" s="199">
        <v>1926.3119300000001</v>
      </c>
      <c r="AI50" s="199">
        <v>2120.548311</v>
      </c>
      <c r="AJ50" s="199">
        <v>2262.2646989999998</v>
      </c>
      <c r="AK50" s="199">
        <v>2353.972855</v>
      </c>
      <c r="AL50" s="199">
        <v>2740.0390910000001</v>
      </c>
      <c r="AM50" s="199">
        <v>2601.3164710000001</v>
      </c>
      <c r="AN50" s="199">
        <v>2323.8828020000001</v>
      </c>
      <c r="AO50" s="199">
        <v>2287.6521069999999</v>
      </c>
      <c r="AP50" s="199">
        <v>2608.9729769999999</v>
      </c>
      <c r="AQ50" s="199">
        <v>3147.6043869999999</v>
      </c>
      <c r="AR50" s="199">
        <v>3925.2066709999999</v>
      </c>
      <c r="AS50" s="199">
        <v>4420.3684370000001</v>
      </c>
      <c r="AT50" s="199">
        <v>4005.4791650000002</v>
      </c>
      <c r="AU50" s="199">
        <v>3107.5745139999999</v>
      </c>
      <c r="AV50" s="199">
        <v>2988.0295249999999</v>
      </c>
      <c r="AW50" s="199">
        <v>3063.1153319999999</v>
      </c>
      <c r="AX50" s="199">
        <v>3231.5924500000001</v>
      </c>
      <c r="AY50" s="199">
        <v>3272.4414660000002</v>
      </c>
      <c r="AZ50" s="199">
        <v>3431.41426</v>
      </c>
      <c r="BA50" s="199">
        <v>3615.5608560000001</v>
      </c>
      <c r="BB50" s="199">
        <v>3654.5306070000001</v>
      </c>
      <c r="BC50" s="199">
        <v>3951.0591380000001</v>
      </c>
      <c r="BD50" s="199">
        <v>4562.5591869999998</v>
      </c>
      <c r="BE50" s="199">
        <v>4632.9874030000001</v>
      </c>
      <c r="BF50" s="199">
        <v>4365.9047730000002</v>
      </c>
      <c r="BG50" s="199">
        <v>4399.370046</v>
      </c>
    </row>
    <row r="51" spans="1:59" ht="12.75" customHeight="1">
      <c r="A51" s="396"/>
      <c r="B51" s="396"/>
      <c r="C51" s="396"/>
      <c r="D51" s="396"/>
      <c r="E51" s="391" t="s">
        <v>348</v>
      </c>
      <c r="F51" s="387"/>
      <c r="G51" s="198" t="s">
        <v>328</v>
      </c>
      <c r="H51" s="200">
        <v>31.263000000000002</v>
      </c>
      <c r="I51" s="200">
        <v>34.808</v>
      </c>
      <c r="J51" s="200">
        <v>39.11</v>
      </c>
      <c r="K51" s="200">
        <v>45.631999999999998</v>
      </c>
      <c r="L51" s="200">
        <v>47.234999999999999</v>
      </c>
      <c r="M51" s="200">
        <v>46.264000000000003</v>
      </c>
      <c r="N51" s="200">
        <v>59.417999999999999</v>
      </c>
      <c r="O51" s="200">
        <v>68.504000000000005</v>
      </c>
      <c r="P51" s="200">
        <v>77.852000000000004</v>
      </c>
      <c r="Q51" s="200">
        <v>80.736999999999995</v>
      </c>
      <c r="R51" s="200">
        <v>75.483999999999995</v>
      </c>
      <c r="S51" s="200">
        <v>70.314999999999998</v>
      </c>
      <c r="T51" s="200">
        <v>51.293999999999997</v>
      </c>
      <c r="U51" s="200">
        <v>66.418999999999997</v>
      </c>
      <c r="V51" s="200">
        <v>81.477000000000004</v>
      </c>
      <c r="W51" s="200">
        <v>81.61</v>
      </c>
      <c r="X51" s="200">
        <v>91.870999999999995</v>
      </c>
      <c r="Y51" s="200">
        <v>112.702</v>
      </c>
      <c r="Z51" s="200">
        <v>124.26600000000001</v>
      </c>
      <c r="AA51" s="200">
        <v>124.422</v>
      </c>
      <c r="AB51" s="200">
        <v>121.816</v>
      </c>
      <c r="AC51" s="200">
        <v>117.813</v>
      </c>
      <c r="AD51" s="200">
        <v>131.91399999999999</v>
      </c>
      <c r="AE51" s="200">
        <v>155.047</v>
      </c>
      <c r="AF51" s="200">
        <v>172.67099999999999</v>
      </c>
      <c r="AG51" s="200">
        <v>194.44900000000001</v>
      </c>
      <c r="AH51" s="200">
        <v>211.386</v>
      </c>
      <c r="AI51" s="200">
        <v>224.762</v>
      </c>
      <c r="AJ51" s="200">
        <v>221.80500000000001</v>
      </c>
      <c r="AK51" s="200">
        <v>227.38567399999999</v>
      </c>
      <c r="AL51" s="200">
        <v>233.448069</v>
      </c>
      <c r="AM51" s="200">
        <v>170.14770100000001</v>
      </c>
      <c r="AN51" s="200">
        <v>160.67375899999999</v>
      </c>
      <c r="AO51" s="200">
        <v>213.76340099999999</v>
      </c>
      <c r="AP51" s="200">
        <v>278.511709</v>
      </c>
      <c r="AQ51" s="200">
        <v>379.74854399999998</v>
      </c>
      <c r="AR51" s="200">
        <v>430.14652100000001</v>
      </c>
      <c r="AS51" s="200">
        <v>391.78184599999997</v>
      </c>
      <c r="AT51" s="200">
        <v>255.91837000000001</v>
      </c>
      <c r="AU51" s="200">
        <v>203.93283600000001</v>
      </c>
      <c r="AV51" s="200">
        <v>272.26725199999998</v>
      </c>
      <c r="AW51" s="200">
        <v>280.76333599999998</v>
      </c>
      <c r="AX51" s="200">
        <v>334.58865500000002</v>
      </c>
      <c r="AY51" s="200">
        <v>362.64169900000002</v>
      </c>
      <c r="AZ51" s="200">
        <v>407.06899099999998</v>
      </c>
      <c r="BA51" s="200">
        <v>396.27552600000001</v>
      </c>
      <c r="BB51" s="200">
        <v>376.15913</v>
      </c>
      <c r="BC51" s="200">
        <v>297.33642200000003</v>
      </c>
      <c r="BD51" s="200">
        <v>297.68502899999999</v>
      </c>
      <c r="BE51" s="200">
        <v>297.41892899999999</v>
      </c>
      <c r="BF51" s="200">
        <v>288.91183000000001</v>
      </c>
      <c r="BG51" s="200">
        <v>388.23282899999998</v>
      </c>
    </row>
    <row r="52" spans="1:59" ht="12.75" customHeight="1">
      <c r="A52" s="396"/>
      <c r="B52" s="396"/>
      <c r="C52" s="396"/>
      <c r="D52" s="396"/>
      <c r="E52" s="394" t="s">
        <v>349</v>
      </c>
      <c r="F52" s="387"/>
      <c r="G52" s="198" t="s">
        <v>328</v>
      </c>
      <c r="H52" s="199">
        <v>47.947699999999998</v>
      </c>
      <c r="I52" s="199">
        <v>54</v>
      </c>
      <c r="J52" s="199">
        <v>61.391800000000003</v>
      </c>
      <c r="K52" s="199">
        <v>64.137600000000006</v>
      </c>
      <c r="L52" s="199">
        <v>70.738200000000006</v>
      </c>
      <c r="M52" s="199">
        <v>85.6691</v>
      </c>
      <c r="N52" s="199">
        <v>94.204099999999997</v>
      </c>
      <c r="O52" s="199">
        <v>110.56310000000001</v>
      </c>
      <c r="P52" s="199">
        <v>124.6666</v>
      </c>
      <c r="Q52" s="199">
        <v>141.32990000000001</v>
      </c>
      <c r="R52" s="199">
        <v>159.88579999999999</v>
      </c>
      <c r="S52" s="199">
        <v>177.54169999999999</v>
      </c>
      <c r="T52" s="199">
        <v>195.696</v>
      </c>
      <c r="U52" s="199">
        <v>215.09299999999999</v>
      </c>
      <c r="V52" s="199">
        <v>231.91909999999999</v>
      </c>
      <c r="W52" s="199">
        <v>257.04059999999998</v>
      </c>
      <c r="X52" s="199">
        <v>281.85939999999999</v>
      </c>
      <c r="Y52" s="199">
        <v>299.87830000000002</v>
      </c>
      <c r="Z52" s="199">
        <v>323.57159999999999</v>
      </c>
      <c r="AA52" s="199">
        <v>362.87689999999998</v>
      </c>
      <c r="AB52" s="199">
        <v>392.72340000000003</v>
      </c>
      <c r="AC52" s="199">
        <v>420.90609999999998</v>
      </c>
      <c r="AD52" s="199">
        <v>474.30739999999997</v>
      </c>
      <c r="AE52" s="199">
        <v>498.27019999999999</v>
      </c>
      <c r="AF52" s="199">
        <v>515.46439999999996</v>
      </c>
      <c r="AG52" s="199">
        <v>515.94579999999996</v>
      </c>
      <c r="AH52" s="199">
        <v>525.66769999999997</v>
      </c>
      <c r="AI52" s="199">
        <v>542.38099999999997</v>
      </c>
      <c r="AJ52" s="199">
        <v>582.28520000000003</v>
      </c>
      <c r="AK52" s="199">
        <v>621.41769999999997</v>
      </c>
      <c r="AL52" s="199">
        <v>676.97990000000004</v>
      </c>
      <c r="AM52" s="199">
        <v>726.72649999999999</v>
      </c>
      <c r="AN52" s="199">
        <v>773.22889999999995</v>
      </c>
      <c r="AO52" s="199">
        <v>832.79330000000004</v>
      </c>
      <c r="AP52" s="199">
        <v>889.72199999999998</v>
      </c>
      <c r="AQ52" s="199">
        <v>946.66629999999998</v>
      </c>
      <c r="AR52" s="199">
        <v>975.63149999999996</v>
      </c>
      <c r="AS52" s="199">
        <v>1020.4141</v>
      </c>
      <c r="AT52" s="199">
        <v>1051.3241</v>
      </c>
      <c r="AU52" s="199">
        <v>1051.8117999999999</v>
      </c>
      <c r="AV52" s="199">
        <v>1083.8589999999999</v>
      </c>
      <c r="AW52" s="199">
        <v>1107.2506000000001</v>
      </c>
      <c r="AX52" s="199">
        <v>1125.9454000000001</v>
      </c>
      <c r="AY52" s="199">
        <v>1194.7349999999999</v>
      </c>
      <c r="AZ52" s="199">
        <v>1227.4554000000001</v>
      </c>
      <c r="BA52" s="199">
        <v>1270.5749000000001</v>
      </c>
      <c r="BB52" s="199">
        <v>1293.9237000000001</v>
      </c>
      <c r="BC52" s="199">
        <v>1345.3061</v>
      </c>
      <c r="BD52" s="199">
        <v>1433.0958000000001</v>
      </c>
      <c r="BE52" s="199">
        <v>1472.8533</v>
      </c>
      <c r="BF52" s="199">
        <v>1476.2274</v>
      </c>
      <c r="BG52" s="199">
        <v>1550.2541000000001</v>
      </c>
    </row>
    <row r="53" spans="1:59" ht="12.75" customHeight="1">
      <c r="A53" s="396"/>
      <c r="B53" s="396"/>
      <c r="C53" s="396"/>
      <c r="D53" s="396"/>
      <c r="E53" s="391" t="s">
        <v>350</v>
      </c>
      <c r="F53" s="387"/>
      <c r="G53" s="198" t="s">
        <v>328</v>
      </c>
      <c r="H53" s="200">
        <v>3.745009</v>
      </c>
      <c r="I53" s="200">
        <v>3.4130069999999999</v>
      </c>
      <c r="J53" s="200">
        <v>3.890428</v>
      </c>
      <c r="K53" s="200">
        <v>4.8042870000000004</v>
      </c>
      <c r="L53" s="200">
        <v>6.2817230000000004</v>
      </c>
      <c r="M53" s="200">
        <v>8.2467950000000005</v>
      </c>
      <c r="N53" s="200">
        <v>7.5838279999999996</v>
      </c>
      <c r="O53" s="200">
        <v>6.005719</v>
      </c>
      <c r="P53" s="200">
        <v>7.9058219999999997</v>
      </c>
      <c r="Q53" s="200">
        <v>10.82258</v>
      </c>
      <c r="R53" s="200">
        <v>12.043654999999999</v>
      </c>
      <c r="S53" s="200">
        <v>14.271015999999999</v>
      </c>
      <c r="T53" s="200">
        <v>16.632010999999999</v>
      </c>
      <c r="U53" s="200">
        <v>19.486495000000001</v>
      </c>
      <c r="V53" s="200">
        <v>26.903919999999999</v>
      </c>
      <c r="W53" s="200">
        <v>30.878430999999999</v>
      </c>
      <c r="X53" s="200">
        <v>29.286028999999999</v>
      </c>
      <c r="Y53" s="200">
        <v>24.915403000000001</v>
      </c>
      <c r="Z53" s="200">
        <v>26.349803000000001</v>
      </c>
      <c r="AA53" s="200">
        <v>33.629567999999999</v>
      </c>
      <c r="AB53" s="200">
        <v>33.991083000000003</v>
      </c>
      <c r="AC53" s="200">
        <v>33.652289000000003</v>
      </c>
      <c r="AD53" s="200">
        <v>33.956076000000003</v>
      </c>
      <c r="AE53" s="200">
        <v>31.749725999999999</v>
      </c>
      <c r="AF53" s="200">
        <v>32.199426000000003</v>
      </c>
      <c r="AG53" s="200">
        <v>36.897063000000003</v>
      </c>
      <c r="AH53" s="200">
        <v>43.744847</v>
      </c>
      <c r="AI53" s="200">
        <v>34.368062000000002</v>
      </c>
      <c r="AJ53" s="200">
        <v>52.845920999999997</v>
      </c>
      <c r="AK53" s="200">
        <v>53.834344000000002</v>
      </c>
      <c r="AL53" s="200">
        <v>72.356825999999998</v>
      </c>
      <c r="AM53" s="200">
        <v>84.816699</v>
      </c>
      <c r="AN53" s="200">
        <v>61.610509999999998</v>
      </c>
      <c r="AO53" s="200">
        <v>50.317562000000002</v>
      </c>
      <c r="AP53" s="200">
        <v>54.815345000000001</v>
      </c>
      <c r="AQ53" s="200">
        <v>56.488069000000003</v>
      </c>
      <c r="AR53" s="200">
        <v>47.555104999999998</v>
      </c>
      <c r="AS53" s="200">
        <v>69.551865000000006</v>
      </c>
      <c r="AT53" s="200">
        <v>96.201277000000005</v>
      </c>
      <c r="AU53" s="200">
        <v>97.987100999999996</v>
      </c>
      <c r="AV53" s="200">
        <v>100.113085</v>
      </c>
      <c r="AW53" s="200">
        <v>108.32114799999999</v>
      </c>
      <c r="AX53" s="200">
        <v>62.186573000000003</v>
      </c>
      <c r="AY53" s="200">
        <v>67.391902000000002</v>
      </c>
      <c r="AZ53" s="200">
        <v>95.104467</v>
      </c>
      <c r="BA53" s="200">
        <v>122.94017700000001</v>
      </c>
      <c r="BB53" s="200">
        <v>140.865646</v>
      </c>
      <c r="BC53" s="200">
        <v>115.595078</v>
      </c>
      <c r="BD53" s="200">
        <v>131.56367299999999</v>
      </c>
      <c r="BE53" s="200">
        <v>138.28422900000001</v>
      </c>
      <c r="BF53" s="200">
        <v>123.98106300000001</v>
      </c>
      <c r="BG53" s="200">
        <v>145.837962</v>
      </c>
    </row>
    <row r="54" spans="1:59" ht="12.75" customHeight="1">
      <c r="A54" s="396"/>
      <c r="B54" s="396"/>
      <c r="C54" s="396"/>
      <c r="D54" s="397"/>
      <c r="E54" s="391" t="s">
        <v>353</v>
      </c>
      <c r="F54" s="387"/>
      <c r="G54" s="198" t="s">
        <v>328</v>
      </c>
      <c r="H54" s="199">
        <v>26.126287999999999</v>
      </c>
      <c r="I54" s="199">
        <v>36.082149999999999</v>
      </c>
      <c r="J54" s="199">
        <v>47.139243999999998</v>
      </c>
      <c r="K54" s="199">
        <v>51.746507000000001</v>
      </c>
      <c r="L54" s="199">
        <v>37.995136000000002</v>
      </c>
      <c r="M54" s="199">
        <v>51.321812000000001</v>
      </c>
      <c r="N54" s="199">
        <v>68.694072000000006</v>
      </c>
      <c r="O54" s="199">
        <v>84.776788999999994</v>
      </c>
      <c r="P54" s="199">
        <v>100.75567100000001</v>
      </c>
      <c r="Q54" s="199">
        <v>99.269754000000006</v>
      </c>
      <c r="R54" s="199">
        <v>68.399895000000001</v>
      </c>
      <c r="S54" s="199">
        <v>85.374375999999998</v>
      </c>
      <c r="T54" s="199">
        <v>81.727045000000004</v>
      </c>
      <c r="U54" s="199">
        <v>112.39643</v>
      </c>
      <c r="V54" s="199">
        <v>146.63097099999999</v>
      </c>
      <c r="W54" s="199">
        <v>155.76185599999999</v>
      </c>
      <c r="X54" s="199">
        <v>106.335035</v>
      </c>
      <c r="Y54" s="199">
        <v>119.65761000000001</v>
      </c>
      <c r="Z54" s="199">
        <v>140.91937200000001</v>
      </c>
      <c r="AA54" s="199">
        <v>107.80422299999999</v>
      </c>
      <c r="AB54" s="199">
        <v>97.627536000000006</v>
      </c>
      <c r="AC54" s="199">
        <v>132.01493099999999</v>
      </c>
      <c r="AD54" s="199">
        <v>139.56585999999999</v>
      </c>
      <c r="AE54" s="199">
        <v>148.69898699999999</v>
      </c>
      <c r="AF54" s="199">
        <v>196.69880499999999</v>
      </c>
      <c r="AG54" s="199">
        <v>231.95696799999999</v>
      </c>
      <c r="AH54" s="199">
        <v>257.59544899999997</v>
      </c>
      <c r="AI54" s="199">
        <v>289.958573</v>
      </c>
      <c r="AJ54" s="199">
        <v>209.730985</v>
      </c>
      <c r="AK54" s="199">
        <v>241.47466</v>
      </c>
      <c r="AL54" s="199">
        <v>148.95347599999999</v>
      </c>
      <c r="AM54" s="199">
        <v>194.063774</v>
      </c>
      <c r="AN54" s="199">
        <v>331.55817999999999</v>
      </c>
      <c r="AO54" s="199">
        <v>391.67563999999999</v>
      </c>
      <c r="AP54" s="199">
        <v>431.81743599999999</v>
      </c>
      <c r="AQ54" s="199">
        <v>507.14749899999998</v>
      </c>
      <c r="AR54" s="199">
        <v>461.07977</v>
      </c>
      <c r="AS54" s="199">
        <v>286.66117500000001</v>
      </c>
      <c r="AT54" s="199">
        <v>188.97287299999999</v>
      </c>
      <c r="AU54" s="199">
        <v>562.03362900000002</v>
      </c>
      <c r="AV54" s="199">
        <v>812.65590899999995</v>
      </c>
      <c r="AW54" s="199">
        <v>745.37056399999994</v>
      </c>
      <c r="AX54" s="199">
        <v>710.57060000000001</v>
      </c>
      <c r="AY54" s="199">
        <v>633.84613400000001</v>
      </c>
      <c r="AZ54" s="199">
        <v>614.70564100000001</v>
      </c>
      <c r="BA54" s="199">
        <v>500.40240699999998</v>
      </c>
      <c r="BB54" s="199">
        <v>474.95722999999998</v>
      </c>
      <c r="BC54" s="199">
        <v>574.41340000000002</v>
      </c>
      <c r="BD54" s="199">
        <v>682.88118399999996</v>
      </c>
      <c r="BE54" s="199">
        <v>578.30340100000001</v>
      </c>
      <c r="BF54" s="199">
        <v>435.76995899999997</v>
      </c>
      <c r="BG54" s="199">
        <v>729.43870800000002</v>
      </c>
    </row>
    <row r="55" spans="1:59" ht="12.75" customHeight="1">
      <c r="A55" s="396"/>
      <c r="B55" s="396"/>
      <c r="C55" s="396"/>
      <c r="D55" s="201" t="s">
        <v>354</v>
      </c>
      <c r="E55" s="391" t="s">
        <v>356</v>
      </c>
      <c r="F55" s="387"/>
      <c r="G55" s="198" t="s">
        <v>328</v>
      </c>
      <c r="H55" s="200">
        <v>26.126287999999999</v>
      </c>
      <c r="I55" s="200">
        <v>36.082149999999999</v>
      </c>
      <c r="J55" s="200">
        <v>47.139243999999998</v>
      </c>
      <c r="K55" s="200">
        <v>51.746507000000001</v>
      </c>
      <c r="L55" s="200">
        <v>37.995136000000002</v>
      </c>
      <c r="M55" s="200">
        <v>51.321812000000001</v>
      </c>
      <c r="N55" s="200">
        <v>68.694072000000006</v>
      </c>
      <c r="O55" s="200">
        <v>84.776788999999994</v>
      </c>
      <c r="P55" s="200">
        <v>100.75567100000001</v>
      </c>
      <c r="Q55" s="200">
        <v>99.269754000000006</v>
      </c>
      <c r="R55" s="200">
        <v>68.399895000000001</v>
      </c>
      <c r="S55" s="200">
        <v>85.374375999999998</v>
      </c>
      <c r="T55" s="200">
        <v>81.727045000000004</v>
      </c>
      <c r="U55" s="200">
        <v>112.39643</v>
      </c>
      <c r="V55" s="200">
        <v>146.63097099999999</v>
      </c>
      <c r="W55" s="200">
        <v>155.76185599999999</v>
      </c>
      <c r="X55" s="200">
        <v>106.335035</v>
      </c>
      <c r="Y55" s="200">
        <v>119.65761000000001</v>
      </c>
      <c r="Z55" s="200">
        <v>140.91937200000001</v>
      </c>
      <c r="AA55" s="200">
        <v>107.80422299999999</v>
      </c>
      <c r="AB55" s="200">
        <v>97.627536000000006</v>
      </c>
      <c r="AC55" s="200">
        <v>132.01493099999999</v>
      </c>
      <c r="AD55" s="200">
        <v>139.56585999999999</v>
      </c>
      <c r="AE55" s="200">
        <v>148.69898699999999</v>
      </c>
      <c r="AF55" s="200">
        <v>196.69880499999999</v>
      </c>
      <c r="AG55" s="200">
        <v>231.95696799999999</v>
      </c>
      <c r="AH55" s="200">
        <v>257.59544899999997</v>
      </c>
      <c r="AI55" s="200">
        <v>289.958573</v>
      </c>
      <c r="AJ55" s="200">
        <v>209.730985</v>
      </c>
      <c r="AK55" s="200">
        <v>241.47466</v>
      </c>
      <c r="AL55" s="200">
        <v>148.95347599999999</v>
      </c>
      <c r="AM55" s="200">
        <v>194.063774</v>
      </c>
      <c r="AN55" s="200">
        <v>331.55817999999999</v>
      </c>
      <c r="AO55" s="200">
        <v>391.67563999999999</v>
      </c>
      <c r="AP55" s="200">
        <v>431.81743599999999</v>
      </c>
      <c r="AQ55" s="200">
        <v>507.14749899999998</v>
      </c>
      <c r="AR55" s="200">
        <v>461.07977</v>
      </c>
      <c r="AS55" s="200">
        <v>286.66117500000001</v>
      </c>
      <c r="AT55" s="200">
        <v>188.97287299999999</v>
      </c>
      <c r="AU55" s="200">
        <v>562.03362900000002</v>
      </c>
      <c r="AV55" s="200">
        <v>812.65590899999995</v>
      </c>
      <c r="AW55" s="200">
        <v>745.37056399999994</v>
      </c>
      <c r="AX55" s="200">
        <v>710.57060000000001</v>
      </c>
      <c r="AY55" s="200">
        <v>633.84613400000001</v>
      </c>
      <c r="AZ55" s="200">
        <v>614.70564100000001</v>
      </c>
      <c r="BA55" s="200">
        <v>500.40240699999998</v>
      </c>
      <c r="BB55" s="200">
        <v>474.95722999999998</v>
      </c>
      <c r="BC55" s="200">
        <v>574.41340000000002</v>
      </c>
      <c r="BD55" s="200">
        <v>682.88118399999996</v>
      </c>
      <c r="BE55" s="200">
        <v>578.30340100000001</v>
      </c>
      <c r="BF55" s="200">
        <v>435.76995899999997</v>
      </c>
      <c r="BG55" s="200">
        <v>729.43870800000002</v>
      </c>
    </row>
    <row r="56" spans="1:59" ht="12.75" customHeight="1">
      <c r="A56" s="396"/>
      <c r="B56" s="396"/>
      <c r="C56" s="396"/>
      <c r="D56" s="395" t="s">
        <v>357</v>
      </c>
      <c r="E56" s="391" t="s">
        <v>358</v>
      </c>
      <c r="F56" s="387"/>
      <c r="G56" s="198" t="s">
        <v>328</v>
      </c>
      <c r="H56" s="199">
        <v>62.983358000000003</v>
      </c>
      <c r="I56" s="199">
        <v>68.942898</v>
      </c>
      <c r="J56" s="199">
        <v>74.913205000000005</v>
      </c>
      <c r="K56" s="199">
        <v>83.627939999999995</v>
      </c>
      <c r="L56" s="199">
        <v>98.027378999999996</v>
      </c>
      <c r="M56" s="199">
        <v>115.931483</v>
      </c>
      <c r="N56" s="199">
        <v>127.679445</v>
      </c>
      <c r="O56" s="199">
        <v>143.32530299999999</v>
      </c>
      <c r="P56" s="199">
        <v>162.451851</v>
      </c>
      <c r="Q56" s="199">
        <v>186.96270999999999</v>
      </c>
      <c r="R56" s="199">
        <v>216.22615500000001</v>
      </c>
      <c r="S56" s="199">
        <v>249.53530599999999</v>
      </c>
      <c r="T56" s="199">
        <v>277.57674600000001</v>
      </c>
      <c r="U56" s="199">
        <v>291.24035900000001</v>
      </c>
      <c r="V56" s="199">
        <v>308.83445599999999</v>
      </c>
      <c r="W56" s="199">
        <v>332.85758900000002</v>
      </c>
      <c r="X56" s="199">
        <v>356.187455</v>
      </c>
      <c r="Y56" s="199">
        <v>377.91907400000002</v>
      </c>
      <c r="Z56" s="199">
        <v>406.98421200000001</v>
      </c>
      <c r="AA56" s="199">
        <v>434.84629799999999</v>
      </c>
      <c r="AB56" s="199">
        <v>462.95218199999999</v>
      </c>
      <c r="AC56" s="199">
        <v>488.363606</v>
      </c>
      <c r="AD56" s="199">
        <v>503.61066899999997</v>
      </c>
      <c r="AE56" s="199">
        <v>527.15909299999998</v>
      </c>
      <c r="AF56" s="199">
        <v>558.13675899999998</v>
      </c>
      <c r="AG56" s="199">
        <v>601.46884499999999</v>
      </c>
      <c r="AH56" s="199">
        <v>637.78996600000005</v>
      </c>
      <c r="AI56" s="199">
        <v>681.87763800000005</v>
      </c>
      <c r="AJ56" s="199">
        <v>727.17623300000002</v>
      </c>
      <c r="AK56" s="199">
        <v>782.46768699999996</v>
      </c>
      <c r="AL56" s="199">
        <v>852.23749799999996</v>
      </c>
      <c r="AM56" s="199">
        <v>902.71751500000005</v>
      </c>
      <c r="AN56" s="199">
        <v>929.00167799999997</v>
      </c>
      <c r="AO56" s="199">
        <v>947.283186</v>
      </c>
      <c r="AP56" s="199">
        <v>988.60452899999996</v>
      </c>
      <c r="AQ56" s="199">
        <v>1058.8254999999999</v>
      </c>
      <c r="AR56" s="199">
        <v>1137.2279000000001</v>
      </c>
      <c r="AS56" s="199">
        <v>1208.06898</v>
      </c>
      <c r="AT56" s="199">
        <v>1277.027521</v>
      </c>
      <c r="AU56" s="199">
        <v>1284.927858</v>
      </c>
      <c r="AV56" s="199">
        <v>1293.132787</v>
      </c>
      <c r="AW56" s="199">
        <v>1347.7170530000001</v>
      </c>
      <c r="AX56" s="199">
        <v>1416.616278</v>
      </c>
      <c r="AY56" s="199">
        <v>1475.2338099999999</v>
      </c>
      <c r="AZ56" s="199">
        <v>1553.5028219999999</v>
      </c>
      <c r="BA56" s="199">
        <v>1614.94515</v>
      </c>
      <c r="BB56" s="199">
        <v>1654.9077910000001</v>
      </c>
      <c r="BC56" s="199">
        <v>1729.9598229999999</v>
      </c>
      <c r="BD56" s="199">
        <v>1812.6005399999999</v>
      </c>
      <c r="BE56" s="199">
        <v>1912.866749</v>
      </c>
      <c r="BF56" s="199">
        <v>1990.8398139999999</v>
      </c>
      <c r="BG56" s="199">
        <v>2102.222612</v>
      </c>
    </row>
    <row r="57" spans="1:59" ht="12.75" customHeight="1">
      <c r="A57" s="396"/>
      <c r="B57" s="396"/>
      <c r="C57" s="396"/>
      <c r="D57" s="396"/>
      <c r="E57" s="391" t="s">
        <v>359</v>
      </c>
      <c r="F57" s="387"/>
      <c r="G57" s="198" t="s">
        <v>328</v>
      </c>
      <c r="H57" s="200">
        <v>0.125</v>
      </c>
      <c r="I57" s="200">
        <v>0.13900000000000001</v>
      </c>
      <c r="J57" s="200">
        <v>0.19400000000000001</v>
      </c>
      <c r="K57" s="200">
        <v>0.157</v>
      </c>
      <c r="L57" s="200">
        <v>0.223</v>
      </c>
      <c r="M57" s="200">
        <v>0.24099999999999999</v>
      </c>
      <c r="N57" s="200">
        <v>0.19800000000000001</v>
      </c>
      <c r="O57" s="200">
        <v>0.161</v>
      </c>
      <c r="P57" s="200">
        <v>0.16400000000000001</v>
      </c>
      <c r="Q57" s="200">
        <v>0.24299999999999999</v>
      </c>
      <c r="R57" s="200">
        <v>0.27600000000000002</v>
      </c>
      <c r="S57" s="200">
        <v>0.20200000000000001</v>
      </c>
      <c r="T57" s="200">
        <v>0.19900000000000001</v>
      </c>
      <c r="U57" s="200">
        <v>3.7999999999999999E-2</v>
      </c>
      <c r="V57" s="200">
        <v>8.0000000000000002E-3</v>
      </c>
      <c r="W57" s="200">
        <v>4.0000000000000001E-3</v>
      </c>
      <c r="X57" s="200">
        <v>0</v>
      </c>
      <c r="Y57" s="200">
        <v>0</v>
      </c>
      <c r="Z57" s="200">
        <v>0</v>
      </c>
      <c r="AA57" s="200">
        <v>1.2397499999999999</v>
      </c>
      <c r="AB57" s="200">
        <v>0</v>
      </c>
      <c r="AC57" s="200">
        <v>0</v>
      </c>
      <c r="AD57" s="200">
        <v>7.2949999999999999</v>
      </c>
      <c r="AE57" s="200">
        <v>0.63275000000000003</v>
      </c>
      <c r="AF57" s="200">
        <v>3.6</v>
      </c>
      <c r="AG57" s="200">
        <v>0.46400000000000002</v>
      </c>
      <c r="AH57" s="200">
        <v>0</v>
      </c>
      <c r="AI57" s="200">
        <v>0</v>
      </c>
      <c r="AJ57" s="200">
        <v>0</v>
      </c>
      <c r="AK57" s="200">
        <v>0.9</v>
      </c>
      <c r="AL57" s="200">
        <v>0</v>
      </c>
      <c r="AM57" s="200">
        <v>16.395</v>
      </c>
      <c r="AN57" s="200">
        <v>0</v>
      </c>
      <c r="AO57" s="200">
        <v>0.09</v>
      </c>
      <c r="AP57" s="200">
        <v>7.7830000000000004</v>
      </c>
      <c r="AQ57" s="200">
        <v>16.648250000000001</v>
      </c>
      <c r="AR57" s="200">
        <v>2.6249999999999999E-2</v>
      </c>
      <c r="AS57" s="200">
        <v>3.3750000000000002E-2</v>
      </c>
      <c r="AT57" s="200">
        <v>71.748249999999999</v>
      </c>
      <c r="AU57" s="200">
        <v>124.01300000000001</v>
      </c>
      <c r="AV57" s="200">
        <v>46.385142999999999</v>
      </c>
      <c r="AW57" s="200">
        <v>38.822088999999998</v>
      </c>
      <c r="AX57" s="200">
        <v>21.732939999999999</v>
      </c>
      <c r="AY57" s="200">
        <v>5.7115720000000003</v>
      </c>
      <c r="AZ57" s="200">
        <v>6.6749999999999998</v>
      </c>
      <c r="BA57" s="200">
        <v>3.2411629999999998</v>
      </c>
      <c r="BB57" s="200">
        <v>2.0528179999999998</v>
      </c>
      <c r="BC57" s="200">
        <v>17.586102</v>
      </c>
      <c r="BD57" s="200">
        <v>6.7529159999999999</v>
      </c>
      <c r="BE57" s="200">
        <v>12.429796</v>
      </c>
      <c r="BF57" s="200">
        <v>0.86723700000000004</v>
      </c>
      <c r="BG57" s="200">
        <v>10.873374999999999</v>
      </c>
    </row>
    <row r="58" spans="1:59" ht="12.75" customHeight="1">
      <c r="A58" s="396"/>
      <c r="B58" s="396"/>
      <c r="C58" s="396"/>
      <c r="D58" s="396"/>
      <c r="E58" s="391" t="s">
        <v>360</v>
      </c>
      <c r="F58" s="387"/>
      <c r="G58" s="198" t="s">
        <v>328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9">
        <v>3.25</v>
      </c>
      <c r="AB58" s="199">
        <v>0</v>
      </c>
      <c r="AC58" s="199">
        <v>1.284</v>
      </c>
      <c r="AD58" s="199">
        <v>17.7</v>
      </c>
      <c r="AE58" s="199">
        <v>2.0785</v>
      </c>
      <c r="AF58" s="199">
        <v>12.51</v>
      </c>
      <c r="AG58" s="199">
        <v>1.95</v>
      </c>
      <c r="AH58" s="199">
        <v>0</v>
      </c>
      <c r="AI58" s="199">
        <v>0</v>
      </c>
      <c r="AJ58" s="199">
        <v>0</v>
      </c>
      <c r="AK58" s="199">
        <v>1.75</v>
      </c>
      <c r="AL58" s="199">
        <v>0</v>
      </c>
      <c r="AM58" s="199">
        <v>11.6</v>
      </c>
      <c r="AN58" s="199">
        <v>0</v>
      </c>
      <c r="AO58" s="199">
        <v>0</v>
      </c>
      <c r="AP58" s="199">
        <v>17.308250000000001</v>
      </c>
      <c r="AQ58" s="199">
        <v>28.856999999999999</v>
      </c>
      <c r="AR58" s="199">
        <v>0</v>
      </c>
      <c r="AS58" s="199">
        <v>0</v>
      </c>
      <c r="AT58" s="199">
        <v>7.58</v>
      </c>
      <c r="AU58" s="199">
        <v>40.39</v>
      </c>
      <c r="AV58" s="199">
        <v>25.821000000000002</v>
      </c>
      <c r="AW58" s="199">
        <v>0</v>
      </c>
      <c r="AX58" s="199">
        <v>14.332000000000001</v>
      </c>
      <c r="AY58" s="199">
        <v>0</v>
      </c>
      <c r="AZ58" s="199">
        <v>9.99</v>
      </c>
      <c r="BA58" s="199">
        <v>0</v>
      </c>
      <c r="BB58" s="199">
        <v>6.4870000000000001</v>
      </c>
      <c r="BC58" s="199">
        <v>295.01531399999999</v>
      </c>
      <c r="BD58" s="199">
        <v>17.452999999999999</v>
      </c>
      <c r="BE58" s="199">
        <v>0</v>
      </c>
      <c r="BF58" s="199">
        <v>14.5</v>
      </c>
      <c r="BG58" s="199">
        <v>23.7</v>
      </c>
    </row>
    <row r="59" spans="1:59" ht="12.75" customHeight="1">
      <c r="A59" s="396"/>
      <c r="B59" s="396"/>
      <c r="C59" s="396"/>
      <c r="D59" s="396"/>
      <c r="E59" s="391" t="s">
        <v>361</v>
      </c>
      <c r="F59" s="387"/>
      <c r="G59" s="198" t="s">
        <v>328</v>
      </c>
      <c r="H59" s="200">
        <v>102.365392</v>
      </c>
      <c r="I59" s="200">
        <v>109.057626</v>
      </c>
      <c r="J59" s="200">
        <v>124.508304</v>
      </c>
      <c r="K59" s="200">
        <v>150.76137399999999</v>
      </c>
      <c r="L59" s="200">
        <v>173.08915300000001</v>
      </c>
      <c r="M59" s="200">
        <v>154.31536399999999</v>
      </c>
      <c r="N59" s="200">
        <v>196.545151</v>
      </c>
      <c r="O59" s="200">
        <v>230.97230999999999</v>
      </c>
      <c r="P59" s="200">
        <v>283.08302700000002</v>
      </c>
      <c r="Q59" s="200">
        <v>324.40383800000001</v>
      </c>
      <c r="R59" s="200">
        <v>338.635603</v>
      </c>
      <c r="S59" s="200">
        <v>408.476406</v>
      </c>
      <c r="T59" s="200">
        <v>380.40924200000001</v>
      </c>
      <c r="U59" s="200">
        <v>404.92651899999998</v>
      </c>
      <c r="V59" s="200">
        <v>528.52945999999997</v>
      </c>
      <c r="W59" s="200">
        <v>522.319075</v>
      </c>
      <c r="X59" s="200">
        <v>513.90431999999998</v>
      </c>
      <c r="Y59" s="200">
        <v>535.933314</v>
      </c>
      <c r="Z59" s="200">
        <v>565.71512600000005</v>
      </c>
      <c r="AA59" s="200">
        <v>614.44399399999998</v>
      </c>
      <c r="AB59" s="200">
        <v>637.99661200000003</v>
      </c>
      <c r="AC59" s="200">
        <v>616.08681999999999</v>
      </c>
      <c r="AD59" s="200">
        <v>647.84436000000005</v>
      </c>
      <c r="AE59" s="200">
        <v>707.24312299999997</v>
      </c>
      <c r="AF59" s="200">
        <v>794.22664399999996</v>
      </c>
      <c r="AG59" s="200">
        <v>865.14066800000001</v>
      </c>
      <c r="AH59" s="200">
        <v>924.452674</v>
      </c>
      <c r="AI59" s="200">
        <v>1049.8141209999999</v>
      </c>
      <c r="AJ59" s="200">
        <v>1125.418451</v>
      </c>
      <c r="AK59" s="200">
        <v>1218.871443</v>
      </c>
      <c r="AL59" s="200">
        <v>1316.7603369999999</v>
      </c>
      <c r="AM59" s="200">
        <v>1192.7739899999999</v>
      </c>
      <c r="AN59" s="200">
        <v>1132.2035639999999</v>
      </c>
      <c r="AO59" s="200">
        <v>1145.7089169999999</v>
      </c>
      <c r="AP59" s="200">
        <v>1259.2274359999999</v>
      </c>
      <c r="AQ59" s="200">
        <v>1393.2812670000001</v>
      </c>
      <c r="AR59" s="200">
        <v>1544.382979</v>
      </c>
      <c r="AS59" s="200">
        <v>1629.9801279999999</v>
      </c>
      <c r="AT59" s="200">
        <v>1603.605984</v>
      </c>
      <c r="AU59" s="200">
        <v>1240.515615</v>
      </c>
      <c r="AV59" s="200">
        <v>1487.1681960000001</v>
      </c>
      <c r="AW59" s="200">
        <v>1626.1771180000001</v>
      </c>
      <c r="AX59" s="200">
        <v>1827.5789279999999</v>
      </c>
      <c r="AY59" s="200">
        <v>1911.2263170000001</v>
      </c>
      <c r="AZ59" s="200">
        <v>2063.14633</v>
      </c>
      <c r="BA59" s="200">
        <v>2158.0133460000002</v>
      </c>
      <c r="BB59" s="200">
        <v>2065.3737879999999</v>
      </c>
      <c r="BC59" s="200">
        <v>2169.2299360000002</v>
      </c>
      <c r="BD59" s="200">
        <v>2367.980611</v>
      </c>
      <c r="BE59" s="200">
        <v>2496.4357009999999</v>
      </c>
      <c r="BF59" s="200">
        <v>2261.5307050000001</v>
      </c>
      <c r="BG59" s="200">
        <v>2493.4381910000002</v>
      </c>
    </row>
    <row r="60" spans="1:59" ht="12.75" customHeight="1">
      <c r="A60" s="396"/>
      <c r="B60" s="396"/>
      <c r="C60" s="396"/>
      <c r="D60" s="396"/>
      <c r="E60" s="395" t="s">
        <v>361</v>
      </c>
      <c r="F60" s="201" t="s">
        <v>362</v>
      </c>
      <c r="G60" s="198" t="s">
        <v>328</v>
      </c>
      <c r="H60" s="199">
        <v>100.177392</v>
      </c>
      <c r="I60" s="199">
        <v>104.204626</v>
      </c>
      <c r="J60" s="199">
        <v>117.85630399999999</v>
      </c>
      <c r="K60" s="199">
        <v>138.108374</v>
      </c>
      <c r="L60" s="199">
        <v>157.259153</v>
      </c>
      <c r="M60" s="199">
        <v>161.68336400000001</v>
      </c>
      <c r="N60" s="199">
        <v>181.180151</v>
      </c>
      <c r="O60" s="199">
        <v>214.29930999999999</v>
      </c>
      <c r="P60" s="199">
        <v>261.36802699999998</v>
      </c>
      <c r="Q60" s="199">
        <v>308.057838</v>
      </c>
      <c r="R60" s="199">
        <v>339.73460299999999</v>
      </c>
      <c r="S60" s="199">
        <v>388.85540600000002</v>
      </c>
      <c r="T60" s="199">
        <v>399.04024199999998</v>
      </c>
      <c r="U60" s="199">
        <v>400.73751900000002</v>
      </c>
      <c r="V60" s="199">
        <v>469.60946000000001</v>
      </c>
      <c r="W60" s="199">
        <v>506.68107500000002</v>
      </c>
      <c r="X60" s="199">
        <v>507.58431999999999</v>
      </c>
      <c r="Y60" s="199">
        <v>506.80531400000001</v>
      </c>
      <c r="Z60" s="199">
        <v>539.46012599999995</v>
      </c>
      <c r="AA60" s="199">
        <v>588.25899400000003</v>
      </c>
      <c r="AB60" s="199">
        <v>624.94161199999996</v>
      </c>
      <c r="AC60" s="199">
        <v>615.84781999999996</v>
      </c>
      <c r="AD60" s="199">
        <v>637.62635999999998</v>
      </c>
      <c r="AE60" s="199">
        <v>684.22612300000003</v>
      </c>
      <c r="AF60" s="199">
        <v>742.72064399999999</v>
      </c>
      <c r="AG60" s="199">
        <v>828.83766800000001</v>
      </c>
      <c r="AH60" s="199">
        <v>901.70567400000004</v>
      </c>
      <c r="AI60" s="199">
        <v>987.13795400000004</v>
      </c>
      <c r="AJ60" s="199">
        <v>1068.772937</v>
      </c>
      <c r="AK60" s="199">
        <v>1162.144358</v>
      </c>
      <c r="AL60" s="199">
        <v>1268.3475679999999</v>
      </c>
      <c r="AM60" s="199">
        <v>1228.1595830000001</v>
      </c>
      <c r="AN60" s="199">
        <v>1113.853345</v>
      </c>
      <c r="AO60" s="199">
        <v>1134.1332339999999</v>
      </c>
      <c r="AP60" s="199">
        <v>1208.39202</v>
      </c>
      <c r="AQ60" s="199">
        <v>1341.5299660000001</v>
      </c>
      <c r="AR60" s="199">
        <v>1480.783574</v>
      </c>
      <c r="AS60" s="199">
        <v>1599.0410670000001</v>
      </c>
      <c r="AT60" s="199">
        <v>1626.2109720000001</v>
      </c>
      <c r="AU60" s="199">
        <v>1371.2547850000001</v>
      </c>
      <c r="AV60" s="199">
        <v>1431.0883160000001</v>
      </c>
      <c r="AW60" s="199">
        <v>1582.3229349999999</v>
      </c>
      <c r="AX60" s="199">
        <v>1755.115957</v>
      </c>
      <c r="AY60" s="199">
        <v>1828.035787</v>
      </c>
      <c r="AZ60" s="199">
        <v>1990.100952</v>
      </c>
      <c r="BA60" s="199">
        <v>2045.038583</v>
      </c>
      <c r="BB60" s="199">
        <v>2035.5700770000001</v>
      </c>
      <c r="BC60" s="199">
        <v>2138.754731</v>
      </c>
      <c r="BD60" s="199">
        <v>2311.385393</v>
      </c>
      <c r="BE60" s="199">
        <v>2424.977977</v>
      </c>
      <c r="BF60" s="199">
        <v>2307.6898200000001</v>
      </c>
      <c r="BG60" s="199">
        <v>2507.8028410000002</v>
      </c>
    </row>
    <row r="61" spans="1:59" ht="12.75" customHeight="1">
      <c r="A61" s="396"/>
      <c r="B61" s="396"/>
      <c r="C61" s="396"/>
      <c r="D61" s="396"/>
      <c r="E61" s="397"/>
      <c r="F61" s="201" t="s">
        <v>363</v>
      </c>
      <c r="G61" s="198" t="s">
        <v>328</v>
      </c>
      <c r="H61" s="200">
        <v>2.1880000000000002</v>
      </c>
      <c r="I61" s="200">
        <v>4.8529999999999998</v>
      </c>
      <c r="J61" s="200">
        <v>6.6520000000000001</v>
      </c>
      <c r="K61" s="200">
        <v>12.653</v>
      </c>
      <c r="L61" s="200">
        <v>15.83</v>
      </c>
      <c r="M61" s="200">
        <v>-7.3680000000000003</v>
      </c>
      <c r="N61" s="200">
        <v>15.365</v>
      </c>
      <c r="O61" s="200">
        <v>16.672999999999998</v>
      </c>
      <c r="P61" s="200">
        <v>21.715</v>
      </c>
      <c r="Q61" s="200">
        <v>16.346</v>
      </c>
      <c r="R61" s="200">
        <v>-1.099</v>
      </c>
      <c r="S61" s="200">
        <v>19.620999999999999</v>
      </c>
      <c r="T61" s="200">
        <v>-18.631</v>
      </c>
      <c r="U61" s="200">
        <v>4.1890000000000001</v>
      </c>
      <c r="V61" s="200">
        <v>58.92</v>
      </c>
      <c r="W61" s="200">
        <v>15.638</v>
      </c>
      <c r="X61" s="200">
        <v>6.32</v>
      </c>
      <c r="Y61" s="200">
        <v>29.128</v>
      </c>
      <c r="Z61" s="200">
        <v>26.254999999999999</v>
      </c>
      <c r="AA61" s="200">
        <v>26.184999999999999</v>
      </c>
      <c r="AB61" s="200">
        <v>13.055</v>
      </c>
      <c r="AC61" s="200">
        <v>0.23899999999999999</v>
      </c>
      <c r="AD61" s="200">
        <v>10.218</v>
      </c>
      <c r="AE61" s="200">
        <v>23.016999999999999</v>
      </c>
      <c r="AF61" s="200">
        <v>51.506</v>
      </c>
      <c r="AG61" s="200">
        <v>36.302999999999997</v>
      </c>
      <c r="AH61" s="200">
        <v>22.747</v>
      </c>
      <c r="AI61" s="200">
        <v>62.676167</v>
      </c>
      <c r="AJ61" s="200">
        <v>56.645515000000003</v>
      </c>
      <c r="AK61" s="200">
        <v>56.727083999999998</v>
      </c>
      <c r="AL61" s="200">
        <v>48.412768999999997</v>
      </c>
      <c r="AM61" s="200">
        <v>-35.385593</v>
      </c>
      <c r="AN61" s="200">
        <v>18.350218000000002</v>
      </c>
      <c r="AO61" s="200">
        <v>11.575683</v>
      </c>
      <c r="AP61" s="200">
        <v>50.835417</v>
      </c>
      <c r="AQ61" s="200">
        <v>51.751300999999998</v>
      </c>
      <c r="AR61" s="200">
        <v>63.599404999999997</v>
      </c>
      <c r="AS61" s="200">
        <v>30.939060999999999</v>
      </c>
      <c r="AT61" s="200">
        <v>-22.604987999999999</v>
      </c>
      <c r="AU61" s="200">
        <v>-130.73917</v>
      </c>
      <c r="AV61" s="200">
        <v>56.079880000000003</v>
      </c>
      <c r="AW61" s="200">
        <v>43.854183999999997</v>
      </c>
      <c r="AX61" s="200">
        <v>72.462970999999996</v>
      </c>
      <c r="AY61" s="200">
        <v>83.190529999999995</v>
      </c>
      <c r="AZ61" s="200">
        <v>73.045377999999999</v>
      </c>
      <c r="BA61" s="200">
        <v>112.97476399999999</v>
      </c>
      <c r="BB61" s="200">
        <v>29.803711</v>
      </c>
      <c r="BC61" s="200">
        <v>30.475204999999999</v>
      </c>
      <c r="BD61" s="200">
        <v>56.595218000000003</v>
      </c>
      <c r="BE61" s="200">
        <v>71.457723999999999</v>
      </c>
      <c r="BF61" s="200">
        <v>-46.159115</v>
      </c>
      <c r="BG61" s="200">
        <v>-14.364649999999999</v>
      </c>
    </row>
    <row r="62" spans="1:59" ht="12.75" customHeight="1">
      <c r="A62" s="396"/>
      <c r="B62" s="396"/>
      <c r="C62" s="396"/>
      <c r="D62" s="396"/>
      <c r="E62" s="391" t="s">
        <v>364</v>
      </c>
      <c r="F62" s="387"/>
      <c r="G62" s="198" t="s">
        <v>328</v>
      </c>
      <c r="H62" s="199">
        <v>-0.47207399999999999</v>
      </c>
      <c r="I62" s="199">
        <v>-0.62849100000000002</v>
      </c>
      <c r="J62" s="199">
        <v>-2.1630889999999998</v>
      </c>
      <c r="K62" s="199">
        <v>2.0682209999999999</v>
      </c>
      <c r="L62" s="199">
        <v>4.354851</v>
      </c>
      <c r="M62" s="199">
        <v>-0.92789699999999997</v>
      </c>
      <c r="N62" s="199">
        <v>1.1308929999999999</v>
      </c>
      <c r="O62" s="199">
        <v>0.31742199999999998</v>
      </c>
      <c r="P62" s="199">
        <v>-0.56792200000000004</v>
      </c>
      <c r="Q62" s="199">
        <v>1.471983</v>
      </c>
      <c r="R62" s="199">
        <v>2.5301200000000001</v>
      </c>
      <c r="S62" s="199">
        <v>3.9608810000000001</v>
      </c>
      <c r="T62" s="199">
        <v>2.1655359999999999</v>
      </c>
      <c r="U62" s="199">
        <v>3.403241</v>
      </c>
      <c r="V62" s="199">
        <v>2.1690550000000002</v>
      </c>
      <c r="W62" s="199">
        <v>-0.91125100000000003</v>
      </c>
      <c r="X62" s="199">
        <v>0.52253000000000005</v>
      </c>
      <c r="Y62" s="199">
        <v>-2.3078949999999998</v>
      </c>
      <c r="Z62" s="199">
        <v>-2.3863639999999999</v>
      </c>
      <c r="AA62" s="199">
        <v>-2.6069969999999998</v>
      </c>
      <c r="AB62" s="199">
        <v>-3.4739939999999998</v>
      </c>
      <c r="AC62" s="199">
        <v>-4.5217539999999996</v>
      </c>
      <c r="AD62" s="199">
        <v>-4.6224109999999996</v>
      </c>
      <c r="AE62" s="199">
        <v>-4.4819469999999999</v>
      </c>
      <c r="AF62" s="199">
        <v>-4.6480480000000002</v>
      </c>
      <c r="AG62" s="199">
        <v>1.1652750000000001</v>
      </c>
      <c r="AH62" s="199">
        <v>-0.69650400000000001</v>
      </c>
      <c r="AI62" s="199">
        <v>2.596705</v>
      </c>
      <c r="AJ62" s="199">
        <v>-0.87714400000000003</v>
      </c>
      <c r="AK62" s="199">
        <v>-5.3053999999999997</v>
      </c>
      <c r="AL62" s="199">
        <v>-5.6850699999999996</v>
      </c>
      <c r="AM62" s="199">
        <v>-6.274375</v>
      </c>
      <c r="AN62" s="199">
        <v>-7.538265</v>
      </c>
      <c r="AO62" s="199">
        <v>-7.1415309999999996</v>
      </c>
      <c r="AP62" s="199">
        <v>-7.3908509999999996</v>
      </c>
      <c r="AQ62" s="199">
        <v>-5.6559990000000004</v>
      </c>
      <c r="AR62" s="199">
        <v>2.576794</v>
      </c>
      <c r="AS62" s="199">
        <v>-7.1376419999999996</v>
      </c>
      <c r="AT62" s="199">
        <v>7.690499</v>
      </c>
      <c r="AU62" s="199">
        <v>-2.237266</v>
      </c>
      <c r="AV62" s="199">
        <v>-7.9622679999999999</v>
      </c>
      <c r="AW62" s="199">
        <v>-7.8983699999999999</v>
      </c>
      <c r="AX62" s="199">
        <v>-6.4499760000000004</v>
      </c>
      <c r="AY62" s="199">
        <v>-5.5557410000000003</v>
      </c>
      <c r="AZ62" s="199">
        <v>-5.9390859999999996</v>
      </c>
      <c r="BA62" s="199">
        <v>14.848829</v>
      </c>
      <c r="BB62" s="199">
        <v>-2.809256</v>
      </c>
      <c r="BC62" s="199">
        <v>-8.8021740000000008</v>
      </c>
      <c r="BD62" s="199">
        <v>-11.624459</v>
      </c>
      <c r="BE62" s="199">
        <v>-10.339521</v>
      </c>
      <c r="BF62" s="199">
        <v>-10.110068</v>
      </c>
      <c r="BG62" s="199">
        <v>-5.9155470000000001</v>
      </c>
    </row>
    <row r="63" spans="1:59" ht="12.75" customHeight="1">
      <c r="A63" s="396"/>
      <c r="B63" s="397"/>
      <c r="C63" s="396"/>
      <c r="D63" s="397"/>
      <c r="E63" s="391" t="s">
        <v>365</v>
      </c>
      <c r="F63" s="387"/>
      <c r="G63" s="198" t="s">
        <v>328</v>
      </c>
      <c r="H63" s="200">
        <v>-12.658671999999999</v>
      </c>
      <c r="I63" s="200">
        <v>-3.2650869999999999</v>
      </c>
      <c r="J63" s="200">
        <v>-9.8765000000000006E-2</v>
      </c>
      <c r="K63" s="200">
        <v>-17.298147</v>
      </c>
      <c r="L63" s="200">
        <v>-41.198489000000002</v>
      </c>
      <c r="M63" s="200">
        <v>14.106826999999999</v>
      </c>
      <c r="N63" s="200">
        <v>-1.104527</v>
      </c>
      <c r="O63" s="200">
        <v>-3.02664</v>
      </c>
      <c r="P63" s="200">
        <v>-19.143583</v>
      </c>
      <c r="Q63" s="200">
        <v>-39.400357</v>
      </c>
      <c r="R63" s="200">
        <v>-56.263674000000002</v>
      </c>
      <c r="S63" s="200">
        <v>-77.325604999999996</v>
      </c>
      <c r="T63" s="200">
        <v>-23.071985999999999</v>
      </c>
      <c r="U63" s="200">
        <v>-4.6549709999999997</v>
      </c>
      <c r="V63" s="200">
        <v>-75.225087000000002</v>
      </c>
      <c r="W63" s="200">
        <v>-32.784379000000001</v>
      </c>
      <c r="X63" s="200">
        <v>-51.904359999999997</v>
      </c>
      <c r="Y63" s="200">
        <v>-36.048735999999998</v>
      </c>
      <c r="Z63" s="200">
        <v>-15.425178000000001</v>
      </c>
      <c r="AA63" s="200">
        <v>-71.196725999999998</v>
      </c>
      <c r="AB63" s="200">
        <v>-73.942901000000006</v>
      </c>
      <c r="AC63" s="200">
        <v>7.529471</v>
      </c>
      <c r="AD63" s="200">
        <v>-10.450419999999999</v>
      </c>
      <c r="AE63" s="200">
        <v>-28.348846999999999</v>
      </c>
      <c r="AF63" s="200">
        <v>-43.653032000000003</v>
      </c>
      <c r="AG63" s="200">
        <v>-34.366131000000003</v>
      </c>
      <c r="AH63" s="200">
        <v>-28.370754000000002</v>
      </c>
      <c r="AI63" s="200">
        <v>-80.574613999999997</v>
      </c>
      <c r="AJ63" s="200">
        <v>-187.63408899999999</v>
      </c>
      <c r="AK63" s="200">
        <v>-190.47369599999999</v>
      </c>
      <c r="AL63" s="200">
        <v>-309.88429300000001</v>
      </c>
      <c r="AM63" s="200">
        <v>-84.923325000000006</v>
      </c>
      <c r="AN63" s="200">
        <v>135.89455899999999</v>
      </c>
      <c r="AO63" s="200">
        <v>200.48143999999999</v>
      </c>
      <c r="AP63" s="200">
        <v>159.06012999999999</v>
      </c>
      <c r="AQ63" s="200">
        <v>166.138982</v>
      </c>
      <c r="AR63" s="200">
        <v>51.374149000000003</v>
      </c>
      <c r="AS63" s="200">
        <v>-128.07858100000001</v>
      </c>
      <c r="AT63" s="200">
        <v>-81.127840000000006</v>
      </c>
      <c r="AU63" s="200">
        <v>692.30613800000003</v>
      </c>
      <c r="AV63" s="200">
        <v>647.14691100000005</v>
      </c>
      <c r="AW63" s="200">
        <v>513.63095799999996</v>
      </c>
      <c r="AX63" s="200">
        <v>313.458866</v>
      </c>
      <c r="AY63" s="200">
        <v>209.12093899999999</v>
      </c>
      <c r="AZ63" s="200">
        <v>107.68622000000001</v>
      </c>
      <c r="BA63" s="200">
        <v>-54.273454999999998</v>
      </c>
      <c r="BB63" s="200">
        <v>62.866306000000002</v>
      </c>
      <c r="BC63" s="200">
        <v>-133.48375100000001</v>
      </c>
      <c r="BD63" s="200">
        <v>128.425488</v>
      </c>
      <c r="BE63" s="200">
        <v>17.503765999999999</v>
      </c>
      <c r="BF63" s="200">
        <v>161.55637300000001</v>
      </c>
      <c r="BG63" s="200">
        <v>331.31205199999999</v>
      </c>
    </row>
    <row r="64" spans="1:59" ht="12.75" customHeight="1">
      <c r="A64" s="396"/>
      <c r="B64" s="395" t="s">
        <v>368</v>
      </c>
      <c r="C64" s="396"/>
      <c r="D64" s="395" t="s">
        <v>331</v>
      </c>
      <c r="E64" s="391" t="s">
        <v>332</v>
      </c>
      <c r="F64" s="387"/>
      <c r="G64" s="198" t="s">
        <v>328</v>
      </c>
      <c r="H64" s="199">
        <v>167.22397100000001</v>
      </c>
      <c r="I64" s="199">
        <v>182.660661</v>
      </c>
      <c r="J64" s="199">
        <v>198.10378900000001</v>
      </c>
      <c r="K64" s="199">
        <v>212.91456700000001</v>
      </c>
      <c r="L64" s="199">
        <v>231.98547300000001</v>
      </c>
      <c r="M64" s="199">
        <v>255.98388499999999</v>
      </c>
      <c r="N64" s="199">
        <v>273.54744399999998</v>
      </c>
      <c r="O64" s="199">
        <v>294.72570400000001</v>
      </c>
      <c r="P64" s="199">
        <v>321.31217800000002</v>
      </c>
      <c r="Q64" s="199">
        <v>348.935857</v>
      </c>
      <c r="R64" s="199">
        <v>385.31609200000003</v>
      </c>
      <c r="S64" s="199">
        <v>425.78078299999999</v>
      </c>
      <c r="T64" s="199">
        <v>465.59851500000002</v>
      </c>
      <c r="U64" s="199">
        <v>495.85505000000001</v>
      </c>
      <c r="V64" s="199">
        <v>535.04241100000002</v>
      </c>
      <c r="W64" s="199">
        <v>578.30960100000004</v>
      </c>
      <c r="X64" s="199">
        <v>614.93296699999996</v>
      </c>
      <c r="Y64" s="199">
        <v>652.68197099999998</v>
      </c>
      <c r="Z64" s="199">
        <v>702.257969</v>
      </c>
      <c r="AA64" s="199">
        <v>756.88245199999994</v>
      </c>
      <c r="AB64" s="199">
        <v>815.35392300000001</v>
      </c>
      <c r="AC64" s="199">
        <v>868.14694999999995</v>
      </c>
      <c r="AD64" s="199">
        <v>914.02988000000005</v>
      </c>
      <c r="AE64" s="199">
        <v>945.56018700000004</v>
      </c>
      <c r="AF64" s="199">
        <v>978.20134099999996</v>
      </c>
      <c r="AG64" s="199">
        <v>1010.325658</v>
      </c>
      <c r="AH64" s="199">
        <v>1036.4859550000001</v>
      </c>
      <c r="AI64" s="199">
        <v>1069.2219540000001</v>
      </c>
      <c r="AJ64" s="199">
        <v>1108.8969380000001</v>
      </c>
      <c r="AK64" s="199">
        <v>1166.4614349999999</v>
      </c>
      <c r="AL64" s="199">
        <v>1232.8813230000001</v>
      </c>
      <c r="AM64" s="199">
        <v>1304.550101</v>
      </c>
      <c r="AN64" s="199">
        <v>1383.330586</v>
      </c>
      <c r="AO64" s="199">
        <v>1462.865004</v>
      </c>
      <c r="AP64" s="199">
        <v>1539.3431370000001</v>
      </c>
      <c r="AQ64" s="199">
        <v>1619.2235989999999</v>
      </c>
      <c r="AR64" s="199">
        <v>1697.8733589999999</v>
      </c>
      <c r="AS64" s="199">
        <v>1791.99296</v>
      </c>
      <c r="AT64" s="199">
        <v>1886.534572</v>
      </c>
      <c r="AU64" s="199">
        <v>1951.432129</v>
      </c>
      <c r="AV64" s="199">
        <v>2014.776378</v>
      </c>
      <c r="AW64" s="199">
        <v>2046.3313169999999</v>
      </c>
      <c r="AX64" s="199">
        <v>2067.0510730000001</v>
      </c>
      <c r="AY64" s="199">
        <v>2121.663012</v>
      </c>
      <c r="AZ64" s="199">
        <v>2175.4863220000002</v>
      </c>
      <c r="BA64" s="199">
        <v>2234.0906789999999</v>
      </c>
      <c r="BB64" s="199">
        <v>2276.7306189999999</v>
      </c>
      <c r="BC64" s="199">
        <v>2332.1071550000001</v>
      </c>
      <c r="BD64" s="199">
        <v>2429.5336470000002</v>
      </c>
      <c r="BE64" s="199">
        <v>2501.672192</v>
      </c>
      <c r="BF64" s="199">
        <v>2596.4258450000002</v>
      </c>
      <c r="BG64" s="199">
        <v>2704.679736</v>
      </c>
    </row>
    <row r="65" spans="1:59" ht="12.75" customHeight="1">
      <c r="A65" s="396"/>
      <c r="B65" s="396"/>
      <c r="C65" s="396"/>
      <c r="D65" s="396"/>
      <c r="E65" s="391" t="s">
        <v>333</v>
      </c>
      <c r="F65" s="387"/>
      <c r="G65" s="198" t="s">
        <v>328</v>
      </c>
      <c r="H65" s="200">
        <v>129.804902</v>
      </c>
      <c r="I65" s="200">
        <v>142.83564999999999</v>
      </c>
      <c r="J65" s="200">
        <v>156.09998999999999</v>
      </c>
      <c r="K65" s="200">
        <v>167.563436</v>
      </c>
      <c r="L65" s="200">
        <v>180.97811999999999</v>
      </c>
      <c r="M65" s="200">
        <v>199.81691599999999</v>
      </c>
      <c r="N65" s="200">
        <v>213.52774299999999</v>
      </c>
      <c r="O65" s="200">
        <v>230.050928</v>
      </c>
      <c r="P65" s="200">
        <v>250.738641</v>
      </c>
      <c r="Q65" s="200">
        <v>271.292801</v>
      </c>
      <c r="R65" s="200">
        <v>298.54240399999998</v>
      </c>
      <c r="S65" s="200">
        <v>329.138912</v>
      </c>
      <c r="T65" s="200">
        <v>357.64006000000001</v>
      </c>
      <c r="U65" s="200">
        <v>380.391594</v>
      </c>
      <c r="V65" s="200">
        <v>408.44723599999998</v>
      </c>
      <c r="W65" s="200">
        <v>442.21860099999998</v>
      </c>
      <c r="X65" s="200">
        <v>470.007183</v>
      </c>
      <c r="Y65" s="200">
        <v>498.54306800000001</v>
      </c>
      <c r="Z65" s="200">
        <v>535.39372900000001</v>
      </c>
      <c r="AA65" s="200">
        <v>577.50169700000004</v>
      </c>
      <c r="AB65" s="200">
        <v>625.02572899999996</v>
      </c>
      <c r="AC65" s="200">
        <v>667.63085999999998</v>
      </c>
      <c r="AD65" s="200">
        <v>707.65873699999997</v>
      </c>
      <c r="AE65" s="200">
        <v>730.82480399999997</v>
      </c>
      <c r="AF65" s="200">
        <v>755.94058700000005</v>
      </c>
      <c r="AG65" s="200">
        <v>777.86637199999996</v>
      </c>
      <c r="AH65" s="200">
        <v>798.82098299999996</v>
      </c>
      <c r="AI65" s="200">
        <v>828.47782700000005</v>
      </c>
      <c r="AJ65" s="200">
        <v>865.629096</v>
      </c>
      <c r="AK65" s="200">
        <v>915.61488299999996</v>
      </c>
      <c r="AL65" s="200">
        <v>973.339113</v>
      </c>
      <c r="AM65" s="200">
        <v>1040.3551729999999</v>
      </c>
      <c r="AN65" s="200">
        <v>1112.192935</v>
      </c>
      <c r="AO65" s="200">
        <v>1181.6234890000001</v>
      </c>
      <c r="AP65" s="200">
        <v>1243.6974009999999</v>
      </c>
      <c r="AQ65" s="200">
        <v>1302.5285060000001</v>
      </c>
      <c r="AR65" s="200">
        <v>1361.1919190000001</v>
      </c>
      <c r="AS65" s="200">
        <v>1435.199987</v>
      </c>
      <c r="AT65" s="200">
        <v>1508.500556</v>
      </c>
      <c r="AU65" s="200">
        <v>1557.620756</v>
      </c>
      <c r="AV65" s="200">
        <v>1608.9031890000001</v>
      </c>
      <c r="AW65" s="200">
        <v>1618.90788</v>
      </c>
      <c r="AX65" s="200">
        <v>1621.2010620000001</v>
      </c>
      <c r="AY65" s="200">
        <v>1665.523741</v>
      </c>
      <c r="AZ65" s="200">
        <v>1706.8886230000001</v>
      </c>
      <c r="BA65" s="200">
        <v>1758.0643689999999</v>
      </c>
      <c r="BB65" s="200">
        <v>1798.95479</v>
      </c>
      <c r="BC65" s="200">
        <v>1846.0723840000001</v>
      </c>
      <c r="BD65" s="200">
        <v>1922.4160220000001</v>
      </c>
      <c r="BE65" s="200">
        <v>1979.825233</v>
      </c>
      <c r="BF65" s="200">
        <v>2044.3168370000001</v>
      </c>
      <c r="BG65" s="200">
        <v>2111.3257709999998</v>
      </c>
    </row>
    <row r="66" spans="1:59" ht="12.75" customHeight="1">
      <c r="A66" s="396"/>
      <c r="B66" s="396"/>
      <c r="C66" s="396"/>
      <c r="D66" s="397"/>
      <c r="E66" s="391" t="s">
        <v>337</v>
      </c>
      <c r="F66" s="387"/>
      <c r="G66" s="198" t="s">
        <v>328</v>
      </c>
      <c r="H66" s="199">
        <v>37.419069</v>
      </c>
      <c r="I66" s="199">
        <v>39.825009999999999</v>
      </c>
      <c r="J66" s="199">
        <v>42.003799000000001</v>
      </c>
      <c r="K66" s="199">
        <v>45.351131000000002</v>
      </c>
      <c r="L66" s="199">
        <v>51.007351999999997</v>
      </c>
      <c r="M66" s="199">
        <v>56.166969999999999</v>
      </c>
      <c r="N66" s="199">
        <v>60.019702000000002</v>
      </c>
      <c r="O66" s="199">
        <v>64.674775999999994</v>
      </c>
      <c r="P66" s="199">
        <v>70.573537000000002</v>
      </c>
      <c r="Q66" s="199">
        <v>77.643055000000004</v>
      </c>
      <c r="R66" s="199">
        <v>86.773686999999995</v>
      </c>
      <c r="S66" s="199">
        <v>96.641870999999995</v>
      </c>
      <c r="T66" s="199">
        <v>107.958455</v>
      </c>
      <c r="U66" s="199">
        <v>115.46345599999999</v>
      </c>
      <c r="V66" s="199">
        <v>126.595174</v>
      </c>
      <c r="W66" s="199">
        <v>136.09100000000001</v>
      </c>
      <c r="X66" s="199">
        <v>144.92578499999999</v>
      </c>
      <c r="Y66" s="199">
        <v>154.138903</v>
      </c>
      <c r="Z66" s="199">
        <v>166.86424</v>
      </c>
      <c r="AA66" s="199">
        <v>179.38075499999999</v>
      </c>
      <c r="AB66" s="199">
        <v>190.328194</v>
      </c>
      <c r="AC66" s="199">
        <v>200.51608999999999</v>
      </c>
      <c r="AD66" s="199">
        <v>206.37114299999999</v>
      </c>
      <c r="AE66" s="199">
        <v>214.73538300000001</v>
      </c>
      <c r="AF66" s="199">
        <v>222.26075299999999</v>
      </c>
      <c r="AG66" s="199">
        <v>232.45928599999999</v>
      </c>
      <c r="AH66" s="199">
        <v>237.66497200000001</v>
      </c>
      <c r="AI66" s="199">
        <v>240.74412699999999</v>
      </c>
      <c r="AJ66" s="199">
        <v>243.267842</v>
      </c>
      <c r="AK66" s="199">
        <v>250.84655100000001</v>
      </c>
      <c r="AL66" s="199">
        <v>259.54221000000001</v>
      </c>
      <c r="AM66" s="199">
        <v>264.19492700000001</v>
      </c>
      <c r="AN66" s="199">
        <v>271.137652</v>
      </c>
      <c r="AO66" s="199">
        <v>281.241514</v>
      </c>
      <c r="AP66" s="199">
        <v>295.645736</v>
      </c>
      <c r="AQ66" s="199">
        <v>316.69509299999999</v>
      </c>
      <c r="AR66" s="199">
        <v>336.68144000000001</v>
      </c>
      <c r="AS66" s="199">
        <v>356.79297200000002</v>
      </c>
      <c r="AT66" s="199">
        <v>378.03401600000001</v>
      </c>
      <c r="AU66" s="199">
        <v>393.811373</v>
      </c>
      <c r="AV66" s="199">
        <v>405.87318900000002</v>
      </c>
      <c r="AW66" s="199">
        <v>427.42343599999998</v>
      </c>
      <c r="AX66" s="199">
        <v>445.85001099999999</v>
      </c>
      <c r="AY66" s="199">
        <v>456.13927100000001</v>
      </c>
      <c r="AZ66" s="199">
        <v>468.59769899999998</v>
      </c>
      <c r="BA66" s="199">
        <v>476.02631000000002</v>
      </c>
      <c r="BB66" s="199">
        <v>477.77582899999999</v>
      </c>
      <c r="BC66" s="199">
        <v>486.03477099999998</v>
      </c>
      <c r="BD66" s="199">
        <v>507.11762399999998</v>
      </c>
      <c r="BE66" s="199">
        <v>521.84695899999997</v>
      </c>
      <c r="BF66" s="199">
        <v>552.10900800000002</v>
      </c>
      <c r="BG66" s="199">
        <v>593.35396600000001</v>
      </c>
    </row>
    <row r="67" spans="1:59" ht="12.75" customHeight="1">
      <c r="A67" s="396"/>
      <c r="B67" s="396"/>
      <c r="C67" s="396"/>
      <c r="D67" s="395" t="s">
        <v>339</v>
      </c>
      <c r="E67" s="391" t="s">
        <v>341</v>
      </c>
      <c r="F67" s="387"/>
      <c r="G67" s="198" t="s">
        <v>328</v>
      </c>
      <c r="H67" s="200">
        <v>91.412999999999997</v>
      </c>
      <c r="I67" s="200">
        <v>100.49299999999999</v>
      </c>
      <c r="J67" s="200">
        <v>107.928</v>
      </c>
      <c r="K67" s="200">
        <v>117.22</v>
      </c>
      <c r="L67" s="200">
        <v>124.902</v>
      </c>
      <c r="M67" s="200">
        <v>135.292</v>
      </c>
      <c r="N67" s="200">
        <v>146.38800000000001</v>
      </c>
      <c r="O67" s="200">
        <v>159.66399999999999</v>
      </c>
      <c r="P67" s="200">
        <v>170.898</v>
      </c>
      <c r="Q67" s="200">
        <v>180.101</v>
      </c>
      <c r="R67" s="200">
        <v>200.33</v>
      </c>
      <c r="S67" s="200">
        <v>235.64400000000001</v>
      </c>
      <c r="T67" s="200">
        <v>240.93299999999999</v>
      </c>
      <c r="U67" s="200">
        <v>263.28100000000001</v>
      </c>
      <c r="V67" s="200">
        <v>289.77300000000002</v>
      </c>
      <c r="W67" s="200">
        <v>308.13299999999998</v>
      </c>
      <c r="X67" s="200">
        <v>323.37299999999999</v>
      </c>
      <c r="Y67" s="200">
        <v>347.54500000000002</v>
      </c>
      <c r="Z67" s="200">
        <v>374.46415400000001</v>
      </c>
      <c r="AA67" s="200">
        <v>398.86621500000001</v>
      </c>
      <c r="AB67" s="200">
        <v>424.989599</v>
      </c>
      <c r="AC67" s="200">
        <v>457.09065399999997</v>
      </c>
      <c r="AD67" s="200">
        <v>483.37565899999998</v>
      </c>
      <c r="AE67" s="200">
        <v>503.12553500000001</v>
      </c>
      <c r="AF67" s="200">
        <v>545.24746300000004</v>
      </c>
      <c r="AG67" s="200">
        <v>557.90260799999999</v>
      </c>
      <c r="AH67" s="200">
        <v>580.75278300000002</v>
      </c>
      <c r="AI67" s="200">
        <v>611.61397799999997</v>
      </c>
      <c r="AJ67" s="200">
        <v>639.47219800000005</v>
      </c>
      <c r="AK67" s="200">
        <v>673.58441000000005</v>
      </c>
      <c r="AL67" s="200">
        <v>708.55537500000003</v>
      </c>
      <c r="AM67" s="200">
        <v>727.68991500000004</v>
      </c>
      <c r="AN67" s="200">
        <v>760.03033500000004</v>
      </c>
      <c r="AO67" s="200">
        <v>805.61620500000004</v>
      </c>
      <c r="AP67" s="200">
        <v>868.09794999999997</v>
      </c>
      <c r="AQ67" s="200">
        <v>942.43784400000004</v>
      </c>
      <c r="AR67" s="200">
        <v>997.039669</v>
      </c>
      <c r="AS67" s="200">
        <v>1036.829495</v>
      </c>
      <c r="AT67" s="200">
        <v>1049.739941</v>
      </c>
      <c r="AU67" s="200">
        <v>1026.8176390000001</v>
      </c>
      <c r="AV67" s="200">
        <v>1063.0737079999999</v>
      </c>
      <c r="AW67" s="200">
        <v>1103.7237849999999</v>
      </c>
      <c r="AX67" s="200">
        <v>1136.114869</v>
      </c>
      <c r="AY67" s="200">
        <v>1188.6626220000001</v>
      </c>
      <c r="AZ67" s="200">
        <v>1240.833682</v>
      </c>
      <c r="BA67" s="200">
        <v>1275.152137</v>
      </c>
      <c r="BB67" s="200">
        <v>1311.6357410000001</v>
      </c>
      <c r="BC67" s="200">
        <v>1367.4480530000001</v>
      </c>
      <c r="BD67" s="200">
        <v>1461.4220969999999</v>
      </c>
      <c r="BE67" s="200">
        <v>1530.0276200000001</v>
      </c>
      <c r="BF67" s="200">
        <v>1526.301066</v>
      </c>
      <c r="BG67" s="200">
        <v>1663.3983270000001</v>
      </c>
    </row>
    <row r="68" spans="1:59" ht="12.75" customHeight="1">
      <c r="A68" s="396"/>
      <c r="B68" s="396"/>
      <c r="C68" s="396"/>
      <c r="D68" s="396"/>
      <c r="E68" s="391" t="s">
        <v>342</v>
      </c>
      <c r="F68" s="387"/>
      <c r="G68" s="198" t="s">
        <v>328</v>
      </c>
      <c r="H68" s="199">
        <v>4.7770000000000001</v>
      </c>
      <c r="I68" s="199">
        <v>4.6749999999999998</v>
      </c>
      <c r="J68" s="199">
        <v>6.6360000000000001</v>
      </c>
      <c r="K68" s="199">
        <v>5.23</v>
      </c>
      <c r="L68" s="199">
        <v>3.3069999999999999</v>
      </c>
      <c r="M68" s="199">
        <v>4.4939999999999998</v>
      </c>
      <c r="N68" s="199">
        <v>5.125</v>
      </c>
      <c r="O68" s="199">
        <v>7.1</v>
      </c>
      <c r="P68" s="199">
        <v>8.9359999999999999</v>
      </c>
      <c r="Q68" s="199">
        <v>8.5310000000000006</v>
      </c>
      <c r="R68" s="199">
        <v>9.8000000000000007</v>
      </c>
      <c r="S68" s="199">
        <v>11.473000000000001</v>
      </c>
      <c r="T68" s="199">
        <v>15.016999999999999</v>
      </c>
      <c r="U68" s="199">
        <v>21.303999999999998</v>
      </c>
      <c r="V68" s="199">
        <v>21.065000000000001</v>
      </c>
      <c r="W68" s="199">
        <v>21.36</v>
      </c>
      <c r="X68" s="199">
        <v>24.895</v>
      </c>
      <c r="Y68" s="199">
        <v>30.282</v>
      </c>
      <c r="Z68" s="199">
        <v>29.501999999999999</v>
      </c>
      <c r="AA68" s="199">
        <v>27.428000000000001</v>
      </c>
      <c r="AB68" s="199">
        <v>26.992999999999999</v>
      </c>
      <c r="AC68" s="199">
        <v>27.488</v>
      </c>
      <c r="AD68" s="199">
        <v>30.088000000000001</v>
      </c>
      <c r="AE68" s="199">
        <v>36.680999999999997</v>
      </c>
      <c r="AF68" s="199">
        <v>32.523000000000003</v>
      </c>
      <c r="AG68" s="199">
        <v>34.811999999999998</v>
      </c>
      <c r="AH68" s="199">
        <v>35.234000000000002</v>
      </c>
      <c r="AI68" s="199">
        <v>33.81</v>
      </c>
      <c r="AJ68" s="199">
        <v>36.368000000000002</v>
      </c>
      <c r="AK68" s="199">
        <v>45.209000000000003</v>
      </c>
      <c r="AL68" s="199">
        <v>45.84</v>
      </c>
      <c r="AM68" s="199">
        <v>58.709941000000001</v>
      </c>
      <c r="AN68" s="199">
        <v>41.396078000000003</v>
      </c>
      <c r="AO68" s="199">
        <v>49.057129000000003</v>
      </c>
      <c r="AP68" s="199">
        <v>46.386316999999998</v>
      </c>
      <c r="AQ68" s="199">
        <v>60.910656000000003</v>
      </c>
      <c r="AR68" s="199">
        <v>51.467182999999999</v>
      </c>
      <c r="AS68" s="199">
        <v>54.584204999999997</v>
      </c>
      <c r="AT68" s="199">
        <v>52.556704000000003</v>
      </c>
      <c r="AU68" s="199">
        <v>58.347453999999999</v>
      </c>
      <c r="AV68" s="199">
        <v>55.808197999999997</v>
      </c>
      <c r="AW68" s="199">
        <v>60.007657000000002</v>
      </c>
      <c r="AX68" s="199">
        <v>58.037236</v>
      </c>
      <c r="AY68" s="199">
        <v>59.719999000000001</v>
      </c>
      <c r="AZ68" s="199">
        <v>58.089621000000001</v>
      </c>
      <c r="BA68" s="199">
        <v>57.191775999999997</v>
      </c>
      <c r="BB68" s="199">
        <v>61.747976999999999</v>
      </c>
      <c r="BC68" s="199">
        <v>59.874628999999999</v>
      </c>
      <c r="BD68" s="199">
        <v>63.320006999999997</v>
      </c>
      <c r="BE68" s="199">
        <v>72.956682000000001</v>
      </c>
      <c r="BF68" s="199">
        <v>657.27619300000003</v>
      </c>
      <c r="BG68" s="199">
        <v>481.94332600000001</v>
      </c>
    </row>
    <row r="69" spans="1:59" ht="12.75" customHeight="1">
      <c r="A69" s="396"/>
      <c r="B69" s="396"/>
      <c r="C69" s="396"/>
      <c r="D69" s="396"/>
      <c r="E69" s="391" t="s">
        <v>343</v>
      </c>
      <c r="F69" s="387"/>
      <c r="G69" s="198" t="s">
        <v>328</v>
      </c>
      <c r="H69" s="200">
        <v>11.8575</v>
      </c>
      <c r="I69" s="200">
        <v>12.457700000000001</v>
      </c>
      <c r="J69" s="200">
        <v>12.914999999999999</v>
      </c>
      <c r="K69" s="200">
        <v>16.1219</v>
      </c>
      <c r="L69" s="200">
        <v>20.255600000000001</v>
      </c>
      <c r="M69" s="200">
        <v>21.820699999999999</v>
      </c>
      <c r="N69" s="200">
        <v>22.521599999999999</v>
      </c>
      <c r="O69" s="200">
        <v>24.667918</v>
      </c>
      <c r="P69" s="200">
        <v>30.609400000000001</v>
      </c>
      <c r="Q69" s="200">
        <v>40.628399999999999</v>
      </c>
      <c r="R69" s="200">
        <v>52.319600000000001</v>
      </c>
      <c r="S69" s="200">
        <v>64.884900000000002</v>
      </c>
      <c r="T69" s="200">
        <v>75.008099999999999</v>
      </c>
      <c r="U69" s="200">
        <v>79.921999999999997</v>
      </c>
      <c r="V69" s="200">
        <v>90.787400000000005</v>
      </c>
      <c r="W69" s="200">
        <v>102.88720000000001</v>
      </c>
      <c r="X69" s="200">
        <v>108.094123</v>
      </c>
      <c r="Y69" s="200">
        <v>104.32995099999999</v>
      </c>
      <c r="Z69" s="200">
        <v>108.65762100000001</v>
      </c>
      <c r="AA69" s="200">
        <v>117.665925</v>
      </c>
      <c r="AB69" s="200">
        <v>122.68146900000001</v>
      </c>
      <c r="AC69" s="200">
        <v>118.58438200000001</v>
      </c>
      <c r="AD69" s="200">
        <v>106.737737</v>
      </c>
      <c r="AE69" s="200">
        <v>104.416956</v>
      </c>
      <c r="AF69" s="200">
        <v>108.661547</v>
      </c>
      <c r="AG69" s="200">
        <v>117.577444</v>
      </c>
      <c r="AH69" s="200">
        <v>121.666083</v>
      </c>
      <c r="AI69" s="200">
        <v>125.553732</v>
      </c>
      <c r="AJ69" s="200">
        <v>130.88319200000001</v>
      </c>
      <c r="AK69" s="200">
        <v>132.686522</v>
      </c>
      <c r="AL69" s="200">
        <v>145.469651</v>
      </c>
      <c r="AM69" s="200">
        <v>143.85082</v>
      </c>
      <c r="AN69" s="200">
        <v>127.00414499999999</v>
      </c>
      <c r="AO69" s="200">
        <v>118.59516600000001</v>
      </c>
      <c r="AP69" s="200">
        <v>119.828712</v>
      </c>
      <c r="AQ69" s="200">
        <v>136.7243</v>
      </c>
      <c r="AR69" s="200">
        <v>165.056805</v>
      </c>
      <c r="AS69" s="200">
        <v>187.057061</v>
      </c>
      <c r="AT69" s="200">
        <v>173.606065</v>
      </c>
      <c r="AU69" s="200">
        <v>185.95361299999999</v>
      </c>
      <c r="AV69" s="200">
        <v>215.101305</v>
      </c>
      <c r="AW69" s="200">
        <v>210.85999100000001</v>
      </c>
      <c r="AX69" s="200">
        <v>220.015851</v>
      </c>
      <c r="AY69" s="200">
        <v>323.74556200000001</v>
      </c>
      <c r="AZ69" s="200">
        <v>255.084349</v>
      </c>
      <c r="BA69" s="200">
        <v>242.37420499999999</v>
      </c>
      <c r="BB69" s="200">
        <v>224.82681400000001</v>
      </c>
      <c r="BC69" s="200">
        <v>227.838009</v>
      </c>
      <c r="BD69" s="200">
        <v>218.018294</v>
      </c>
      <c r="BE69" s="200">
        <v>212.25896800000001</v>
      </c>
      <c r="BF69" s="200">
        <v>222.37451999999999</v>
      </c>
      <c r="BG69" s="200">
        <v>244.56277299999999</v>
      </c>
    </row>
    <row r="70" spans="1:59" ht="12.75" customHeight="1">
      <c r="A70" s="396"/>
      <c r="B70" s="396"/>
      <c r="C70" s="396"/>
      <c r="D70" s="396"/>
      <c r="E70" s="391" t="s">
        <v>344</v>
      </c>
      <c r="F70" s="387"/>
      <c r="G70" s="198" t="s">
        <v>328</v>
      </c>
      <c r="H70" s="199">
        <v>134.30600000000001</v>
      </c>
      <c r="I70" s="199">
        <v>136.45500000000001</v>
      </c>
      <c r="J70" s="199">
        <v>162.67099999999999</v>
      </c>
      <c r="K70" s="199">
        <v>177.732</v>
      </c>
      <c r="L70" s="199">
        <v>197.65899999999999</v>
      </c>
      <c r="M70" s="199">
        <v>193.602</v>
      </c>
      <c r="N70" s="199">
        <v>231.72800000000001</v>
      </c>
      <c r="O70" s="199">
        <v>265.71300000000002</v>
      </c>
      <c r="P70" s="199">
        <v>307.10300000000001</v>
      </c>
      <c r="Q70" s="199">
        <v>348.77800000000002</v>
      </c>
      <c r="R70" s="199">
        <v>374.18799999999999</v>
      </c>
      <c r="S70" s="199">
        <v>414.416</v>
      </c>
      <c r="T70" s="199">
        <v>403.99099999999999</v>
      </c>
      <c r="U70" s="199">
        <v>417.10199999999998</v>
      </c>
      <c r="V70" s="199">
        <v>457.20299999999997</v>
      </c>
      <c r="W70" s="199">
        <v>498.46800000000002</v>
      </c>
      <c r="X70" s="199">
        <v>528.202</v>
      </c>
      <c r="Y70" s="199">
        <v>600.97699999999998</v>
      </c>
      <c r="Z70" s="199">
        <v>628.10684600000002</v>
      </c>
      <c r="AA70" s="199">
        <v>690.28178500000001</v>
      </c>
      <c r="AB70" s="199">
        <v>714.69640100000004</v>
      </c>
      <c r="AC70" s="199">
        <v>704.30334700000003</v>
      </c>
      <c r="AD70" s="199">
        <v>741.81434100000001</v>
      </c>
      <c r="AE70" s="199">
        <v>800.88246500000002</v>
      </c>
      <c r="AF70" s="199">
        <v>862.43773799999997</v>
      </c>
      <c r="AG70" s="199">
        <v>939.90955899999994</v>
      </c>
      <c r="AH70" s="199">
        <v>1045.8010180000001</v>
      </c>
      <c r="AI70" s="199">
        <v>1153.397823</v>
      </c>
      <c r="AJ70" s="199">
        <v>1250.7158030000001</v>
      </c>
      <c r="AK70" s="199">
        <v>1341.38779</v>
      </c>
      <c r="AL70" s="199">
        <v>1473.219685</v>
      </c>
      <c r="AM70" s="199">
        <v>1413.410952</v>
      </c>
      <c r="AN70" s="199">
        <v>1217.0688029999999</v>
      </c>
      <c r="AO70" s="199">
        <v>1222.560763</v>
      </c>
      <c r="AP70" s="199">
        <v>1332.7667980000001</v>
      </c>
      <c r="AQ70" s="199">
        <v>1598.594239</v>
      </c>
      <c r="AR70" s="199">
        <v>1795.8857069999999</v>
      </c>
      <c r="AS70" s="199">
        <v>1892.4989660000001</v>
      </c>
      <c r="AT70" s="199">
        <v>1773.8319819999999</v>
      </c>
      <c r="AU70" s="199">
        <v>1362.616614</v>
      </c>
      <c r="AV70" s="199">
        <v>1516.963066</v>
      </c>
      <c r="AW70" s="199">
        <v>1741.0946080000001</v>
      </c>
      <c r="AX70" s="199">
        <v>1851.5799730000001</v>
      </c>
      <c r="AY70" s="199">
        <v>2046.8140900000001</v>
      </c>
      <c r="AZ70" s="199">
        <v>2201.1422360000001</v>
      </c>
      <c r="BA70" s="199">
        <v>2347.4541880000002</v>
      </c>
      <c r="BB70" s="199">
        <v>2347.5071400000002</v>
      </c>
      <c r="BC70" s="199">
        <v>2358.5089320000002</v>
      </c>
      <c r="BD70" s="199">
        <v>2386.0019769999999</v>
      </c>
      <c r="BE70" s="199">
        <v>2508.7470159999998</v>
      </c>
      <c r="BF70" s="199">
        <v>2540.152407</v>
      </c>
      <c r="BG70" s="199">
        <v>3066.7364940000002</v>
      </c>
    </row>
    <row r="71" spans="1:59" ht="12.75" customHeight="1">
      <c r="A71" s="396"/>
      <c r="B71" s="396"/>
      <c r="C71" s="396"/>
      <c r="D71" s="396"/>
      <c r="E71" s="393" t="s">
        <v>345</v>
      </c>
      <c r="F71" s="387"/>
      <c r="G71" s="207" t="s">
        <v>328</v>
      </c>
      <c r="H71" s="208">
        <v>46.593000000000004</v>
      </c>
      <c r="I71" s="208">
        <v>51.503999999999998</v>
      </c>
      <c r="J71" s="208">
        <v>59.578000000000003</v>
      </c>
      <c r="K71" s="208">
        <v>76.037999999999997</v>
      </c>
      <c r="L71" s="208">
        <v>85.75</v>
      </c>
      <c r="M71" s="208">
        <v>89.897000000000006</v>
      </c>
      <c r="N71" s="208">
        <v>101.973</v>
      </c>
      <c r="O71" s="208">
        <v>113.85299999999999</v>
      </c>
      <c r="P71" s="208">
        <v>132.125</v>
      </c>
      <c r="Q71" s="208">
        <v>153.678</v>
      </c>
      <c r="R71" s="208">
        <v>167.203</v>
      </c>
      <c r="S71" s="208">
        <v>196.869</v>
      </c>
      <c r="T71" s="208">
        <v>210.08600000000001</v>
      </c>
      <c r="U71" s="208">
        <v>227.208</v>
      </c>
      <c r="V71" s="208">
        <v>258.80599999999998</v>
      </c>
      <c r="W71" s="208">
        <v>282.79500000000002</v>
      </c>
      <c r="X71" s="208">
        <v>304.89</v>
      </c>
      <c r="Y71" s="208">
        <v>324.63799999999998</v>
      </c>
      <c r="Z71" s="208">
        <v>363.15600000000001</v>
      </c>
      <c r="AA71" s="208">
        <v>386.93700000000001</v>
      </c>
      <c r="AB71" s="208">
        <v>412.07499999999999</v>
      </c>
      <c r="AC71" s="208">
        <v>432.23200000000003</v>
      </c>
      <c r="AD71" s="208">
        <v>457.08800000000002</v>
      </c>
      <c r="AE71" s="208">
        <v>479.64600000000002</v>
      </c>
      <c r="AF71" s="208">
        <v>510.66699999999997</v>
      </c>
      <c r="AG71" s="208">
        <v>535.50300000000004</v>
      </c>
      <c r="AH71" s="208">
        <v>557.86599999999999</v>
      </c>
      <c r="AI71" s="208">
        <v>590.255</v>
      </c>
      <c r="AJ71" s="208">
        <v>627.75300000000004</v>
      </c>
      <c r="AK71" s="208">
        <v>664.57799999999997</v>
      </c>
      <c r="AL71" s="208">
        <v>709.39300000000003</v>
      </c>
      <c r="AM71" s="208">
        <v>736.95299999999997</v>
      </c>
      <c r="AN71" s="208">
        <v>755.25099999999998</v>
      </c>
      <c r="AO71" s="208">
        <v>783.20799999999997</v>
      </c>
      <c r="AP71" s="208">
        <v>833.63300000000004</v>
      </c>
      <c r="AQ71" s="208">
        <v>878.01199999999994</v>
      </c>
      <c r="AR71" s="208">
        <v>927.134996</v>
      </c>
      <c r="AS71" s="208">
        <v>966.12599999999998</v>
      </c>
      <c r="AT71" s="208">
        <v>993.18699800000002</v>
      </c>
      <c r="AU71" s="208">
        <v>969.23099999999999</v>
      </c>
      <c r="AV71" s="208">
        <v>988.67</v>
      </c>
      <c r="AW71" s="208">
        <v>921.06100000000004</v>
      </c>
      <c r="AX71" s="208">
        <v>955.16</v>
      </c>
      <c r="AY71" s="208">
        <v>1109.44</v>
      </c>
      <c r="AZ71" s="208">
        <v>1158.8009999999999</v>
      </c>
      <c r="BA71" s="208">
        <v>1210.0150000000001</v>
      </c>
      <c r="BB71" s="208">
        <v>1244.366</v>
      </c>
      <c r="BC71" s="208">
        <v>1304.155356</v>
      </c>
      <c r="BD71" s="208">
        <v>1366.930582</v>
      </c>
      <c r="BE71" s="208">
        <v>1429.9539299999999</v>
      </c>
      <c r="BF71" s="208">
        <v>1454.967365</v>
      </c>
      <c r="BG71" s="208">
        <v>1546.2077099999999</v>
      </c>
    </row>
    <row r="72" spans="1:59" ht="12.75" customHeight="1">
      <c r="A72" s="396"/>
      <c r="B72" s="396"/>
      <c r="C72" s="396"/>
      <c r="D72" s="396"/>
      <c r="E72" s="391" t="s">
        <v>346</v>
      </c>
      <c r="F72" s="387"/>
      <c r="G72" s="198" t="s">
        <v>328</v>
      </c>
      <c r="H72" s="199">
        <v>2.7120000000000002</v>
      </c>
      <c r="I72" s="199">
        <v>2.9159999999999999</v>
      </c>
      <c r="J72" s="199">
        <v>3.4529999999999998</v>
      </c>
      <c r="K72" s="199">
        <v>3.6349999999999998</v>
      </c>
      <c r="L72" s="199">
        <v>4.1180000000000003</v>
      </c>
      <c r="M72" s="199">
        <v>4.6849999999999996</v>
      </c>
      <c r="N72" s="199">
        <v>5.46</v>
      </c>
      <c r="O72" s="199">
        <v>6.4569999999999999</v>
      </c>
      <c r="P72" s="199">
        <v>7.7670000000000003</v>
      </c>
      <c r="Q72" s="199">
        <v>8.8550000000000004</v>
      </c>
      <c r="R72" s="199">
        <v>10.319000000000001</v>
      </c>
      <c r="S72" s="199">
        <v>11.689</v>
      </c>
      <c r="T72" s="199">
        <v>13.996</v>
      </c>
      <c r="U72" s="199">
        <v>16.015000000000001</v>
      </c>
      <c r="V72" s="199">
        <v>18.599</v>
      </c>
      <c r="W72" s="199">
        <v>22.225000000000001</v>
      </c>
      <c r="X72" s="199">
        <v>24.972000000000001</v>
      </c>
      <c r="Y72" s="199">
        <v>26.26</v>
      </c>
      <c r="Z72" s="199">
        <v>27.004999999999999</v>
      </c>
      <c r="AA72" s="199">
        <v>31.588000000000001</v>
      </c>
      <c r="AB72" s="199">
        <v>35.338000000000001</v>
      </c>
      <c r="AC72" s="199">
        <v>43.823999999999998</v>
      </c>
      <c r="AD72" s="199">
        <v>49.548000000000002</v>
      </c>
      <c r="AE72" s="199">
        <v>54.207999999999998</v>
      </c>
      <c r="AF72" s="199">
        <v>58.795000000000002</v>
      </c>
      <c r="AG72" s="199">
        <v>57.505000000000003</v>
      </c>
      <c r="AH72" s="199">
        <v>65.656999999999996</v>
      </c>
      <c r="AI72" s="199">
        <v>68.03</v>
      </c>
      <c r="AJ72" s="199">
        <v>74.162999999999997</v>
      </c>
      <c r="AK72" s="199">
        <v>81.673500000000004</v>
      </c>
      <c r="AL72" s="199">
        <v>91.518799999999999</v>
      </c>
      <c r="AM72" s="199">
        <v>97.608199999999997</v>
      </c>
      <c r="AN72" s="199">
        <v>103.15089999999999</v>
      </c>
      <c r="AO72" s="199">
        <v>109.5398</v>
      </c>
      <c r="AP72" s="199">
        <v>120.08165099999999</v>
      </c>
      <c r="AQ72" s="199">
        <v>126.76600000000001</v>
      </c>
      <c r="AR72" s="199">
        <v>134.089338</v>
      </c>
      <c r="AS72" s="199">
        <v>141.75608399999999</v>
      </c>
      <c r="AT72" s="199">
        <v>153.628783</v>
      </c>
      <c r="AU72" s="199">
        <v>169.399292</v>
      </c>
      <c r="AV72" s="199">
        <v>167.26662099999999</v>
      </c>
      <c r="AW72" s="199">
        <v>171.03341699999999</v>
      </c>
      <c r="AX72" s="199">
        <v>161.770354</v>
      </c>
      <c r="AY72" s="199">
        <v>180.00488200000001</v>
      </c>
      <c r="AZ72" s="199">
        <v>208.676669</v>
      </c>
      <c r="BA72" s="199">
        <v>218.56666200000001</v>
      </c>
      <c r="BB72" s="199">
        <v>213.120161</v>
      </c>
      <c r="BC72" s="199">
        <v>216.35828599999999</v>
      </c>
      <c r="BD72" s="199">
        <v>229.40957</v>
      </c>
      <c r="BE72" s="199">
        <v>222.745868</v>
      </c>
      <c r="BF72" s="199">
        <v>209.13717700000001</v>
      </c>
      <c r="BG72" s="199">
        <v>211.41377499999999</v>
      </c>
    </row>
    <row r="73" spans="1:59" ht="12.75" customHeight="1">
      <c r="A73" s="396"/>
      <c r="B73" s="396"/>
      <c r="C73" s="396"/>
      <c r="D73" s="396"/>
      <c r="E73" s="391" t="s">
        <v>347</v>
      </c>
      <c r="F73" s="387"/>
      <c r="G73" s="198" t="s">
        <v>328</v>
      </c>
      <c r="H73" s="200">
        <v>44.383332000000003</v>
      </c>
      <c r="I73" s="200">
        <v>48.621006999999999</v>
      </c>
      <c r="J73" s="200">
        <v>53.463608000000001</v>
      </c>
      <c r="K73" s="200">
        <v>61.979821000000001</v>
      </c>
      <c r="L73" s="200">
        <v>69.526151999999996</v>
      </c>
      <c r="M73" s="200">
        <v>77.403188999999998</v>
      </c>
      <c r="N73" s="200">
        <v>86.724044000000006</v>
      </c>
      <c r="O73" s="200">
        <v>95.752532000000002</v>
      </c>
      <c r="P73" s="200">
        <v>111.33006399999999</v>
      </c>
      <c r="Q73" s="200">
        <v>127.088572</v>
      </c>
      <c r="R73" s="200">
        <v>146.778786</v>
      </c>
      <c r="S73" s="200">
        <v>176.44313099999999</v>
      </c>
      <c r="T73" s="200">
        <v>201.786947</v>
      </c>
      <c r="U73" s="200">
        <v>223.12283600000001</v>
      </c>
      <c r="V73" s="200">
        <v>254.74498600000001</v>
      </c>
      <c r="W73" s="200">
        <v>279.83421199999998</v>
      </c>
      <c r="X73" s="200">
        <v>294.69604299999997</v>
      </c>
      <c r="Y73" s="200">
        <v>304.88643100000002</v>
      </c>
      <c r="Z73" s="200">
        <v>323.47441600000002</v>
      </c>
      <c r="AA73" s="200">
        <v>351.42135200000001</v>
      </c>
      <c r="AB73" s="200">
        <v>372.60084599999999</v>
      </c>
      <c r="AC73" s="200">
        <v>397.87318299999998</v>
      </c>
      <c r="AD73" s="200">
        <v>405.90877599999999</v>
      </c>
      <c r="AE73" s="200">
        <v>411.62676599999998</v>
      </c>
      <c r="AF73" s="200">
        <v>423.00403299999999</v>
      </c>
      <c r="AG73" s="200">
        <v>461.88514199999997</v>
      </c>
      <c r="AH73" s="200">
        <v>468.53663799999998</v>
      </c>
      <c r="AI73" s="200">
        <v>474.323284</v>
      </c>
      <c r="AJ73" s="200">
        <v>468.2355</v>
      </c>
      <c r="AK73" s="200">
        <v>454.256732</v>
      </c>
      <c r="AL73" s="200">
        <v>453.48253</v>
      </c>
      <c r="AM73" s="200">
        <v>448.00157000000002</v>
      </c>
      <c r="AN73" s="200">
        <v>440.410662</v>
      </c>
      <c r="AO73" s="200">
        <v>463.80695900000001</v>
      </c>
      <c r="AP73" s="200">
        <v>469.81539900000001</v>
      </c>
      <c r="AQ73" s="200">
        <v>510.67020400000001</v>
      </c>
      <c r="AR73" s="200">
        <v>549.31254300000001</v>
      </c>
      <c r="AS73" s="200">
        <v>588.07179199999996</v>
      </c>
      <c r="AT73" s="200">
        <v>580.94758100000001</v>
      </c>
      <c r="AU73" s="200">
        <v>609.50337500000001</v>
      </c>
      <c r="AV73" s="200">
        <v>635.47872199999995</v>
      </c>
      <c r="AW73" s="200">
        <v>677.55469900000003</v>
      </c>
      <c r="AX73" s="200">
        <v>689.59665099999995</v>
      </c>
      <c r="AY73" s="200">
        <v>672.21209899999997</v>
      </c>
      <c r="AZ73" s="200">
        <v>687.14344500000004</v>
      </c>
      <c r="BA73" s="200">
        <v>684.05524200000002</v>
      </c>
      <c r="BB73" s="200">
        <v>723.39135399999998</v>
      </c>
      <c r="BC73" s="200">
        <v>754.36913500000003</v>
      </c>
      <c r="BD73" s="200">
        <v>814.55647799999997</v>
      </c>
      <c r="BE73" s="200">
        <v>875.26136399999996</v>
      </c>
      <c r="BF73" s="200">
        <v>810.99339499999996</v>
      </c>
      <c r="BG73" s="200">
        <v>853.38882100000001</v>
      </c>
    </row>
    <row r="74" spans="1:59" ht="12.75" customHeight="1">
      <c r="A74" s="396"/>
      <c r="B74" s="396"/>
      <c r="C74" s="396"/>
      <c r="D74" s="396"/>
      <c r="E74" s="393" t="s">
        <v>349</v>
      </c>
      <c r="F74" s="387"/>
      <c r="G74" s="207" t="s">
        <v>328</v>
      </c>
      <c r="H74" s="208">
        <v>72.457999999999998</v>
      </c>
      <c r="I74" s="208">
        <v>86.222999999999999</v>
      </c>
      <c r="J74" s="208">
        <v>95.772999999999996</v>
      </c>
      <c r="K74" s="208">
        <v>109.786</v>
      </c>
      <c r="L74" s="208">
        <v>129.87799999999999</v>
      </c>
      <c r="M74" s="208">
        <v>165.12100000000001</v>
      </c>
      <c r="N74" s="208">
        <v>180.13300000000001</v>
      </c>
      <c r="O74" s="208">
        <v>192.06100000000001</v>
      </c>
      <c r="P74" s="208">
        <v>206.16900000000001</v>
      </c>
      <c r="Q74" s="208">
        <v>230.38300000000001</v>
      </c>
      <c r="R74" s="208">
        <v>275.041</v>
      </c>
      <c r="S74" s="208">
        <v>312.09699999999998</v>
      </c>
      <c r="T74" s="208">
        <v>347.18200000000002</v>
      </c>
      <c r="U74" s="208">
        <v>374.12400000000002</v>
      </c>
      <c r="V74" s="208">
        <v>384.58199999999999</v>
      </c>
      <c r="W74" s="208">
        <v>407.14</v>
      </c>
      <c r="X74" s="208">
        <v>433.005</v>
      </c>
      <c r="Y74" s="208">
        <v>452.19299999999998</v>
      </c>
      <c r="Z74" s="208">
        <v>481.44400000000002</v>
      </c>
      <c r="AA74" s="208">
        <v>526.202</v>
      </c>
      <c r="AB74" s="208">
        <v>580.83799999999997</v>
      </c>
      <c r="AC74" s="208">
        <v>656.779</v>
      </c>
      <c r="AD74" s="208">
        <v>737.97500000000002</v>
      </c>
      <c r="AE74" s="208">
        <v>785.13400000000001</v>
      </c>
      <c r="AF74" s="208">
        <v>822.53399999999999</v>
      </c>
      <c r="AG74" s="208">
        <v>871.52</v>
      </c>
      <c r="AH74" s="208">
        <v>913.899</v>
      </c>
      <c r="AI74" s="208">
        <v>943.26800000000003</v>
      </c>
      <c r="AJ74" s="208">
        <v>966.12300000000005</v>
      </c>
      <c r="AK74" s="208">
        <v>1000.934</v>
      </c>
      <c r="AL74" s="208">
        <v>1053.7718600000001</v>
      </c>
      <c r="AM74" s="208">
        <v>1155.6279999999999</v>
      </c>
      <c r="AN74" s="208">
        <v>1260.9314449999999</v>
      </c>
      <c r="AO74" s="208">
        <v>1331.3533890000001</v>
      </c>
      <c r="AP74" s="208">
        <v>1415.5008499999999</v>
      </c>
      <c r="AQ74" s="208">
        <v>1502.4984690000001</v>
      </c>
      <c r="AR74" s="208">
        <v>1605.4338250000001</v>
      </c>
      <c r="AS74" s="208">
        <v>1710.624611</v>
      </c>
      <c r="AT74" s="208">
        <v>1934.796251</v>
      </c>
      <c r="AU74" s="208">
        <v>2123.722831</v>
      </c>
      <c r="AV74" s="208">
        <v>2297.8999509999999</v>
      </c>
      <c r="AW74" s="208">
        <v>2327.1871639999999</v>
      </c>
      <c r="AX74" s="208">
        <v>2340.5369860000001</v>
      </c>
      <c r="AY74" s="208">
        <v>2404.77277</v>
      </c>
      <c r="AZ74" s="208">
        <v>2518.1362789999998</v>
      </c>
      <c r="BA74" s="208">
        <v>2655.5479129999999</v>
      </c>
      <c r="BB74" s="208">
        <v>2738.2149979999999</v>
      </c>
      <c r="BC74" s="208">
        <v>2829.2334900000001</v>
      </c>
      <c r="BD74" s="208">
        <v>2949.289886</v>
      </c>
      <c r="BE74" s="208">
        <v>3113.6679730000001</v>
      </c>
      <c r="BF74" s="208">
        <v>4220.926273</v>
      </c>
      <c r="BG74" s="208">
        <v>4577.6200630000003</v>
      </c>
    </row>
    <row r="75" spans="1:59" ht="12.75" customHeight="1">
      <c r="A75" s="396"/>
      <c r="B75" s="396"/>
      <c r="C75" s="396"/>
      <c r="D75" s="396"/>
      <c r="E75" s="391" t="s">
        <v>350</v>
      </c>
      <c r="F75" s="387"/>
      <c r="G75" s="198" t="s">
        <v>328</v>
      </c>
      <c r="H75" s="200">
        <v>4.8179999999999996</v>
      </c>
      <c r="I75" s="200">
        <v>6.0119999999999996</v>
      </c>
      <c r="J75" s="200">
        <v>7.1769999999999996</v>
      </c>
      <c r="K75" s="200">
        <v>5.391</v>
      </c>
      <c r="L75" s="200">
        <v>5.9950000000000001</v>
      </c>
      <c r="M75" s="200">
        <v>6.1349999999999998</v>
      </c>
      <c r="N75" s="200">
        <v>4.5339999999999998</v>
      </c>
      <c r="O75" s="200">
        <v>4.2469999999999999</v>
      </c>
      <c r="P75" s="200">
        <v>4.992</v>
      </c>
      <c r="Q75" s="200">
        <v>5.8460000000000001</v>
      </c>
      <c r="R75" s="200">
        <v>7.33</v>
      </c>
      <c r="S75" s="200">
        <v>6.6619999999999999</v>
      </c>
      <c r="T75" s="200">
        <v>8.141</v>
      </c>
      <c r="U75" s="200">
        <v>8.9309999999999992</v>
      </c>
      <c r="V75" s="200">
        <v>11.215999999999999</v>
      </c>
      <c r="W75" s="200">
        <v>13.766999999999999</v>
      </c>
      <c r="X75" s="200">
        <v>14.198</v>
      </c>
      <c r="Y75" s="200">
        <v>12.715</v>
      </c>
      <c r="Z75" s="200">
        <v>13.194000000000001</v>
      </c>
      <c r="AA75" s="200">
        <v>13.547000000000001</v>
      </c>
      <c r="AB75" s="200">
        <v>13.529</v>
      </c>
      <c r="AC75" s="200">
        <v>-25.625</v>
      </c>
      <c r="AD75" s="200">
        <v>20.550999999999998</v>
      </c>
      <c r="AE75" s="200">
        <v>21.692</v>
      </c>
      <c r="AF75" s="200">
        <v>19.946999999999999</v>
      </c>
      <c r="AG75" s="200">
        <v>15.379</v>
      </c>
      <c r="AH75" s="200">
        <v>20.378</v>
      </c>
      <c r="AI75" s="200">
        <v>16.956</v>
      </c>
      <c r="AJ75" s="200">
        <v>17.966999999999999</v>
      </c>
      <c r="AK75" s="200">
        <v>16.258852000000001</v>
      </c>
      <c r="AL75" s="200">
        <v>17.9328</v>
      </c>
      <c r="AM75" s="200">
        <v>16.861882999999999</v>
      </c>
      <c r="AN75" s="200">
        <v>19.396166000000001</v>
      </c>
      <c r="AO75" s="200">
        <v>21.661131999999998</v>
      </c>
      <c r="AP75" s="200">
        <v>22.977371000000002</v>
      </c>
      <c r="AQ75" s="200">
        <v>28.311192999999999</v>
      </c>
      <c r="AR75" s="200">
        <v>29.338947999999998</v>
      </c>
      <c r="AS75" s="200">
        <v>35.858564000000001</v>
      </c>
      <c r="AT75" s="200">
        <v>38.875082999999997</v>
      </c>
      <c r="AU75" s="200">
        <v>46.939785000000001</v>
      </c>
      <c r="AV75" s="200">
        <v>46.769038999999999</v>
      </c>
      <c r="AW75" s="200">
        <v>49.759374999999999</v>
      </c>
      <c r="AX75" s="200">
        <v>49.347785999999999</v>
      </c>
      <c r="AY75" s="200">
        <v>47.733162999999998</v>
      </c>
      <c r="AZ75" s="200">
        <v>45.832163999999999</v>
      </c>
      <c r="BA75" s="200">
        <v>44.778066000000003</v>
      </c>
      <c r="BB75" s="200">
        <v>48.247560999999997</v>
      </c>
      <c r="BC75" s="200">
        <v>46.035955000000001</v>
      </c>
      <c r="BD75" s="200">
        <v>51.495341000000003</v>
      </c>
      <c r="BE75" s="200">
        <v>50.357210000000002</v>
      </c>
      <c r="BF75" s="200">
        <v>53.856473000000001</v>
      </c>
      <c r="BG75" s="200">
        <v>62.308807000000002</v>
      </c>
    </row>
    <row r="76" spans="1:59" ht="12.75" customHeight="1">
      <c r="A76" s="396"/>
      <c r="B76" s="396"/>
      <c r="C76" s="396"/>
      <c r="D76" s="397"/>
      <c r="E76" s="391" t="s">
        <v>353</v>
      </c>
      <c r="F76" s="387"/>
      <c r="G76" s="198" t="s">
        <v>328</v>
      </c>
      <c r="H76" s="199">
        <v>160.46435099999999</v>
      </c>
      <c r="I76" s="199">
        <v>158.15202600000001</v>
      </c>
      <c r="J76" s="199">
        <v>183.454948</v>
      </c>
      <c r="K76" s="199">
        <v>208.16522699999999</v>
      </c>
      <c r="L76" s="199">
        <v>223.23805300000001</v>
      </c>
      <c r="M76" s="199">
        <v>191.006002</v>
      </c>
      <c r="N76" s="199">
        <v>230.51121599999999</v>
      </c>
      <c r="O76" s="199">
        <v>270.03320000000002</v>
      </c>
      <c r="P76" s="199">
        <v>315.74385699999999</v>
      </c>
      <c r="Q76" s="199">
        <v>358.29636099999999</v>
      </c>
      <c r="R76" s="199">
        <v>362.86728299999999</v>
      </c>
      <c r="S76" s="199">
        <v>412.82579399999997</v>
      </c>
      <c r="T76" s="199">
        <v>368.33123599999999</v>
      </c>
      <c r="U76" s="199">
        <v>373.037623</v>
      </c>
      <c r="V76" s="199">
        <v>440.94320699999997</v>
      </c>
      <c r="W76" s="199">
        <v>490.76420000000002</v>
      </c>
      <c r="X76" s="199">
        <v>520.25937599999997</v>
      </c>
      <c r="Y76" s="199">
        <v>600.36367900000005</v>
      </c>
      <c r="Z76" s="199">
        <v>651.18460600000003</v>
      </c>
      <c r="AA76" s="199">
        <v>705.18042500000001</v>
      </c>
      <c r="AB76" s="199">
        <v>714.27655200000004</v>
      </c>
      <c r="AC76" s="199">
        <v>697.83430799999996</v>
      </c>
      <c r="AD76" s="199">
        <v>642.31426399999998</v>
      </c>
      <c r="AE76" s="199">
        <v>686.56320100000005</v>
      </c>
      <c r="AF76" s="199">
        <v>787.51199599999995</v>
      </c>
      <c r="AG76" s="199">
        <v>826.64871300000004</v>
      </c>
      <c r="AH76" s="199">
        <v>936.62359600000002</v>
      </c>
      <c r="AI76" s="199">
        <v>1081.486952</v>
      </c>
      <c r="AJ76" s="199">
        <v>1232.178455</v>
      </c>
      <c r="AK76" s="199">
        <v>1374.2085629999999</v>
      </c>
      <c r="AL76" s="199">
        <v>1550.587642</v>
      </c>
      <c r="AM76" s="199">
        <v>1430.838358</v>
      </c>
      <c r="AN76" s="199">
        <v>1189.769794</v>
      </c>
      <c r="AO76" s="199">
        <v>1162.509364</v>
      </c>
      <c r="AP76" s="199">
        <v>1306.2614140000001</v>
      </c>
      <c r="AQ76" s="199">
        <v>1565.2036069999999</v>
      </c>
      <c r="AR76" s="199">
        <v>1765.9793320000001</v>
      </c>
      <c r="AS76" s="199">
        <v>1810.7873810000001</v>
      </c>
      <c r="AT76" s="199">
        <v>1508.284238</v>
      </c>
      <c r="AU76" s="199">
        <v>847.67720199999997</v>
      </c>
      <c r="AV76" s="199">
        <v>885.80964200000005</v>
      </c>
      <c r="AW76" s="199">
        <v>1006.629991</v>
      </c>
      <c r="AX76" s="199">
        <v>1163.518879</v>
      </c>
      <c r="AY76" s="199">
        <v>1640.775132</v>
      </c>
      <c r="AZ76" s="199">
        <v>1733.3630989999999</v>
      </c>
      <c r="BA76" s="199">
        <v>1831.900314</v>
      </c>
      <c r="BB76" s="199">
        <v>1747.985306</v>
      </c>
      <c r="BC76" s="199">
        <v>1757.4276130000001</v>
      </c>
      <c r="BD76" s="199">
        <v>1755.179234</v>
      </c>
      <c r="BE76" s="199">
        <v>1758.374728</v>
      </c>
      <c r="BF76" s="199">
        <v>188.39196799999999</v>
      </c>
      <c r="BG76" s="199">
        <v>737.39737700000001</v>
      </c>
    </row>
    <row r="77" spans="1:59" ht="12.75" customHeight="1">
      <c r="A77" s="396"/>
      <c r="B77" s="396"/>
      <c r="C77" s="396"/>
      <c r="D77" s="395" t="s">
        <v>354</v>
      </c>
      <c r="E77" s="391" t="s">
        <v>355</v>
      </c>
      <c r="F77" s="387"/>
      <c r="G77" s="198" t="s">
        <v>328</v>
      </c>
      <c r="H77" s="200">
        <v>192.78508500000001</v>
      </c>
      <c r="I77" s="200">
        <v>208.95960600000001</v>
      </c>
      <c r="J77" s="200">
        <v>225.498244</v>
      </c>
      <c r="K77" s="200">
        <v>239.12508800000001</v>
      </c>
      <c r="L77" s="200">
        <v>265.20452599999999</v>
      </c>
      <c r="M77" s="200">
        <v>296.72448400000002</v>
      </c>
      <c r="N77" s="200">
        <v>314.50745599999999</v>
      </c>
      <c r="O77" s="200">
        <v>341.16895199999999</v>
      </c>
      <c r="P77" s="200">
        <v>370.76926300000002</v>
      </c>
      <c r="Q77" s="200">
        <v>404.70481899999999</v>
      </c>
      <c r="R77" s="200">
        <v>453.64927</v>
      </c>
      <c r="S77" s="200">
        <v>507.04077799999999</v>
      </c>
      <c r="T77" s="200">
        <v>554.52901599999996</v>
      </c>
      <c r="U77" s="200">
        <v>595.39254500000004</v>
      </c>
      <c r="V77" s="200">
        <v>634.72765200000003</v>
      </c>
      <c r="W77" s="200">
        <v>690.63962400000003</v>
      </c>
      <c r="X77" s="200">
        <v>737.98836500000004</v>
      </c>
      <c r="Y77" s="200">
        <v>776.89225199999998</v>
      </c>
      <c r="Z77" s="200">
        <v>820.45358599999997</v>
      </c>
      <c r="AA77" s="200">
        <v>881.42806299999995</v>
      </c>
      <c r="AB77" s="200">
        <v>948.18518700000004</v>
      </c>
      <c r="AC77" s="200">
        <v>1004.856163</v>
      </c>
      <c r="AD77" s="200">
        <v>1048.381946</v>
      </c>
      <c r="AE77" s="200">
        <v>1073.039039</v>
      </c>
      <c r="AF77" s="200">
        <v>1108.10058</v>
      </c>
      <c r="AG77" s="200">
        <v>1141.7425679999999</v>
      </c>
      <c r="AH77" s="200">
        <v>1172.8886990000001</v>
      </c>
      <c r="AI77" s="200">
        <v>1220.52835</v>
      </c>
      <c r="AJ77" s="200">
        <v>1267.6074000000001</v>
      </c>
      <c r="AK77" s="200">
        <v>1351.427017</v>
      </c>
      <c r="AL77" s="200">
        <v>1437.5878769999999</v>
      </c>
      <c r="AM77" s="200">
        <v>1538.1506079999999</v>
      </c>
      <c r="AN77" s="200">
        <v>1645.8188150000001</v>
      </c>
      <c r="AO77" s="200">
        <v>1746.378166</v>
      </c>
      <c r="AP77" s="200">
        <v>1851.9199040000001</v>
      </c>
      <c r="AQ77" s="200">
        <v>1962.0271170000001</v>
      </c>
      <c r="AR77" s="200">
        <v>2072.9532380000001</v>
      </c>
      <c r="AS77" s="200">
        <v>2198.532248</v>
      </c>
      <c r="AT77" s="200">
        <v>2353.439918</v>
      </c>
      <c r="AU77" s="200">
        <v>2433.4288489999999</v>
      </c>
      <c r="AV77" s="200">
        <v>2511.0461780000001</v>
      </c>
      <c r="AW77" s="200">
        <v>2511.3108189999998</v>
      </c>
      <c r="AX77" s="200">
        <v>2515.4394160000002</v>
      </c>
      <c r="AY77" s="200">
        <v>2532.6455230000001</v>
      </c>
      <c r="AZ77" s="200">
        <v>2566.2536620000001</v>
      </c>
      <c r="BA77" s="200">
        <v>2608.9828189999998</v>
      </c>
      <c r="BB77" s="200">
        <v>2663.1079559999998</v>
      </c>
      <c r="BC77" s="200">
        <v>2726.5599520000001</v>
      </c>
      <c r="BD77" s="200">
        <v>2866.9323800000002</v>
      </c>
      <c r="BE77" s="200">
        <v>3008.7792290000002</v>
      </c>
      <c r="BF77" s="200">
        <v>3138.3758440000001</v>
      </c>
      <c r="BG77" s="200">
        <v>3353.730564</v>
      </c>
    </row>
    <row r="78" spans="1:59" ht="12.75" customHeight="1">
      <c r="A78" s="396"/>
      <c r="B78" s="396"/>
      <c r="C78" s="396"/>
      <c r="D78" s="397"/>
      <c r="E78" s="391" t="s">
        <v>356</v>
      </c>
      <c r="F78" s="387"/>
      <c r="G78" s="198" t="s">
        <v>328</v>
      </c>
      <c r="H78" s="199">
        <v>-32.320734999999999</v>
      </c>
      <c r="I78" s="199">
        <v>-50.807580000000002</v>
      </c>
      <c r="J78" s="199">
        <v>-42.043295999999998</v>
      </c>
      <c r="K78" s="199">
        <v>-30.959859999999999</v>
      </c>
      <c r="L78" s="199">
        <v>-41.966473000000001</v>
      </c>
      <c r="M78" s="199">
        <v>-105.71848300000001</v>
      </c>
      <c r="N78" s="199">
        <v>-83.99624</v>
      </c>
      <c r="O78" s="199">
        <v>-71.135751999999997</v>
      </c>
      <c r="P78" s="199">
        <v>-55.025405999999997</v>
      </c>
      <c r="Q78" s="199">
        <v>-46.408458000000003</v>
      </c>
      <c r="R78" s="199">
        <v>-90.781987000000001</v>
      </c>
      <c r="S78" s="199">
        <v>-94.214984000000001</v>
      </c>
      <c r="T78" s="199">
        <v>-186.19777999999999</v>
      </c>
      <c r="U78" s="199">
        <v>-222.35492300000001</v>
      </c>
      <c r="V78" s="199">
        <v>-193.78444500000001</v>
      </c>
      <c r="W78" s="199">
        <v>-199.87542400000001</v>
      </c>
      <c r="X78" s="199">
        <v>-217.72899000000001</v>
      </c>
      <c r="Y78" s="199">
        <v>-176.528572</v>
      </c>
      <c r="Z78" s="199">
        <v>-169.26898</v>
      </c>
      <c r="AA78" s="199">
        <v>-176.24763799999999</v>
      </c>
      <c r="AB78" s="199">
        <v>-233.908635</v>
      </c>
      <c r="AC78" s="199">
        <v>-307.02185500000002</v>
      </c>
      <c r="AD78" s="199">
        <v>-406.06768199999999</v>
      </c>
      <c r="AE78" s="199">
        <v>-386.47583800000001</v>
      </c>
      <c r="AF78" s="199">
        <v>-320.58858400000003</v>
      </c>
      <c r="AG78" s="199">
        <v>-315.09385500000002</v>
      </c>
      <c r="AH78" s="199">
        <v>-236.26510400000001</v>
      </c>
      <c r="AI78" s="199">
        <v>-139.04139799999999</v>
      </c>
      <c r="AJ78" s="199">
        <v>-35.428946000000003</v>
      </c>
      <c r="AK78" s="199">
        <v>22.781545999999999</v>
      </c>
      <c r="AL78" s="199">
        <v>112.999765</v>
      </c>
      <c r="AM78" s="199">
        <v>-107.31225000000001</v>
      </c>
      <c r="AN78" s="199">
        <v>-456.04902099999998</v>
      </c>
      <c r="AO78" s="199">
        <v>-583.86880199999996</v>
      </c>
      <c r="AP78" s="199">
        <v>-545.65849000000003</v>
      </c>
      <c r="AQ78" s="199">
        <v>-396.82351</v>
      </c>
      <c r="AR78" s="199">
        <v>-306.973906</v>
      </c>
      <c r="AS78" s="199">
        <v>-387.744867</v>
      </c>
      <c r="AT78" s="199">
        <v>-845.15567899999996</v>
      </c>
      <c r="AU78" s="199">
        <v>-1585.7516479999999</v>
      </c>
      <c r="AV78" s="199">
        <v>-1625.2365359999999</v>
      </c>
      <c r="AW78" s="199">
        <v>-1504.6808289999999</v>
      </c>
      <c r="AX78" s="199">
        <v>-1351.920537</v>
      </c>
      <c r="AY78" s="199">
        <v>-891.87039100000004</v>
      </c>
      <c r="AZ78" s="199">
        <v>-832.89056300000004</v>
      </c>
      <c r="BA78" s="199">
        <v>-777.08250499999997</v>
      </c>
      <c r="BB78" s="199">
        <v>-915.12265000000002</v>
      </c>
      <c r="BC78" s="199">
        <v>-969.13234</v>
      </c>
      <c r="BD78" s="199">
        <v>-1111.753146</v>
      </c>
      <c r="BE78" s="199">
        <v>-1250.404501</v>
      </c>
      <c r="BF78" s="199">
        <v>-2949.9838759999998</v>
      </c>
      <c r="BG78" s="199">
        <v>-2616.3331870000002</v>
      </c>
    </row>
    <row r="79" spans="1:59" ht="12.75" customHeight="1">
      <c r="A79" s="396"/>
      <c r="B79" s="396"/>
      <c r="C79" s="396"/>
      <c r="D79" s="395" t="s">
        <v>357</v>
      </c>
      <c r="E79" s="391" t="s">
        <v>358</v>
      </c>
      <c r="F79" s="387"/>
      <c r="G79" s="198" t="s">
        <v>328</v>
      </c>
      <c r="H79" s="200">
        <v>37.399886000000002</v>
      </c>
      <c r="I79" s="200">
        <v>39.967677000000002</v>
      </c>
      <c r="J79" s="200">
        <v>42.044243000000002</v>
      </c>
      <c r="K79" s="200">
        <v>45.545982000000002</v>
      </c>
      <c r="L79" s="200">
        <v>51.747748000000001</v>
      </c>
      <c r="M79" s="200">
        <v>57.304479000000001</v>
      </c>
      <c r="N79" s="200">
        <v>61.063040999999998</v>
      </c>
      <c r="O79" s="200">
        <v>65.835961999999995</v>
      </c>
      <c r="P79" s="200">
        <v>71.905015000000006</v>
      </c>
      <c r="Q79" s="200">
        <v>79.538522999999998</v>
      </c>
      <c r="R79" s="200">
        <v>89.316218000000006</v>
      </c>
      <c r="S79" s="200">
        <v>100.643845</v>
      </c>
      <c r="T79" s="200">
        <v>111.51437199999999</v>
      </c>
      <c r="U79" s="200">
        <v>118.471998</v>
      </c>
      <c r="V79" s="200">
        <v>129.21238099999999</v>
      </c>
      <c r="W79" s="200">
        <v>137.733788</v>
      </c>
      <c r="X79" s="200">
        <v>147.40348800000001</v>
      </c>
      <c r="Y79" s="200">
        <v>157.448744</v>
      </c>
      <c r="Z79" s="200">
        <v>169.45483899999999</v>
      </c>
      <c r="AA79" s="200">
        <v>180.94090299999999</v>
      </c>
      <c r="AB79" s="200">
        <v>191.87126499999999</v>
      </c>
      <c r="AC79" s="200">
        <v>202.20098200000001</v>
      </c>
      <c r="AD79" s="200">
        <v>208.09783999999999</v>
      </c>
      <c r="AE79" s="200">
        <v>215.31737100000001</v>
      </c>
      <c r="AF79" s="200">
        <v>222.54947200000001</v>
      </c>
      <c r="AG79" s="200">
        <v>230.612042</v>
      </c>
      <c r="AH79" s="200">
        <v>234.73662200000001</v>
      </c>
      <c r="AI79" s="200">
        <v>239.75042300000001</v>
      </c>
      <c r="AJ79" s="200">
        <v>245.38308000000001</v>
      </c>
      <c r="AK79" s="200">
        <v>253.88962599999999</v>
      </c>
      <c r="AL79" s="200">
        <v>266.08389</v>
      </c>
      <c r="AM79" s="200">
        <v>273.66806300000002</v>
      </c>
      <c r="AN79" s="200">
        <v>281.73868900000002</v>
      </c>
      <c r="AO79" s="200">
        <v>292.37347599999998</v>
      </c>
      <c r="AP79" s="200">
        <v>309.11249400000003</v>
      </c>
      <c r="AQ79" s="200">
        <v>331.63534900000002</v>
      </c>
      <c r="AR79" s="200">
        <v>354.35612400000002</v>
      </c>
      <c r="AS79" s="200">
        <v>381.134028</v>
      </c>
      <c r="AT79" s="200">
        <v>406.56792799999999</v>
      </c>
      <c r="AU79" s="200">
        <v>421.63888400000002</v>
      </c>
      <c r="AV79" s="200">
        <v>435.18233800000002</v>
      </c>
      <c r="AW79" s="200">
        <v>454.05735199999998</v>
      </c>
      <c r="AX79" s="200">
        <v>469.45351900000003</v>
      </c>
      <c r="AY79" s="200">
        <v>479.59326800000002</v>
      </c>
      <c r="AZ79" s="200">
        <v>490.57102700000002</v>
      </c>
      <c r="BA79" s="200">
        <v>496.11519099999998</v>
      </c>
      <c r="BB79" s="200">
        <v>499.64449000000002</v>
      </c>
      <c r="BC79" s="200">
        <v>513.40258600000004</v>
      </c>
      <c r="BD79" s="200">
        <v>535.05919800000004</v>
      </c>
      <c r="BE79" s="200">
        <v>554.96240399999999</v>
      </c>
      <c r="BF79" s="200">
        <v>573.59724100000005</v>
      </c>
      <c r="BG79" s="200">
        <v>613.01464899999996</v>
      </c>
    </row>
    <row r="80" spans="1:59" ht="12.75" customHeight="1">
      <c r="A80" s="396"/>
      <c r="B80" s="396"/>
      <c r="C80" s="396"/>
      <c r="D80" s="396"/>
      <c r="E80" s="391" t="s">
        <v>359</v>
      </c>
      <c r="F80" s="387"/>
      <c r="G80" s="198" t="s">
        <v>328</v>
      </c>
      <c r="H80" s="199">
        <v>4.7640000000000002</v>
      </c>
      <c r="I80" s="199">
        <v>5.7969999999999997</v>
      </c>
      <c r="J80" s="199">
        <v>6.8040000000000003</v>
      </c>
      <c r="K80" s="199">
        <v>6.601</v>
      </c>
      <c r="L80" s="199">
        <v>6.298</v>
      </c>
      <c r="M80" s="199">
        <v>6.4480000000000004</v>
      </c>
      <c r="N80" s="199">
        <v>7.2359999999999998</v>
      </c>
      <c r="O80" s="199">
        <v>9.2759999999999998</v>
      </c>
      <c r="P80" s="199">
        <v>7.1890000000000001</v>
      </c>
      <c r="Q80" s="199">
        <v>7.5410000000000004</v>
      </c>
      <c r="R80" s="199">
        <v>8.7780000000000005</v>
      </c>
      <c r="S80" s="199">
        <v>9.2620000000000005</v>
      </c>
      <c r="T80" s="199">
        <v>10.103</v>
      </c>
      <c r="U80" s="199">
        <v>8.2899999999999991</v>
      </c>
      <c r="V80" s="199">
        <v>8.36</v>
      </c>
      <c r="W80" s="199">
        <v>8.9339999999999993</v>
      </c>
      <c r="X80" s="199">
        <v>10.019</v>
      </c>
      <c r="Y80" s="199">
        <v>10.576000000000001</v>
      </c>
      <c r="Z80" s="199">
        <v>11.114000000000001</v>
      </c>
      <c r="AA80" s="199">
        <v>12.435</v>
      </c>
      <c r="AB80" s="199">
        <v>15.755000000000001</v>
      </c>
      <c r="AC80" s="199">
        <v>15.597</v>
      </c>
      <c r="AD80" s="199">
        <v>15.795</v>
      </c>
      <c r="AE80" s="199">
        <v>17.637</v>
      </c>
      <c r="AF80" s="199">
        <v>20.228000000000002</v>
      </c>
      <c r="AG80" s="199">
        <v>20.039000000000001</v>
      </c>
      <c r="AH80" s="199">
        <v>23.11</v>
      </c>
      <c r="AI80" s="199">
        <v>26.974</v>
      </c>
      <c r="AJ80" s="199">
        <v>32.393000000000001</v>
      </c>
      <c r="AK80" s="199">
        <v>36.704999999999998</v>
      </c>
      <c r="AL80" s="199">
        <v>35.64</v>
      </c>
      <c r="AM80" s="199">
        <v>37.421999999999997</v>
      </c>
      <c r="AN80" s="199">
        <v>32.654000000000003</v>
      </c>
      <c r="AO80" s="199">
        <v>28.344999999999999</v>
      </c>
      <c r="AP80" s="199">
        <v>30.355</v>
      </c>
      <c r="AQ80" s="199">
        <v>32.475000000000001</v>
      </c>
      <c r="AR80" s="199">
        <v>33.078000000000003</v>
      </c>
      <c r="AS80" s="199">
        <v>31.927</v>
      </c>
      <c r="AT80" s="199">
        <v>33.695</v>
      </c>
      <c r="AU80" s="199">
        <v>25.206</v>
      </c>
      <c r="AV80" s="199">
        <v>19.899000000000001</v>
      </c>
      <c r="AW80" s="199">
        <v>14.721</v>
      </c>
      <c r="AX80" s="199">
        <v>21.890999999999998</v>
      </c>
      <c r="AY80" s="199">
        <v>26.178000000000001</v>
      </c>
      <c r="AZ80" s="199">
        <v>23.763186999999999</v>
      </c>
      <c r="BA80" s="199">
        <v>25.582308999999999</v>
      </c>
      <c r="BB80" s="199">
        <v>25.388788000000002</v>
      </c>
      <c r="BC80" s="199">
        <v>263.25925999999998</v>
      </c>
      <c r="BD80" s="199">
        <v>28.968807000000002</v>
      </c>
      <c r="BE80" s="199">
        <v>21.471979000000001</v>
      </c>
      <c r="BF80" s="199">
        <v>25.276700000000002</v>
      </c>
      <c r="BG80" s="199">
        <v>37.936877000000003</v>
      </c>
    </row>
    <row r="81" spans="1:60" ht="12.75" customHeight="1">
      <c r="A81" s="396"/>
      <c r="B81" s="396"/>
      <c r="C81" s="396"/>
      <c r="D81" s="396"/>
      <c r="E81" s="391" t="s">
        <v>360</v>
      </c>
      <c r="F81" s="387"/>
      <c r="G81" s="198" t="s">
        <v>328</v>
      </c>
      <c r="H81" s="200">
        <v>0.13</v>
      </c>
      <c r="I81" s="200">
        <v>0.155</v>
      </c>
      <c r="J81" s="200">
        <v>0.224</v>
      </c>
      <c r="K81" s="200">
        <v>0.19400000000000001</v>
      </c>
      <c r="L81" s="200">
        <v>0.25900000000000001</v>
      </c>
      <c r="M81" s="200">
        <v>0.29799999999999999</v>
      </c>
      <c r="N81" s="200">
        <v>0.249</v>
      </c>
      <c r="O81" s="200">
        <v>0.22500000000000001</v>
      </c>
      <c r="P81" s="200">
        <v>0.251</v>
      </c>
      <c r="Q81" s="200">
        <v>0.35099999999999998</v>
      </c>
      <c r="R81" s="200">
        <v>0.40400000000000003</v>
      </c>
      <c r="S81" s="200">
        <v>0.32400000000000001</v>
      </c>
      <c r="T81" s="200">
        <v>0.312</v>
      </c>
      <c r="U81" s="200">
        <v>0.13900000000000001</v>
      </c>
      <c r="V81" s="200">
        <v>0.106</v>
      </c>
      <c r="W81" s="200">
        <v>0.14699999999999999</v>
      </c>
      <c r="X81" s="200">
        <v>0.111</v>
      </c>
      <c r="Y81" s="200">
        <v>0.13800000000000001</v>
      </c>
      <c r="Z81" s="200">
        <v>0.13400000000000001</v>
      </c>
      <c r="AA81" s="200">
        <v>0.34799999999999998</v>
      </c>
      <c r="AB81" s="200">
        <v>7.3730000000000002</v>
      </c>
      <c r="AC81" s="200">
        <v>5.2990000000000004</v>
      </c>
      <c r="AD81" s="200">
        <v>0.22800000000000001</v>
      </c>
      <c r="AE81" s="200">
        <v>0.82799999999999996</v>
      </c>
      <c r="AF81" s="200">
        <v>1.244</v>
      </c>
      <c r="AG81" s="200">
        <v>0.64100000000000001</v>
      </c>
      <c r="AH81" s="200">
        <v>0.20100000000000001</v>
      </c>
      <c r="AI81" s="200">
        <v>0.40300000000000002</v>
      </c>
      <c r="AJ81" s="200">
        <v>0.245</v>
      </c>
      <c r="AK81" s="200">
        <v>6.7381330000000004</v>
      </c>
      <c r="AL81" s="200">
        <v>4.5798750000000004</v>
      </c>
      <c r="AM81" s="200">
        <v>1.3159419999999999</v>
      </c>
      <c r="AN81" s="200">
        <v>7.821332</v>
      </c>
      <c r="AO81" s="200">
        <v>23.808534000000002</v>
      </c>
      <c r="AP81" s="200">
        <v>29.028345999999999</v>
      </c>
      <c r="AQ81" s="200">
        <v>54.507461999999997</v>
      </c>
      <c r="AR81" s="200">
        <v>24.028469000000001</v>
      </c>
      <c r="AS81" s="200">
        <v>31.579297</v>
      </c>
      <c r="AT81" s="200">
        <v>94.428313000000003</v>
      </c>
      <c r="AU81" s="200">
        <v>149.22044600000001</v>
      </c>
      <c r="AV81" s="200">
        <v>76.048434</v>
      </c>
      <c r="AW81" s="200">
        <v>62.222932</v>
      </c>
      <c r="AX81" s="200">
        <v>38.411636000000001</v>
      </c>
      <c r="AY81" s="200">
        <v>18.820682999999999</v>
      </c>
      <c r="AZ81" s="200">
        <v>17.999072000000002</v>
      </c>
      <c r="BA81" s="200">
        <v>15.721814</v>
      </c>
      <c r="BB81" s="200">
        <v>13.305273</v>
      </c>
      <c r="BC81" s="200">
        <v>26.290545999999999</v>
      </c>
      <c r="BD81" s="200">
        <v>16.427647</v>
      </c>
      <c r="BE81" s="200">
        <v>25.600436999999999</v>
      </c>
      <c r="BF81" s="200">
        <v>15.86844</v>
      </c>
      <c r="BG81" s="200">
        <v>75.885591000000005</v>
      </c>
    </row>
    <row r="82" spans="1:60" ht="12.75" customHeight="1">
      <c r="A82" s="396"/>
      <c r="B82" s="396"/>
      <c r="C82" s="396"/>
      <c r="D82" s="396"/>
      <c r="E82" s="391" t="s">
        <v>361</v>
      </c>
      <c r="F82" s="387"/>
      <c r="G82" s="198" t="s">
        <v>328</v>
      </c>
      <c r="H82" s="199">
        <v>56.466974999999998</v>
      </c>
      <c r="I82" s="199">
        <v>55.092798999999999</v>
      </c>
      <c r="J82" s="199">
        <v>56.808830999999998</v>
      </c>
      <c r="K82" s="199">
        <v>61.553170000000001</v>
      </c>
      <c r="L82" s="199">
        <v>71.045546999999999</v>
      </c>
      <c r="M82" s="199">
        <v>78.570145999999994</v>
      </c>
      <c r="N82" s="199">
        <v>82.968259000000003</v>
      </c>
      <c r="O82" s="199">
        <v>86.253302000000005</v>
      </c>
      <c r="P82" s="199">
        <v>96.117936999999998</v>
      </c>
      <c r="Q82" s="199">
        <v>110.046505</v>
      </c>
      <c r="R82" s="199">
        <v>124.475943</v>
      </c>
      <c r="S82" s="199">
        <v>134.60567900000001</v>
      </c>
      <c r="T82" s="199">
        <v>144.33454900000001</v>
      </c>
      <c r="U82" s="199">
        <v>159.33105800000001</v>
      </c>
      <c r="V82" s="199">
        <v>180.54538099999999</v>
      </c>
      <c r="W82" s="199">
        <v>204.588359</v>
      </c>
      <c r="X82" s="199">
        <v>222.02888100000001</v>
      </c>
      <c r="Y82" s="199">
        <v>238.82997800000001</v>
      </c>
      <c r="Z82" s="199">
        <v>243.51809399999999</v>
      </c>
      <c r="AA82" s="199">
        <v>255.31233599999999</v>
      </c>
      <c r="AB82" s="199">
        <v>273.91171700000001</v>
      </c>
      <c r="AC82" s="199">
        <v>276.75970799999999</v>
      </c>
      <c r="AD82" s="199">
        <v>277.52235100000001</v>
      </c>
      <c r="AE82" s="199">
        <v>273.62262900000002</v>
      </c>
      <c r="AF82" s="199">
        <v>278.62420900000001</v>
      </c>
      <c r="AG82" s="199">
        <v>290.99069800000001</v>
      </c>
      <c r="AH82" s="199">
        <v>302.651071</v>
      </c>
      <c r="AI82" s="199">
        <v>308.11500899999999</v>
      </c>
      <c r="AJ82" s="199">
        <v>323.05416400000001</v>
      </c>
      <c r="AK82" s="199">
        <v>345.66922899999997</v>
      </c>
      <c r="AL82" s="199">
        <v>367.779877</v>
      </c>
      <c r="AM82" s="199">
        <v>389.28697899999997</v>
      </c>
      <c r="AN82" s="199">
        <v>419.191666</v>
      </c>
      <c r="AO82" s="199">
        <v>437.31719500000003</v>
      </c>
      <c r="AP82" s="199">
        <v>459.61681099999998</v>
      </c>
      <c r="AQ82" s="199">
        <v>484.51037500000001</v>
      </c>
      <c r="AR82" s="199">
        <v>519.98848299999997</v>
      </c>
      <c r="AS82" s="199">
        <v>559.16860399999996</v>
      </c>
      <c r="AT82" s="199">
        <v>592.27797299999997</v>
      </c>
      <c r="AU82" s="199">
        <v>604.72195399999998</v>
      </c>
      <c r="AV82" s="199">
        <v>605.806014</v>
      </c>
      <c r="AW82" s="199">
        <v>600.41188999999997</v>
      </c>
      <c r="AX82" s="199">
        <v>585.30762300000004</v>
      </c>
      <c r="AY82" s="199">
        <v>564.49720200000002</v>
      </c>
      <c r="AZ82" s="199">
        <v>565.85711300000003</v>
      </c>
      <c r="BA82" s="199">
        <v>585.13148100000001</v>
      </c>
      <c r="BB82" s="199">
        <v>602.75265999999999</v>
      </c>
      <c r="BC82" s="199">
        <v>630.67391999999995</v>
      </c>
      <c r="BD82" s="199">
        <v>671.19678099999999</v>
      </c>
      <c r="BE82" s="199">
        <v>709.82338700000003</v>
      </c>
      <c r="BF82" s="199">
        <v>749.88339900000005</v>
      </c>
      <c r="BG82" s="199">
        <v>763.55063500000006</v>
      </c>
    </row>
    <row r="83" spans="1:60" ht="12.75" customHeight="1">
      <c r="A83" s="396"/>
      <c r="B83" s="396"/>
      <c r="C83" s="396"/>
      <c r="D83" s="396"/>
      <c r="E83" s="395" t="s">
        <v>361</v>
      </c>
      <c r="F83" s="201" t="s">
        <v>362</v>
      </c>
      <c r="G83" s="198" t="s">
        <v>328</v>
      </c>
      <c r="H83" s="200">
        <v>56.466974999999998</v>
      </c>
      <c r="I83" s="200">
        <v>55.092798999999999</v>
      </c>
      <c r="J83" s="200">
        <v>56.808830999999998</v>
      </c>
      <c r="K83" s="200">
        <v>61.553170000000001</v>
      </c>
      <c r="L83" s="200">
        <v>71.045546999999999</v>
      </c>
      <c r="M83" s="200">
        <v>78.570145999999994</v>
      </c>
      <c r="N83" s="200">
        <v>82.968259000000003</v>
      </c>
      <c r="O83" s="200">
        <v>86.253302000000005</v>
      </c>
      <c r="P83" s="200">
        <v>96.117936999999998</v>
      </c>
      <c r="Q83" s="200">
        <v>110.046505</v>
      </c>
      <c r="R83" s="200">
        <v>124.475943</v>
      </c>
      <c r="S83" s="200">
        <v>134.60567900000001</v>
      </c>
      <c r="T83" s="200">
        <v>144.33454900000001</v>
      </c>
      <c r="U83" s="200">
        <v>159.33105800000001</v>
      </c>
      <c r="V83" s="200">
        <v>180.54538099999999</v>
      </c>
      <c r="W83" s="200">
        <v>204.588359</v>
      </c>
      <c r="X83" s="200">
        <v>222.02888100000001</v>
      </c>
      <c r="Y83" s="200">
        <v>238.82997800000001</v>
      </c>
      <c r="Z83" s="200">
        <v>243.51809399999999</v>
      </c>
      <c r="AA83" s="200">
        <v>255.31233599999999</v>
      </c>
      <c r="AB83" s="200">
        <v>273.91171700000001</v>
      </c>
      <c r="AC83" s="200">
        <v>276.75970799999999</v>
      </c>
      <c r="AD83" s="200">
        <v>277.52235100000001</v>
      </c>
      <c r="AE83" s="200">
        <v>273.62262900000002</v>
      </c>
      <c r="AF83" s="200">
        <v>278.62420900000001</v>
      </c>
      <c r="AG83" s="200">
        <v>290.99069800000001</v>
      </c>
      <c r="AH83" s="200">
        <v>302.651071</v>
      </c>
      <c r="AI83" s="200">
        <v>308.11500899999999</v>
      </c>
      <c r="AJ83" s="200">
        <v>323.05416400000001</v>
      </c>
      <c r="AK83" s="200">
        <v>345.66922899999997</v>
      </c>
      <c r="AL83" s="200">
        <v>367.779877</v>
      </c>
      <c r="AM83" s="200">
        <v>389.28697899999997</v>
      </c>
      <c r="AN83" s="200">
        <v>419.191666</v>
      </c>
      <c r="AO83" s="200">
        <v>437.31719500000003</v>
      </c>
      <c r="AP83" s="200">
        <v>459.61681099999998</v>
      </c>
      <c r="AQ83" s="200">
        <v>484.51037500000001</v>
      </c>
      <c r="AR83" s="200">
        <v>519.98848299999997</v>
      </c>
      <c r="AS83" s="200">
        <v>559.16860399999996</v>
      </c>
      <c r="AT83" s="200">
        <v>592.27797299999997</v>
      </c>
      <c r="AU83" s="200">
        <v>604.72195399999998</v>
      </c>
      <c r="AV83" s="200">
        <v>605.806014</v>
      </c>
      <c r="AW83" s="200">
        <v>600.41188999999997</v>
      </c>
      <c r="AX83" s="200">
        <v>585.30762300000004</v>
      </c>
      <c r="AY83" s="200">
        <v>564.49720200000002</v>
      </c>
      <c r="AZ83" s="200">
        <v>565.85711300000003</v>
      </c>
      <c r="BA83" s="200">
        <v>585.13148100000001</v>
      </c>
      <c r="BB83" s="200">
        <v>602.75265999999999</v>
      </c>
      <c r="BC83" s="200">
        <v>630.67391999999995</v>
      </c>
      <c r="BD83" s="200">
        <v>671.19678099999999</v>
      </c>
      <c r="BE83" s="200">
        <v>709.82338700000003</v>
      </c>
      <c r="BF83" s="200">
        <v>749.88339900000005</v>
      </c>
      <c r="BG83" s="200">
        <v>763.55063500000006</v>
      </c>
    </row>
    <row r="84" spans="1:60" ht="12.75" customHeight="1">
      <c r="A84" s="396"/>
      <c r="B84" s="396"/>
      <c r="C84" s="396"/>
      <c r="D84" s="396"/>
      <c r="E84" s="397"/>
      <c r="F84" s="201" t="s">
        <v>363</v>
      </c>
      <c r="G84" s="198" t="s">
        <v>328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0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0</v>
      </c>
      <c r="AA84" s="199">
        <v>0</v>
      </c>
      <c r="AB84" s="199">
        <v>0</v>
      </c>
      <c r="AC84" s="199">
        <v>0</v>
      </c>
      <c r="AD84" s="199">
        <v>0</v>
      </c>
      <c r="AE84" s="199">
        <v>0</v>
      </c>
      <c r="AF84" s="199">
        <v>0</v>
      </c>
      <c r="AG84" s="199">
        <v>0</v>
      </c>
      <c r="AH84" s="199">
        <v>0</v>
      </c>
      <c r="AI84" s="199">
        <v>0</v>
      </c>
      <c r="AJ84" s="199">
        <v>0</v>
      </c>
      <c r="AK84" s="199">
        <v>0</v>
      </c>
      <c r="AL84" s="199">
        <v>0</v>
      </c>
      <c r="AM84" s="199">
        <v>0</v>
      </c>
      <c r="AN84" s="199">
        <v>0</v>
      </c>
      <c r="AO84" s="199">
        <v>0</v>
      </c>
      <c r="AP84" s="199">
        <v>0</v>
      </c>
      <c r="AQ84" s="199">
        <v>0</v>
      </c>
      <c r="AR84" s="199">
        <v>0</v>
      </c>
      <c r="AS84" s="199">
        <v>0</v>
      </c>
      <c r="AT84" s="199">
        <v>0</v>
      </c>
      <c r="AU84" s="199">
        <v>0</v>
      </c>
      <c r="AV84" s="199">
        <v>0</v>
      </c>
      <c r="AW84" s="199">
        <v>0</v>
      </c>
      <c r="AX84" s="199">
        <v>0</v>
      </c>
      <c r="AY84" s="199">
        <v>0</v>
      </c>
      <c r="AZ84" s="199">
        <v>0</v>
      </c>
      <c r="BA84" s="199">
        <v>0</v>
      </c>
      <c r="BB84" s="199">
        <v>0</v>
      </c>
      <c r="BC84" s="199">
        <v>0</v>
      </c>
      <c r="BD84" s="199">
        <v>0</v>
      </c>
      <c r="BE84" s="199">
        <v>0</v>
      </c>
      <c r="BF84" s="199">
        <v>0</v>
      </c>
      <c r="BG84" s="199">
        <v>0</v>
      </c>
    </row>
    <row r="85" spans="1:60" ht="12.75" customHeight="1">
      <c r="A85" s="396"/>
      <c r="B85" s="396"/>
      <c r="C85" s="396"/>
      <c r="D85" s="396"/>
      <c r="E85" s="391" t="s">
        <v>364</v>
      </c>
      <c r="F85" s="387"/>
      <c r="G85" s="198" t="s">
        <v>328</v>
      </c>
      <c r="H85" s="200">
        <v>0.82899999999999996</v>
      </c>
      <c r="I85" s="200">
        <v>1.1888000000000001</v>
      </c>
      <c r="J85" s="200">
        <v>0.9425</v>
      </c>
      <c r="K85" s="200">
        <v>-1.4818</v>
      </c>
      <c r="L85" s="200">
        <v>-3.7972000000000001</v>
      </c>
      <c r="M85" s="200">
        <v>1.5106999999999999</v>
      </c>
      <c r="N85" s="200">
        <v>-0.64080000000000004</v>
      </c>
      <c r="O85" s="200">
        <v>0.13689999999999999</v>
      </c>
      <c r="P85" s="200">
        <v>1.143</v>
      </c>
      <c r="Q85" s="200">
        <v>-0.85129999999999995</v>
      </c>
      <c r="R85" s="200">
        <v>-1.8897999999999999</v>
      </c>
      <c r="S85" s="200">
        <v>-3.2810000000000001</v>
      </c>
      <c r="T85" s="200">
        <v>-1.478</v>
      </c>
      <c r="U85" s="200">
        <v>-2.726</v>
      </c>
      <c r="V85" s="200">
        <v>-1.3959999999999999</v>
      </c>
      <c r="W85" s="200">
        <v>1.861</v>
      </c>
      <c r="X85" s="200">
        <v>0.65</v>
      </c>
      <c r="Y85" s="200">
        <v>3.7278440000000002</v>
      </c>
      <c r="Z85" s="200">
        <v>4.1852390000000002</v>
      </c>
      <c r="AA85" s="200">
        <v>4.1479999999999997</v>
      </c>
      <c r="AB85" s="200">
        <v>4.9488300000000001</v>
      </c>
      <c r="AC85" s="200">
        <v>5.9965869999999999</v>
      </c>
      <c r="AD85" s="200">
        <v>6.0389999999999997</v>
      </c>
      <c r="AE85" s="200">
        <v>6.04</v>
      </c>
      <c r="AF85" s="200">
        <v>6.2809999999999997</v>
      </c>
      <c r="AG85" s="200">
        <v>-1.355</v>
      </c>
      <c r="AH85" s="200">
        <v>1.2350000000000001</v>
      </c>
      <c r="AI85" s="200">
        <v>-2.9569999999999999</v>
      </c>
      <c r="AJ85" s="200">
        <v>1.5609999999999999</v>
      </c>
      <c r="AK85" s="200">
        <v>7.4109999999999996</v>
      </c>
      <c r="AL85" s="200">
        <v>7.9649999999999999</v>
      </c>
      <c r="AM85" s="200">
        <v>8.6679999999999993</v>
      </c>
      <c r="AN85" s="200">
        <v>10.92231</v>
      </c>
      <c r="AO85" s="200">
        <v>10.579176</v>
      </c>
      <c r="AP85" s="200">
        <v>10.712073999999999</v>
      </c>
      <c r="AQ85" s="200">
        <v>8.2159659999999999</v>
      </c>
      <c r="AR85" s="200">
        <v>-3.02542</v>
      </c>
      <c r="AS85" s="200">
        <v>10.541731</v>
      </c>
      <c r="AT85" s="200">
        <v>-7.1165419999999999</v>
      </c>
      <c r="AU85" s="200">
        <v>3.7675990000000001</v>
      </c>
      <c r="AV85" s="200">
        <v>11.054221999999999</v>
      </c>
      <c r="AW85" s="200">
        <v>10.568402000000001</v>
      </c>
      <c r="AX85" s="200">
        <v>8.9679819999999992</v>
      </c>
      <c r="AY85" s="200">
        <v>7.8938600000000001</v>
      </c>
      <c r="AZ85" s="200">
        <v>7.9595260000000003</v>
      </c>
      <c r="BA85" s="200">
        <v>-19.032366</v>
      </c>
      <c r="BB85" s="200">
        <v>3.9919570000000002</v>
      </c>
      <c r="BC85" s="200">
        <v>12.092104000000001</v>
      </c>
      <c r="BD85" s="200">
        <v>15.719544000000001</v>
      </c>
      <c r="BE85" s="200">
        <v>14.132633999999999</v>
      </c>
      <c r="BF85" s="200">
        <v>13.720096</v>
      </c>
      <c r="BG85" s="200">
        <v>7.9924090000000003</v>
      </c>
    </row>
    <row r="86" spans="1:60" ht="12.75" customHeight="1">
      <c r="A86" s="396"/>
      <c r="B86" s="397"/>
      <c r="C86" s="396"/>
      <c r="D86" s="397"/>
      <c r="E86" s="391" t="s">
        <v>365</v>
      </c>
      <c r="F86" s="387"/>
      <c r="G86" s="198" t="s">
        <v>328</v>
      </c>
      <c r="H86" s="199">
        <v>-47.582824000000002</v>
      </c>
      <c r="I86" s="199">
        <v>-61.479501999999997</v>
      </c>
      <c r="J86" s="199">
        <v>-51.170383000000001</v>
      </c>
      <c r="K86" s="199">
        <v>-39.078246999999998</v>
      </c>
      <c r="L86" s="199">
        <v>-51.428072</v>
      </c>
      <c r="M86" s="199">
        <v>-122.344849</v>
      </c>
      <c r="N86" s="199">
        <v>-98.273657999999998</v>
      </c>
      <c r="O86" s="199">
        <v>-82.638992000000002</v>
      </c>
      <c r="P86" s="199">
        <v>-73.443327999999994</v>
      </c>
      <c r="Q86" s="199">
        <v>-68.875140000000002</v>
      </c>
      <c r="R86" s="199">
        <v>-115.67791099999999</v>
      </c>
      <c r="S86" s="199">
        <v>-115.957818</v>
      </c>
      <c r="T86" s="199">
        <v>-207.74895699999999</v>
      </c>
      <c r="U86" s="199">
        <v>-252.336983</v>
      </c>
      <c r="V86" s="199">
        <v>-235.467444</v>
      </c>
      <c r="W86" s="199">
        <v>-259.80399499999999</v>
      </c>
      <c r="X86" s="199">
        <v>-283.09638200000001</v>
      </c>
      <c r="Y86" s="199">
        <v>-251.19965099999999</v>
      </c>
      <c r="Z86" s="199">
        <v>-236.537474</v>
      </c>
      <c r="AA86" s="199">
        <v>-242.680071</v>
      </c>
      <c r="AB86" s="199">
        <v>-312.515918</v>
      </c>
      <c r="AC86" s="199">
        <v>-377.27916900000002</v>
      </c>
      <c r="AD86" s="199">
        <v>-465.96419400000002</v>
      </c>
      <c r="AE86" s="199">
        <v>-434.01209599999999</v>
      </c>
      <c r="AF86" s="199">
        <v>-363.96032100000002</v>
      </c>
      <c r="AG86" s="199">
        <v>-354.71951100000001</v>
      </c>
      <c r="AH86" s="199">
        <v>-282.50555200000002</v>
      </c>
      <c r="AI86" s="199">
        <v>-177.877985</v>
      </c>
      <c r="AJ86" s="199">
        <v>-82.513030000000001</v>
      </c>
      <c r="AK86" s="199">
        <v>-46.442166999999998</v>
      </c>
      <c r="AL86" s="199">
        <v>34.398958</v>
      </c>
      <c r="AM86" s="199">
        <v>-195.49306999999999</v>
      </c>
      <c r="AN86" s="199">
        <v>-579.59162200000003</v>
      </c>
      <c r="AO86" s="199">
        <v>-734.85517900000002</v>
      </c>
      <c r="AP86" s="199">
        <v>-705.54827</v>
      </c>
      <c r="AQ86" s="199">
        <v>-579.94695000000002</v>
      </c>
      <c r="AR86" s="199">
        <v>-460.531272</v>
      </c>
      <c r="AS86" s="199">
        <v>-575.97344799999996</v>
      </c>
      <c r="AT86" s="199">
        <v>-1084.482448</v>
      </c>
      <c r="AU86" s="199">
        <v>-1896.6167359999999</v>
      </c>
      <c r="AV86" s="199">
        <v>-1863.0638449999999</v>
      </c>
      <c r="AW86" s="199">
        <v>-1709.1057089999999</v>
      </c>
      <c r="AX86" s="199">
        <v>-1493.263234</v>
      </c>
      <c r="AY86" s="199">
        <v>-977.31080599999996</v>
      </c>
      <c r="AZ86" s="199">
        <v>-910.37208299999998</v>
      </c>
      <c r="BA86" s="199">
        <v>-837.20592899999997</v>
      </c>
      <c r="BB86" s="199">
        <v>-1010.139281</v>
      </c>
      <c r="BC86" s="199">
        <v>-861.527063</v>
      </c>
      <c r="BD86" s="199">
        <v>-1251.0691139999999</v>
      </c>
      <c r="BE86" s="199">
        <v>-1423.5265380000001</v>
      </c>
      <c r="BF86" s="199">
        <v>-3130.5819190000002</v>
      </c>
      <c r="BG86" s="199">
        <v>-2812.810293</v>
      </c>
    </row>
    <row r="87" spans="1:60" ht="12.75" customHeight="1">
      <c r="A87" s="396"/>
      <c r="B87" s="395" t="s">
        <v>369</v>
      </c>
      <c r="C87" s="396"/>
      <c r="D87" s="395" t="s">
        <v>331</v>
      </c>
      <c r="E87" s="391" t="s">
        <v>332</v>
      </c>
      <c r="F87" s="387"/>
      <c r="G87" s="198" t="s">
        <v>328</v>
      </c>
      <c r="H87" s="200">
        <v>277.74235499999998</v>
      </c>
      <c r="I87" s="200">
        <v>299.99107700000002</v>
      </c>
      <c r="J87" s="200">
        <v>327.60448600000001</v>
      </c>
      <c r="K87" s="200">
        <v>372.337986</v>
      </c>
      <c r="L87" s="200">
        <v>400.29957999999999</v>
      </c>
      <c r="M87" s="200">
        <v>433.40554200000003</v>
      </c>
      <c r="N87" s="200">
        <v>472.29668800000002</v>
      </c>
      <c r="O87" s="200">
        <v>514.80834000000004</v>
      </c>
      <c r="P87" s="200">
        <v>577.23626300000001</v>
      </c>
      <c r="Q87" s="200">
        <v>643.58410900000001</v>
      </c>
      <c r="R87" s="200">
        <v>697.67946199999994</v>
      </c>
      <c r="S87" s="200">
        <v>775.57311000000004</v>
      </c>
      <c r="T87" s="200">
        <v>815.85042399999998</v>
      </c>
      <c r="U87" s="200">
        <v>870.49334099999999</v>
      </c>
      <c r="V87" s="200">
        <v>984.43991600000004</v>
      </c>
      <c r="W87" s="200">
        <v>1058.603357</v>
      </c>
      <c r="X87" s="200">
        <v>1129.110498</v>
      </c>
      <c r="Y87" s="200">
        <v>1212.0604800000001</v>
      </c>
      <c r="Z87" s="200">
        <v>1331.2583850000001</v>
      </c>
      <c r="AA87" s="200">
        <v>1435.626714</v>
      </c>
      <c r="AB87" s="200">
        <v>1522.469781</v>
      </c>
      <c r="AC87" s="200">
        <v>1573.1268399999999</v>
      </c>
      <c r="AD87" s="200">
        <v>1672.527235</v>
      </c>
      <c r="AE87" s="200">
        <v>1762.574582</v>
      </c>
      <c r="AF87" s="200">
        <v>1879.5763790000001</v>
      </c>
      <c r="AG87" s="200">
        <v>1979.6428860000001</v>
      </c>
      <c r="AH87" s="200">
        <v>2123.6271999999999</v>
      </c>
      <c r="AI87" s="200">
        <v>2264.7709530000002</v>
      </c>
      <c r="AJ87" s="200">
        <v>2441.4110839999998</v>
      </c>
      <c r="AK87" s="200">
        <v>2594.0266310000002</v>
      </c>
      <c r="AL87" s="200">
        <v>2796.2123860000002</v>
      </c>
      <c r="AM87" s="200">
        <v>3090.486195</v>
      </c>
      <c r="AN87" s="200">
        <v>3223.0400589999999</v>
      </c>
      <c r="AO87" s="200">
        <v>3387.7588179999998</v>
      </c>
      <c r="AP87" s="200">
        <v>3637.2701769999999</v>
      </c>
      <c r="AQ87" s="200">
        <v>3882.5247869999998</v>
      </c>
      <c r="AR87" s="200">
        <v>4185.5503060000001</v>
      </c>
      <c r="AS87" s="200">
        <v>4355.9118120000003</v>
      </c>
      <c r="AT87" s="200">
        <v>4465.8919980000001</v>
      </c>
      <c r="AU87" s="200">
        <v>4399.580575</v>
      </c>
      <c r="AV87" s="200">
        <v>4611.216128</v>
      </c>
      <c r="AW87" s="200">
        <v>4838.837923</v>
      </c>
      <c r="AX87" s="200">
        <v>5089.03827</v>
      </c>
      <c r="AY87" s="200">
        <v>5251.1774429999996</v>
      </c>
      <c r="AZ87" s="200">
        <v>5465.4025760000004</v>
      </c>
      <c r="BA87" s="200">
        <v>5604.6593519999997</v>
      </c>
      <c r="BB87" s="200">
        <v>5729.7916180000002</v>
      </c>
      <c r="BC87" s="200">
        <v>6035.7737980000002</v>
      </c>
      <c r="BD87" s="200">
        <v>6332.1158729999997</v>
      </c>
      <c r="BE87" s="200">
        <v>6600.4618</v>
      </c>
      <c r="BF87" s="200">
        <v>6472.3369560000001</v>
      </c>
      <c r="BG87" s="200">
        <v>6903.603505</v>
      </c>
    </row>
    <row r="88" spans="1:60" ht="12.75" customHeight="1">
      <c r="A88" s="396"/>
      <c r="B88" s="396"/>
      <c r="C88" s="396"/>
      <c r="D88" s="396"/>
      <c r="E88" s="391" t="s">
        <v>333</v>
      </c>
      <c r="F88" s="387"/>
      <c r="G88" s="198" t="s">
        <v>328</v>
      </c>
      <c r="H88" s="199">
        <v>84.762150000000005</v>
      </c>
      <c r="I88" s="199">
        <v>88.680462000000006</v>
      </c>
      <c r="J88" s="199">
        <v>94.308773000000002</v>
      </c>
      <c r="K88" s="199">
        <v>105.183401</v>
      </c>
      <c r="L88" s="199">
        <v>113.788826</v>
      </c>
      <c r="M88" s="199">
        <v>122.496375</v>
      </c>
      <c r="N88" s="199">
        <v>133.77524</v>
      </c>
      <c r="O88" s="199">
        <v>144.887731</v>
      </c>
      <c r="P88" s="199">
        <v>160.72120100000001</v>
      </c>
      <c r="Q88" s="199">
        <v>178.923226</v>
      </c>
      <c r="R88" s="199">
        <v>196.34825499999999</v>
      </c>
      <c r="S88" s="199">
        <v>214.068792</v>
      </c>
      <c r="T88" s="199">
        <v>230.49278899999999</v>
      </c>
      <c r="U88" s="199">
        <v>247.40139099999999</v>
      </c>
      <c r="V88" s="199">
        <v>272.06018299999999</v>
      </c>
      <c r="W88" s="199">
        <v>292.39713</v>
      </c>
      <c r="X88" s="199">
        <v>312.85182700000001</v>
      </c>
      <c r="Y88" s="199">
        <v>338.52715499999999</v>
      </c>
      <c r="Z88" s="199">
        <v>368.86271599999998</v>
      </c>
      <c r="AA88" s="199">
        <v>399.47021899999999</v>
      </c>
      <c r="AB88" s="199">
        <v>433.62928799999997</v>
      </c>
      <c r="AC88" s="199">
        <v>457.00445400000001</v>
      </c>
      <c r="AD88" s="199">
        <v>488.60865000000001</v>
      </c>
      <c r="AE88" s="199">
        <v>519.89848099999995</v>
      </c>
      <c r="AF88" s="199">
        <v>548.62393499999996</v>
      </c>
      <c r="AG88" s="199">
        <v>578.72378800000001</v>
      </c>
      <c r="AH88" s="199">
        <v>609.04873699999996</v>
      </c>
      <c r="AI88" s="199">
        <v>646.91470000000004</v>
      </c>
      <c r="AJ88" s="199">
        <v>699.43924800000002</v>
      </c>
      <c r="AK88" s="199">
        <v>744.79175499999997</v>
      </c>
      <c r="AL88" s="199">
        <v>802.32362499999999</v>
      </c>
      <c r="AM88" s="199">
        <v>920.48210700000004</v>
      </c>
      <c r="AN88" s="199">
        <v>985.24977100000001</v>
      </c>
      <c r="AO88" s="199">
        <v>1065.7372559999999</v>
      </c>
      <c r="AP88" s="199">
        <v>1166.0864099999999</v>
      </c>
      <c r="AQ88" s="199">
        <v>1251.3714629999999</v>
      </c>
      <c r="AR88" s="199">
        <v>1365.8492879999999</v>
      </c>
      <c r="AS88" s="199">
        <v>1475.5310219999999</v>
      </c>
      <c r="AT88" s="199">
        <v>1535.164833</v>
      </c>
      <c r="AU88" s="199">
        <v>1518.8547189999999</v>
      </c>
      <c r="AV88" s="199">
        <v>1540.5268679999999</v>
      </c>
      <c r="AW88" s="199">
        <v>1604.007936</v>
      </c>
      <c r="AX88" s="199">
        <v>1688.9063369999999</v>
      </c>
      <c r="AY88" s="199">
        <v>1742.866111</v>
      </c>
      <c r="AZ88" s="199">
        <v>1823.463716</v>
      </c>
      <c r="BA88" s="199">
        <v>1918.8498950000001</v>
      </c>
      <c r="BB88" s="199">
        <v>1990.0600629999999</v>
      </c>
      <c r="BC88" s="199">
        <v>2079.681634</v>
      </c>
      <c r="BD88" s="199">
        <v>2185.2128389999998</v>
      </c>
      <c r="BE88" s="199">
        <v>2293.5831290000001</v>
      </c>
      <c r="BF88" s="199">
        <v>2304.0281049999999</v>
      </c>
      <c r="BG88" s="199">
        <v>2483.5997729999999</v>
      </c>
    </row>
    <row r="89" spans="1:60" ht="12.75" customHeight="1">
      <c r="A89" s="396"/>
      <c r="B89" s="396"/>
      <c r="C89" s="396"/>
      <c r="D89" s="396"/>
      <c r="E89" s="391" t="s">
        <v>334</v>
      </c>
      <c r="F89" s="387"/>
      <c r="G89" s="198" t="s">
        <v>328</v>
      </c>
      <c r="H89" s="200">
        <v>33.79</v>
      </c>
      <c r="I89" s="200">
        <v>36.902999999999999</v>
      </c>
      <c r="J89" s="200">
        <v>39.552</v>
      </c>
      <c r="K89" s="200">
        <v>42.058999999999997</v>
      </c>
      <c r="L89" s="200">
        <v>45.505000000000003</v>
      </c>
      <c r="M89" s="200">
        <v>49.494</v>
      </c>
      <c r="N89" s="200">
        <v>53.676000000000002</v>
      </c>
      <c r="O89" s="200">
        <v>58.079000000000001</v>
      </c>
      <c r="P89" s="200">
        <v>60.613</v>
      </c>
      <c r="Q89" s="200">
        <v>63.423999999999999</v>
      </c>
      <c r="R89" s="200">
        <v>70.043999999999997</v>
      </c>
      <c r="S89" s="200">
        <v>79.451999999999998</v>
      </c>
      <c r="T89" s="200">
        <v>77.853999999999999</v>
      </c>
      <c r="U89" s="200">
        <v>83.787000000000006</v>
      </c>
      <c r="V89" s="200">
        <v>91.98</v>
      </c>
      <c r="W89" s="200">
        <v>97.308999999999997</v>
      </c>
      <c r="X89" s="200">
        <v>101.86499999999999</v>
      </c>
      <c r="Y89" s="200">
        <v>111.28700000000001</v>
      </c>
      <c r="Z89" s="200">
        <v>119.586</v>
      </c>
      <c r="AA89" s="200">
        <v>129.125</v>
      </c>
      <c r="AB89" s="200">
        <v>138.51900000000001</v>
      </c>
      <c r="AC89" s="200">
        <v>147.19200000000001</v>
      </c>
      <c r="AD89" s="200">
        <v>154.886</v>
      </c>
      <c r="AE89" s="200">
        <v>157.331751</v>
      </c>
      <c r="AF89" s="200">
        <v>167.19517500000001</v>
      </c>
      <c r="AG89" s="200">
        <v>170.97646499999999</v>
      </c>
      <c r="AH89" s="200">
        <v>180.36094700000001</v>
      </c>
      <c r="AI89" s="200">
        <v>192.343704</v>
      </c>
      <c r="AJ89" s="200">
        <v>206.22673</v>
      </c>
      <c r="AK89" s="200">
        <v>215.997727</v>
      </c>
      <c r="AL89" s="200">
        <v>224.881812</v>
      </c>
      <c r="AM89" s="200">
        <v>242.24696499999999</v>
      </c>
      <c r="AN89" s="200">
        <v>257.81223399999999</v>
      </c>
      <c r="AO89" s="200">
        <v>274.52998200000002</v>
      </c>
      <c r="AP89" s="200">
        <v>293.76109100000002</v>
      </c>
      <c r="AQ89" s="200">
        <v>319.38553400000001</v>
      </c>
      <c r="AR89" s="200">
        <v>336.93803400000002</v>
      </c>
      <c r="AS89" s="200">
        <v>355.50727899999998</v>
      </c>
      <c r="AT89" s="200">
        <v>359.45172000000002</v>
      </c>
      <c r="AU89" s="200">
        <v>362.43254100000001</v>
      </c>
      <c r="AV89" s="200">
        <v>369.74946299999999</v>
      </c>
      <c r="AW89" s="200">
        <v>376.43284</v>
      </c>
      <c r="AX89" s="200">
        <v>384.870295</v>
      </c>
      <c r="AY89" s="200">
        <v>388.46085799999997</v>
      </c>
      <c r="AZ89" s="200">
        <v>405.80246099999999</v>
      </c>
      <c r="BA89" s="200">
        <v>430.64320500000002</v>
      </c>
      <c r="BB89" s="200">
        <v>450.71443299999999</v>
      </c>
      <c r="BC89" s="200">
        <v>473.109736</v>
      </c>
      <c r="BD89" s="200">
        <v>494.85764399999999</v>
      </c>
      <c r="BE89" s="200">
        <v>520.70207700000003</v>
      </c>
      <c r="BF89" s="200">
        <v>530.72559200000001</v>
      </c>
      <c r="BG89" s="200">
        <v>572.54916300000002</v>
      </c>
    </row>
    <row r="90" spans="1:60" ht="12.75" customHeight="1">
      <c r="A90" s="396"/>
      <c r="B90" s="396"/>
      <c r="C90" s="396"/>
      <c r="D90" s="396"/>
      <c r="E90" s="201" t="s">
        <v>334</v>
      </c>
      <c r="F90" s="201" t="s">
        <v>335</v>
      </c>
      <c r="G90" s="198" t="s">
        <v>328</v>
      </c>
      <c r="H90" s="199">
        <v>27.241133999999999</v>
      </c>
      <c r="I90" s="199">
        <v>30.037856999999999</v>
      </c>
      <c r="J90" s="199">
        <v>32.484983999999997</v>
      </c>
      <c r="K90" s="199">
        <v>35.114004000000001</v>
      </c>
      <c r="L90" s="199">
        <v>36.886718999999999</v>
      </c>
      <c r="M90" s="199">
        <v>39.879750999999999</v>
      </c>
      <c r="N90" s="199">
        <v>43.645622000000003</v>
      </c>
      <c r="O90" s="199">
        <v>47.494947000000003</v>
      </c>
      <c r="P90" s="199">
        <v>48.760317999999998</v>
      </c>
      <c r="Q90" s="199">
        <v>50.174163</v>
      </c>
      <c r="R90" s="199">
        <v>53.432333999999997</v>
      </c>
      <c r="S90" s="199">
        <v>58.427059</v>
      </c>
      <c r="T90" s="199">
        <v>63.311289000000002</v>
      </c>
      <c r="U90" s="199">
        <v>68.846642000000003</v>
      </c>
      <c r="V90" s="199">
        <v>75.216387999999995</v>
      </c>
      <c r="W90" s="199">
        <v>81.225986000000006</v>
      </c>
      <c r="X90" s="199">
        <v>88.289365000000004</v>
      </c>
      <c r="Y90" s="199">
        <v>97.156132999999997</v>
      </c>
      <c r="Z90" s="199">
        <v>104.679042</v>
      </c>
      <c r="AA90" s="199">
        <v>113.66641</v>
      </c>
      <c r="AB90" s="199">
        <v>120.984568</v>
      </c>
      <c r="AC90" s="199">
        <v>130.95947799999999</v>
      </c>
      <c r="AD90" s="199">
        <v>139.031722</v>
      </c>
      <c r="AE90" s="199">
        <v>140.522367</v>
      </c>
      <c r="AF90" s="199">
        <v>148.519431</v>
      </c>
      <c r="AG90" s="199">
        <v>150.64278200000001</v>
      </c>
      <c r="AH90" s="199">
        <v>155.799184</v>
      </c>
      <c r="AI90" s="199">
        <v>162.31560200000001</v>
      </c>
      <c r="AJ90" s="199">
        <v>155.07779099999999</v>
      </c>
      <c r="AK90" s="199">
        <v>162.080882</v>
      </c>
      <c r="AL90" s="199">
        <v>168.51824500000001</v>
      </c>
      <c r="AM90" s="199">
        <v>184.19500099999999</v>
      </c>
      <c r="AN90" s="199">
        <v>197.70771400000001</v>
      </c>
      <c r="AO90" s="199">
        <v>207.162813</v>
      </c>
      <c r="AP90" s="199">
        <v>219.31323800000001</v>
      </c>
      <c r="AQ90" s="199">
        <v>234.478645</v>
      </c>
      <c r="AR90" s="199">
        <v>247.68397200000001</v>
      </c>
      <c r="AS90" s="199">
        <v>264.631212</v>
      </c>
      <c r="AT90" s="199">
        <v>270.048768</v>
      </c>
      <c r="AU90" s="199">
        <v>283.15503799999999</v>
      </c>
      <c r="AV90" s="199">
        <v>284.59491500000001</v>
      </c>
      <c r="AW90" s="199">
        <v>285.74150300000002</v>
      </c>
      <c r="AX90" s="199">
        <v>288.22083400000002</v>
      </c>
      <c r="AY90" s="199">
        <v>284.73437300000001</v>
      </c>
      <c r="AZ90" s="199">
        <v>296.00571500000001</v>
      </c>
      <c r="BA90" s="199">
        <v>316.597015</v>
      </c>
      <c r="BB90" s="199">
        <v>333.17961500000001</v>
      </c>
      <c r="BC90" s="199">
        <v>349.42872999999997</v>
      </c>
      <c r="BD90" s="199">
        <v>362.130132</v>
      </c>
      <c r="BE90" s="199">
        <v>382.15366399999999</v>
      </c>
      <c r="BF90" s="199">
        <v>396.66311200000001</v>
      </c>
      <c r="BG90" s="199">
        <v>419.90981799999997</v>
      </c>
      <c r="BH90" s="4">
        <f>BG89-BG90</f>
        <v>152.63934500000005</v>
      </c>
    </row>
    <row r="91" spans="1:60" ht="12.75" customHeight="1">
      <c r="A91" s="396"/>
      <c r="B91" s="396"/>
      <c r="C91" s="396"/>
      <c r="D91" s="396"/>
      <c r="E91" s="391" t="s">
        <v>336</v>
      </c>
      <c r="F91" s="387"/>
      <c r="G91" s="198" t="s">
        <v>328</v>
      </c>
      <c r="H91" s="200">
        <v>4.1189999999999998</v>
      </c>
      <c r="I91" s="200">
        <v>3.89</v>
      </c>
      <c r="J91" s="200">
        <v>5.55</v>
      </c>
      <c r="K91" s="200">
        <v>4.194</v>
      </c>
      <c r="L91" s="200">
        <v>2.5339999999999998</v>
      </c>
      <c r="M91" s="200">
        <v>3.194</v>
      </c>
      <c r="N91" s="200">
        <v>3.8260000000000001</v>
      </c>
      <c r="O91" s="200">
        <v>5.5330000000000004</v>
      </c>
      <c r="P91" s="200">
        <v>7.3529999999999998</v>
      </c>
      <c r="Q91" s="200">
        <v>6.8630000000000004</v>
      </c>
      <c r="R91" s="200">
        <v>8.0879999999999992</v>
      </c>
      <c r="S91" s="200">
        <v>9.6850000000000005</v>
      </c>
      <c r="T91" s="200">
        <v>13.239000000000001</v>
      </c>
      <c r="U91" s="200">
        <v>19.248999999999999</v>
      </c>
      <c r="V91" s="200">
        <v>18.893000000000001</v>
      </c>
      <c r="W91" s="200">
        <v>19.585000000000001</v>
      </c>
      <c r="X91" s="200">
        <v>23.01</v>
      </c>
      <c r="Y91" s="200">
        <v>27.39</v>
      </c>
      <c r="Z91" s="200">
        <v>26.637316999999999</v>
      </c>
      <c r="AA91" s="200">
        <v>25.230450000000001</v>
      </c>
      <c r="AB91" s="200">
        <v>24.992000000000001</v>
      </c>
      <c r="AC91" s="200">
        <v>25.524999999999999</v>
      </c>
      <c r="AD91" s="200">
        <v>27.494</v>
      </c>
      <c r="AE91" s="200">
        <v>34.644576999999998</v>
      </c>
      <c r="AF91" s="200">
        <v>30.577857000000002</v>
      </c>
      <c r="AG91" s="200">
        <v>32.636522999999997</v>
      </c>
      <c r="AH91" s="200">
        <v>33.256985999999998</v>
      </c>
      <c r="AI91" s="200">
        <v>31.466618</v>
      </c>
      <c r="AJ91" s="200">
        <v>33.896411999999998</v>
      </c>
      <c r="AK91" s="200">
        <v>41.630921999999998</v>
      </c>
      <c r="AL91" s="200">
        <v>41.972000999999999</v>
      </c>
      <c r="AM91" s="200">
        <v>42.676887999999998</v>
      </c>
      <c r="AN91" s="200">
        <v>36.707056999999999</v>
      </c>
      <c r="AO91" s="200">
        <v>42.245362999999998</v>
      </c>
      <c r="AP91" s="200">
        <v>41.420560999999999</v>
      </c>
      <c r="AQ91" s="200">
        <v>54.125816999999998</v>
      </c>
      <c r="AR91" s="200">
        <v>45.888311999999999</v>
      </c>
      <c r="AS91" s="200">
        <v>49.553750999999998</v>
      </c>
      <c r="AT91" s="200">
        <v>47.227679000000002</v>
      </c>
      <c r="AU91" s="200">
        <v>49.417433000000003</v>
      </c>
      <c r="AV91" s="200">
        <v>47.430798000000003</v>
      </c>
      <c r="AW91" s="200">
        <v>51.389285999999998</v>
      </c>
      <c r="AX91" s="200">
        <v>49.982472999999999</v>
      </c>
      <c r="AY91" s="200">
        <v>52.618738999999998</v>
      </c>
      <c r="AZ91" s="200">
        <v>51.361935000000003</v>
      </c>
      <c r="BA91" s="200">
        <v>50.816378999999998</v>
      </c>
      <c r="BB91" s="200">
        <v>54.636913</v>
      </c>
      <c r="BC91" s="200">
        <v>53.175175000000003</v>
      </c>
      <c r="BD91" s="200">
        <v>55.858023000000003</v>
      </c>
      <c r="BE91" s="200">
        <v>63.541623000000001</v>
      </c>
      <c r="BF91" s="200">
        <v>286.153502</v>
      </c>
      <c r="BG91" s="200">
        <v>248.85671199999999</v>
      </c>
    </row>
    <row r="92" spans="1:60" ht="12.75" customHeight="1">
      <c r="A92" s="396"/>
      <c r="B92" s="396"/>
      <c r="C92" s="396"/>
      <c r="D92" s="396"/>
      <c r="E92" s="391" t="s">
        <v>337</v>
      </c>
      <c r="F92" s="387"/>
      <c r="G92" s="198" t="s">
        <v>328</v>
      </c>
      <c r="H92" s="199">
        <v>163.30920499999999</v>
      </c>
      <c r="I92" s="199">
        <v>178.29761500000001</v>
      </c>
      <c r="J92" s="199">
        <v>199.293713</v>
      </c>
      <c r="K92" s="199">
        <v>229.28958499999999</v>
      </c>
      <c r="L92" s="199">
        <v>243.53975299999999</v>
      </c>
      <c r="M92" s="199">
        <v>264.60916700000001</v>
      </c>
      <c r="N92" s="199">
        <v>288.671448</v>
      </c>
      <c r="O92" s="199">
        <v>317.37460900000002</v>
      </c>
      <c r="P92" s="199">
        <v>363.25506200000001</v>
      </c>
      <c r="Q92" s="199">
        <v>408.09988299999998</v>
      </c>
      <c r="R92" s="199">
        <v>439.37520699999999</v>
      </c>
      <c r="S92" s="199">
        <v>491.73731800000002</v>
      </c>
      <c r="T92" s="199">
        <v>520.74263499999995</v>
      </c>
      <c r="U92" s="199">
        <v>558.55394999999999</v>
      </c>
      <c r="V92" s="199">
        <v>639.292733</v>
      </c>
      <c r="W92" s="199">
        <v>688.48222699999997</v>
      </c>
      <c r="X92" s="199">
        <v>737.40367100000003</v>
      </c>
      <c r="Y92" s="199">
        <v>789.63632600000005</v>
      </c>
      <c r="Z92" s="199">
        <v>869.44698600000004</v>
      </c>
      <c r="AA92" s="199">
        <v>932.26194499999997</v>
      </c>
      <c r="AB92" s="199">
        <v>975.313492</v>
      </c>
      <c r="AC92" s="199">
        <v>994.45538599999998</v>
      </c>
      <c r="AD92" s="199">
        <v>1056.5265850000001</v>
      </c>
      <c r="AE92" s="199">
        <v>1119.9889270000001</v>
      </c>
      <c r="AF92" s="199">
        <v>1194.3351259999999</v>
      </c>
      <c r="AG92" s="199">
        <v>1262.579156</v>
      </c>
      <c r="AH92" s="199">
        <v>1367.4745029999999</v>
      </c>
      <c r="AI92" s="199">
        <v>1456.9791660000001</v>
      </c>
      <c r="AJ92" s="199">
        <v>1569.641517</v>
      </c>
      <c r="AK92" s="199">
        <v>1674.8680710000001</v>
      </c>
      <c r="AL92" s="199">
        <v>1810.9789499999999</v>
      </c>
      <c r="AM92" s="199">
        <v>1970.4340119999999</v>
      </c>
      <c r="AN92" s="199">
        <v>2016.685111</v>
      </c>
      <c r="AO92" s="199">
        <v>2089.736942</v>
      </c>
      <c r="AP92" s="199">
        <v>2218.8432379999999</v>
      </c>
      <c r="AQ92" s="199">
        <v>2365.8936079999999</v>
      </c>
      <c r="AR92" s="199">
        <v>2528.6512969999999</v>
      </c>
      <c r="AS92" s="199">
        <v>2574.4272620000002</v>
      </c>
      <c r="AT92" s="199">
        <v>2618.5031239999998</v>
      </c>
      <c r="AU92" s="199">
        <v>2567.7107489999999</v>
      </c>
      <c r="AV92" s="199">
        <v>2748.3705949999999</v>
      </c>
      <c r="AW92" s="199">
        <v>2909.7864330000002</v>
      </c>
      <c r="AX92" s="199">
        <v>3065.2441119999999</v>
      </c>
      <c r="AY92" s="199">
        <v>3172.4692129999999</v>
      </c>
      <c r="AZ92" s="199">
        <v>3287.4983350000002</v>
      </c>
      <c r="BA92" s="199">
        <v>3305.98263</v>
      </c>
      <c r="BB92" s="199">
        <v>3343.6540359999999</v>
      </c>
      <c r="BC92" s="199">
        <v>3536.1576009999999</v>
      </c>
      <c r="BD92" s="199">
        <v>3707.903413</v>
      </c>
      <c r="BE92" s="199">
        <v>3849.7182170000001</v>
      </c>
      <c r="BF92" s="199">
        <v>3923.7367599999998</v>
      </c>
      <c r="BG92" s="199">
        <v>4096.3112799999999</v>
      </c>
    </row>
    <row r="93" spans="1:60" ht="12.75" customHeight="1">
      <c r="A93" s="396"/>
      <c r="B93" s="396"/>
      <c r="C93" s="396"/>
      <c r="D93" s="397"/>
      <c r="E93" s="201" t="s">
        <v>337</v>
      </c>
      <c r="F93" s="201" t="s">
        <v>338</v>
      </c>
      <c r="G93" s="198" t="s">
        <v>328</v>
      </c>
      <c r="H93" s="200">
        <v>101.182687</v>
      </c>
      <c r="I93" s="200">
        <v>109.954712</v>
      </c>
      <c r="J93" s="200">
        <v>123.89224299999999</v>
      </c>
      <c r="K93" s="200">
        <v>146.30005299999999</v>
      </c>
      <c r="L93" s="200">
        <v>152.086005</v>
      </c>
      <c r="M93" s="200">
        <v>163.83486099999999</v>
      </c>
      <c r="N93" s="200">
        <v>181.009784</v>
      </c>
      <c r="O93" s="200">
        <v>200.35804899999999</v>
      </c>
      <c r="P93" s="200">
        <v>229.23105000000001</v>
      </c>
      <c r="Q93" s="200">
        <v>254.858734</v>
      </c>
      <c r="R93" s="200">
        <v>260.93984399999999</v>
      </c>
      <c r="S93" s="200">
        <v>286.58106400000003</v>
      </c>
      <c r="T93" s="200">
        <v>290.93684500000001</v>
      </c>
      <c r="U93" s="200">
        <v>310.33326399999999</v>
      </c>
      <c r="V93" s="200">
        <v>368.68607800000001</v>
      </c>
      <c r="W93" s="200">
        <v>393.59032400000001</v>
      </c>
      <c r="X93" s="200">
        <v>420.39177100000001</v>
      </c>
      <c r="Y93" s="200">
        <v>451.33202</v>
      </c>
      <c r="Z93" s="200">
        <v>503.47634799999997</v>
      </c>
      <c r="AA93" s="200">
        <v>541.06746799999996</v>
      </c>
      <c r="AB93" s="200">
        <v>554.31874700000003</v>
      </c>
      <c r="AC93" s="200">
        <v>550.61363300000005</v>
      </c>
      <c r="AD93" s="200">
        <v>588.654493</v>
      </c>
      <c r="AE93" s="200">
        <v>615.04126299999996</v>
      </c>
      <c r="AF93" s="200">
        <v>654.44875500000001</v>
      </c>
      <c r="AG93" s="200">
        <v>681.28806899999995</v>
      </c>
      <c r="AH93" s="200">
        <v>755.80345799999998</v>
      </c>
      <c r="AI93" s="200">
        <v>811.52084300000001</v>
      </c>
      <c r="AJ93" s="200">
        <v>885.53314599999999</v>
      </c>
      <c r="AK93" s="200">
        <v>944.35501399999998</v>
      </c>
      <c r="AL93" s="200">
        <v>1028.387346</v>
      </c>
      <c r="AM93" s="200">
        <v>1123.509996</v>
      </c>
      <c r="AN93" s="200">
        <v>1145.2473560000001</v>
      </c>
      <c r="AO93" s="200">
        <v>1185.5259160000001</v>
      </c>
      <c r="AP93" s="200">
        <v>1260.2358119999999</v>
      </c>
      <c r="AQ93" s="200">
        <v>1334.7003970000001</v>
      </c>
      <c r="AR93" s="200">
        <v>1444.4014930000001</v>
      </c>
      <c r="AS93" s="200">
        <v>1422.5076919999999</v>
      </c>
      <c r="AT93" s="200">
        <v>1352.7005730000001</v>
      </c>
      <c r="AU93" s="200">
        <v>1298.7930630000001</v>
      </c>
      <c r="AV93" s="200">
        <v>1447.450748</v>
      </c>
      <c r="AW93" s="200">
        <v>1577.3461990000001</v>
      </c>
      <c r="AX93" s="200">
        <v>1711.42526</v>
      </c>
      <c r="AY93" s="200">
        <v>1776.8795359999999</v>
      </c>
      <c r="AZ93" s="200">
        <v>1846.21811</v>
      </c>
      <c r="BA93" s="200">
        <v>1838.3381790000001</v>
      </c>
      <c r="BB93" s="200">
        <v>1833.5124539999999</v>
      </c>
      <c r="BC93" s="200">
        <v>1967.5611899999999</v>
      </c>
      <c r="BD93" s="200">
        <v>2058.1632610000001</v>
      </c>
      <c r="BE93" s="200">
        <v>2130.7288870000002</v>
      </c>
      <c r="BF93" s="200">
        <v>2155.7838889999998</v>
      </c>
      <c r="BG93" s="200">
        <v>2257.383253</v>
      </c>
    </row>
    <row r="94" spans="1:60" ht="12.75" customHeight="1">
      <c r="A94" s="396"/>
      <c r="B94" s="396"/>
      <c r="C94" s="396"/>
      <c r="D94" s="395" t="s">
        <v>339</v>
      </c>
      <c r="E94" s="391" t="s">
        <v>340</v>
      </c>
      <c r="F94" s="387"/>
      <c r="G94" s="198" t="s">
        <v>328</v>
      </c>
      <c r="H94" s="199">
        <v>623.34669899999994</v>
      </c>
      <c r="I94" s="199">
        <v>664.99504400000001</v>
      </c>
      <c r="J94" s="199">
        <v>731.33284300000003</v>
      </c>
      <c r="K94" s="199">
        <v>812.68262000000004</v>
      </c>
      <c r="L94" s="199">
        <v>887.71522000000004</v>
      </c>
      <c r="M94" s="199">
        <v>947.23011799999995</v>
      </c>
      <c r="N94" s="199">
        <v>1048.3471440000001</v>
      </c>
      <c r="O94" s="199">
        <v>1165.825075</v>
      </c>
      <c r="P94" s="199">
        <v>1316.764858</v>
      </c>
      <c r="Q94" s="199">
        <v>1477.2310930000001</v>
      </c>
      <c r="R94" s="199">
        <v>1622.247314</v>
      </c>
      <c r="S94" s="199">
        <v>1792.524954</v>
      </c>
      <c r="T94" s="199">
        <v>1892.982518</v>
      </c>
      <c r="U94" s="199">
        <v>2012.488791</v>
      </c>
      <c r="V94" s="199">
        <v>2215.8718020000001</v>
      </c>
      <c r="W94" s="199">
        <v>2387.324431</v>
      </c>
      <c r="X94" s="199">
        <v>2542.0633330000001</v>
      </c>
      <c r="Y94" s="199">
        <v>2722.4054780000001</v>
      </c>
      <c r="Z94" s="199">
        <v>2947.9872700000001</v>
      </c>
      <c r="AA94" s="199">
        <v>3139.6011840000001</v>
      </c>
      <c r="AB94" s="199">
        <v>3340.3734009999998</v>
      </c>
      <c r="AC94" s="199">
        <v>3450.515621</v>
      </c>
      <c r="AD94" s="199">
        <v>3668.246099</v>
      </c>
      <c r="AE94" s="199">
        <v>3817.2897029999999</v>
      </c>
      <c r="AF94" s="199">
        <v>4006.1924589999999</v>
      </c>
      <c r="AG94" s="199">
        <v>4198.0880999999999</v>
      </c>
      <c r="AH94" s="199">
        <v>4416.9419870000002</v>
      </c>
      <c r="AI94" s="199">
        <v>4708.8180519999996</v>
      </c>
      <c r="AJ94" s="199">
        <v>5071.138242</v>
      </c>
      <c r="AK94" s="199">
        <v>5402.6823990000003</v>
      </c>
      <c r="AL94" s="199">
        <v>5847.1456859999998</v>
      </c>
      <c r="AM94" s="199">
        <v>6038.3484120000003</v>
      </c>
      <c r="AN94" s="199">
        <v>6135.1153100000001</v>
      </c>
      <c r="AO94" s="199">
        <v>6353.6060520000001</v>
      </c>
      <c r="AP94" s="199">
        <v>6719.4877429999997</v>
      </c>
      <c r="AQ94" s="199">
        <v>7066.10725</v>
      </c>
      <c r="AR94" s="199">
        <v>7479.6762090000002</v>
      </c>
      <c r="AS94" s="199">
        <v>7878.4748280000003</v>
      </c>
      <c r="AT94" s="199">
        <v>8056.8255220000001</v>
      </c>
      <c r="AU94" s="199">
        <v>7759.0193669999999</v>
      </c>
      <c r="AV94" s="199">
        <v>7925.3692510000001</v>
      </c>
      <c r="AW94" s="199">
        <v>8226.1746029999995</v>
      </c>
      <c r="AX94" s="199">
        <v>8567.362701</v>
      </c>
      <c r="AY94" s="199">
        <v>8835.0388330000005</v>
      </c>
      <c r="AZ94" s="199">
        <v>9250.2081699999999</v>
      </c>
      <c r="BA94" s="199">
        <v>9699.4188259999992</v>
      </c>
      <c r="BB94" s="199">
        <v>9966.1081510000004</v>
      </c>
      <c r="BC94" s="199">
        <v>10424.371724000001</v>
      </c>
      <c r="BD94" s="199">
        <v>10957.908141</v>
      </c>
      <c r="BE94" s="199">
        <v>11448.120811999999</v>
      </c>
      <c r="BF94" s="199">
        <v>11592.747074000001</v>
      </c>
      <c r="BG94" s="199">
        <v>12538.480557000001</v>
      </c>
    </row>
    <row r="95" spans="1:60" ht="12.75" customHeight="1">
      <c r="A95" s="396"/>
      <c r="B95" s="396"/>
      <c r="C95" s="396"/>
      <c r="D95" s="396"/>
      <c r="E95" s="391" t="s">
        <v>343</v>
      </c>
      <c r="F95" s="387"/>
      <c r="G95" s="198" t="s">
        <v>328</v>
      </c>
      <c r="H95" s="200">
        <v>117.07085600000001</v>
      </c>
      <c r="I95" s="200">
        <v>127.640963</v>
      </c>
      <c r="J95" s="200">
        <v>139.585375</v>
      </c>
      <c r="K95" s="200">
        <v>158.02068800000001</v>
      </c>
      <c r="L95" s="200">
        <v>183.72782000000001</v>
      </c>
      <c r="M95" s="200">
        <v>205.460577</v>
      </c>
      <c r="N95" s="200">
        <v>223.74981700000001</v>
      </c>
      <c r="O95" s="200">
        <v>255.31885600000001</v>
      </c>
      <c r="P95" s="200">
        <v>290.46340700000002</v>
      </c>
      <c r="Q95" s="200">
        <v>333.37885399999999</v>
      </c>
      <c r="R95" s="200">
        <v>406.291202</v>
      </c>
      <c r="S95" s="200">
        <v>497.78831000000002</v>
      </c>
      <c r="T95" s="200">
        <v>572.93768</v>
      </c>
      <c r="U95" s="200">
        <v>617.93776100000002</v>
      </c>
      <c r="V95" s="200">
        <v>696.21731699999998</v>
      </c>
      <c r="W95" s="200">
        <v>743.24630000000002</v>
      </c>
      <c r="X95" s="200">
        <v>786.20291799999995</v>
      </c>
      <c r="Y95" s="200">
        <v>806.78387699999996</v>
      </c>
      <c r="Z95" s="200">
        <v>869.69038799999998</v>
      </c>
      <c r="AA95" s="200">
        <v>983.219876</v>
      </c>
      <c r="AB95" s="200">
        <v>1024.321469</v>
      </c>
      <c r="AC95" s="200">
        <v>1022.292253</v>
      </c>
      <c r="AD95" s="200">
        <v>1016.008071</v>
      </c>
      <c r="AE95" s="200">
        <v>1026.3779709999999</v>
      </c>
      <c r="AF95" s="200">
        <v>1072.554453</v>
      </c>
      <c r="AG95" s="200">
        <v>1169.7851129999999</v>
      </c>
      <c r="AH95" s="200">
        <v>1237.0704920000001</v>
      </c>
      <c r="AI95" s="200">
        <v>1327.227369</v>
      </c>
      <c r="AJ95" s="200">
        <v>1421.0915640000001</v>
      </c>
      <c r="AK95" s="200">
        <v>1424.6568070000001</v>
      </c>
      <c r="AL95" s="200">
        <v>1567.905309</v>
      </c>
      <c r="AM95" s="200">
        <v>1564.0785089999999</v>
      </c>
      <c r="AN95" s="200">
        <v>1486.2179719999999</v>
      </c>
      <c r="AO95" s="200">
        <v>1521.2748160000001</v>
      </c>
      <c r="AP95" s="200">
        <v>1612.1408080000001</v>
      </c>
      <c r="AQ95" s="200">
        <v>1817.7991469999999</v>
      </c>
      <c r="AR95" s="200">
        <v>2155.0908399999998</v>
      </c>
      <c r="AS95" s="200">
        <v>2429.1035969999998</v>
      </c>
      <c r="AT95" s="200">
        <v>2428.2888160000002</v>
      </c>
      <c r="AU95" s="200">
        <v>2017.844159</v>
      </c>
      <c r="AV95" s="200">
        <v>1956.5655360000001</v>
      </c>
      <c r="AW95" s="200">
        <v>2097.414385</v>
      </c>
      <c r="AX95" s="200">
        <v>2307.6487870000001</v>
      </c>
      <c r="AY95" s="200">
        <v>2204.8701769999998</v>
      </c>
      <c r="AZ95" s="200">
        <v>2433.7323419999998</v>
      </c>
      <c r="BA95" s="200">
        <v>2620.676739</v>
      </c>
      <c r="BB95" s="200">
        <v>2711.507861</v>
      </c>
      <c r="BC95" s="200">
        <v>2874.6919269999999</v>
      </c>
      <c r="BD95" s="200">
        <v>3038.3450480000001</v>
      </c>
      <c r="BE95" s="200">
        <v>3298.276895</v>
      </c>
      <c r="BF95" s="200">
        <v>3253.1622080000002</v>
      </c>
      <c r="BG95" s="200">
        <v>3338.8915040000002</v>
      </c>
    </row>
    <row r="96" spans="1:60" ht="12.75" customHeight="1">
      <c r="A96" s="396"/>
      <c r="B96" s="396"/>
      <c r="C96" s="396"/>
      <c r="D96" s="396"/>
      <c r="E96" s="394" t="s">
        <v>345</v>
      </c>
      <c r="F96" s="387"/>
      <c r="G96" s="198" t="s">
        <v>328</v>
      </c>
      <c r="H96" s="199">
        <v>119.68470000000001</v>
      </c>
      <c r="I96" s="199">
        <v>139.41200000000001</v>
      </c>
      <c r="J96" s="199">
        <v>156.19980000000001</v>
      </c>
      <c r="K96" s="199">
        <v>172.76560000000001</v>
      </c>
      <c r="L96" s="199">
        <v>199.29419999999999</v>
      </c>
      <c r="M96" s="199">
        <v>248.8031</v>
      </c>
      <c r="N96" s="199">
        <v>271.84710000000001</v>
      </c>
      <c r="O96" s="199">
        <v>300.04509999999999</v>
      </c>
      <c r="P96" s="199">
        <v>328.09359999999998</v>
      </c>
      <c r="Q96" s="199">
        <v>368.66390000000001</v>
      </c>
      <c r="R96" s="199">
        <v>431.38380000000001</v>
      </c>
      <c r="S96" s="199">
        <v>485.35070000000002</v>
      </c>
      <c r="T96" s="199">
        <v>538.77499999999998</v>
      </c>
      <c r="U96" s="199">
        <v>585.59199999999998</v>
      </c>
      <c r="V96" s="199">
        <v>612.82809999999995</v>
      </c>
      <c r="W96" s="199">
        <v>660.15260000000001</v>
      </c>
      <c r="X96" s="199">
        <v>710.46640000000002</v>
      </c>
      <c r="Y96" s="199">
        <v>747.79129999999998</v>
      </c>
      <c r="Z96" s="199">
        <v>800.43560000000002</v>
      </c>
      <c r="AA96" s="199">
        <v>883.94690000000003</v>
      </c>
      <c r="AB96" s="199">
        <v>967.39739999999995</v>
      </c>
      <c r="AC96" s="199">
        <v>1071.4131</v>
      </c>
      <c r="AD96" s="199">
        <v>1206.0573999999999</v>
      </c>
      <c r="AE96" s="199">
        <v>1277.2052000000001</v>
      </c>
      <c r="AF96" s="199">
        <v>1331.1723999999999</v>
      </c>
      <c r="AG96" s="199">
        <v>1380.6728000000001</v>
      </c>
      <c r="AH96" s="199">
        <v>1431.9927</v>
      </c>
      <c r="AI96" s="199">
        <v>1477.799</v>
      </c>
      <c r="AJ96" s="199">
        <v>1540.2002</v>
      </c>
      <c r="AK96" s="199">
        <v>1613.6197</v>
      </c>
      <c r="AL96" s="199">
        <v>1721.8557000000001</v>
      </c>
      <c r="AM96" s="199">
        <v>1872.5564999999999</v>
      </c>
      <c r="AN96" s="199">
        <v>2024.2514000000001</v>
      </c>
      <c r="AO96" s="199">
        <v>2153.7876999999999</v>
      </c>
      <c r="AP96" s="199">
        <v>2294.1929</v>
      </c>
      <c r="AQ96" s="199">
        <v>2437.5832999999998</v>
      </c>
      <c r="AR96" s="199">
        <v>2568.66</v>
      </c>
      <c r="AS96" s="199">
        <v>2717.7494000000002</v>
      </c>
      <c r="AT96" s="199">
        <v>2970.6729</v>
      </c>
      <c r="AU96" s="199">
        <v>3159.5399000000002</v>
      </c>
      <c r="AV96" s="199">
        <v>3365.2703000000001</v>
      </c>
      <c r="AW96" s="199">
        <v>3417.3895000000002</v>
      </c>
      <c r="AX96" s="199">
        <v>3448.5309000000002</v>
      </c>
      <c r="AY96" s="199">
        <v>3580.6448999999998</v>
      </c>
      <c r="AZ96" s="199">
        <v>3726.0801000000001</v>
      </c>
      <c r="BA96" s="199">
        <v>3905.7212</v>
      </c>
      <c r="BB96" s="199">
        <v>4011.2058000000002</v>
      </c>
      <c r="BC96" s="199">
        <v>4152.7380000000003</v>
      </c>
      <c r="BD96" s="199">
        <v>4359.6136999999999</v>
      </c>
      <c r="BE96" s="199">
        <v>4562.5351000000001</v>
      </c>
      <c r="BF96" s="199">
        <v>5663.2906000000003</v>
      </c>
      <c r="BG96" s="199">
        <v>6096.6247000000003</v>
      </c>
    </row>
    <row r="97" spans="1:59" ht="12.75" customHeight="1">
      <c r="A97" s="396"/>
      <c r="B97" s="396"/>
      <c r="C97" s="396"/>
      <c r="D97" s="396"/>
      <c r="E97" s="391" t="s">
        <v>346</v>
      </c>
      <c r="F97" s="387"/>
      <c r="G97" s="198" t="s">
        <v>328</v>
      </c>
      <c r="H97" s="200">
        <v>2.9260000000000002</v>
      </c>
      <c r="I97" s="200">
        <v>2.6960000000000002</v>
      </c>
      <c r="J97" s="200">
        <v>3.1120000000000001</v>
      </c>
      <c r="K97" s="200">
        <v>3.94</v>
      </c>
      <c r="L97" s="200">
        <v>4.7380000000000004</v>
      </c>
      <c r="M97" s="200">
        <v>6.8440000000000003</v>
      </c>
      <c r="N97" s="200">
        <v>6.694</v>
      </c>
      <c r="O97" s="200">
        <v>5.09</v>
      </c>
      <c r="P97" s="200">
        <v>6.4630000000000001</v>
      </c>
      <c r="Q97" s="200">
        <v>8.2249999999999996</v>
      </c>
      <c r="R97" s="200">
        <v>8.6300000000000008</v>
      </c>
      <c r="S97" s="200">
        <v>11.175000000000001</v>
      </c>
      <c r="T97" s="200">
        <v>12.385999999999999</v>
      </c>
      <c r="U97" s="200">
        <v>13.795999999999999</v>
      </c>
      <c r="V97" s="200">
        <v>19.727</v>
      </c>
      <c r="W97" s="200">
        <v>22.26</v>
      </c>
      <c r="X97" s="200">
        <v>22.948324</v>
      </c>
      <c r="Y97" s="200">
        <v>20.227803000000002</v>
      </c>
      <c r="Z97" s="200">
        <v>20.595804999999999</v>
      </c>
      <c r="AA97" s="200">
        <v>23.170895999999999</v>
      </c>
      <c r="AB97" s="200">
        <v>22.19284</v>
      </c>
      <c r="AC97" s="200">
        <v>17.635636000000002</v>
      </c>
      <c r="AD97" s="200">
        <v>16.287102000000001</v>
      </c>
      <c r="AE97" s="200">
        <v>14.054036</v>
      </c>
      <c r="AF97" s="200">
        <v>13.254651000000001</v>
      </c>
      <c r="AG97" s="200">
        <v>18.727803000000002</v>
      </c>
      <c r="AH97" s="200">
        <v>22.878140999999999</v>
      </c>
      <c r="AI97" s="200">
        <v>19.446438000000001</v>
      </c>
      <c r="AJ97" s="200">
        <v>25.994838000000001</v>
      </c>
      <c r="AK97" s="200">
        <v>33.972306000000003</v>
      </c>
      <c r="AL97" s="200">
        <v>42.433923999999998</v>
      </c>
      <c r="AM97" s="200">
        <v>46.768276999999998</v>
      </c>
      <c r="AN97" s="200">
        <v>34.195284000000001</v>
      </c>
      <c r="AO97" s="200">
        <v>26.260373000000001</v>
      </c>
      <c r="AP97" s="200">
        <v>16.771276</v>
      </c>
      <c r="AQ97" s="200">
        <v>25.826236999999999</v>
      </c>
      <c r="AR97" s="200">
        <v>20.814125000000001</v>
      </c>
      <c r="AS97" s="200">
        <v>30.758268999999999</v>
      </c>
      <c r="AT97" s="200">
        <v>35.764792999999997</v>
      </c>
      <c r="AU97" s="200">
        <v>39.016075999999998</v>
      </c>
      <c r="AV97" s="200">
        <v>43.740904</v>
      </c>
      <c r="AW97" s="200">
        <v>48.545859999999998</v>
      </c>
      <c r="AX97" s="200">
        <v>40.431100999999998</v>
      </c>
      <c r="AY97" s="200">
        <v>38.438386999999999</v>
      </c>
      <c r="AZ97" s="200">
        <v>42.925387000000001</v>
      </c>
      <c r="BA97" s="200">
        <v>50.261164999999998</v>
      </c>
      <c r="BB97" s="200">
        <v>59.740254</v>
      </c>
      <c r="BC97" s="200">
        <v>48.253177999999998</v>
      </c>
      <c r="BD97" s="200">
        <v>50.072268999999999</v>
      </c>
      <c r="BE97" s="200">
        <v>55.128188000000002</v>
      </c>
      <c r="BF97" s="200">
        <v>44.093820000000001</v>
      </c>
      <c r="BG97" s="200">
        <v>70.955363000000006</v>
      </c>
    </row>
    <row r="98" spans="1:59" ht="12.75" customHeight="1">
      <c r="A98" s="396"/>
      <c r="B98" s="396"/>
      <c r="C98" s="396"/>
      <c r="D98" s="396"/>
      <c r="E98" s="391" t="s">
        <v>347</v>
      </c>
      <c r="F98" s="387"/>
      <c r="G98" s="198" t="s">
        <v>328</v>
      </c>
      <c r="H98" s="199">
        <v>45.015473</v>
      </c>
      <c r="I98" s="199">
        <v>50.734315000000002</v>
      </c>
      <c r="J98" s="199">
        <v>57.503098000000001</v>
      </c>
      <c r="K98" s="199">
        <v>65.438101000000003</v>
      </c>
      <c r="L98" s="199">
        <v>74.554687000000001</v>
      </c>
      <c r="M98" s="199">
        <v>85.891615000000002</v>
      </c>
      <c r="N98" s="199">
        <v>91.619302000000005</v>
      </c>
      <c r="O98" s="199">
        <v>104.61424599999999</v>
      </c>
      <c r="P98" s="199">
        <v>121.41052000000001</v>
      </c>
      <c r="Q98" s="199">
        <v>145.054306</v>
      </c>
      <c r="R98" s="199">
        <v>175.85490200000001</v>
      </c>
      <c r="S98" s="199">
        <v>208.915359</v>
      </c>
      <c r="T98" s="199">
        <v>249.54049800000001</v>
      </c>
      <c r="U98" s="199">
        <v>278.59432600000002</v>
      </c>
      <c r="V98" s="199">
        <v>314.27995499999997</v>
      </c>
      <c r="W98" s="199">
        <v>356.00244300000003</v>
      </c>
      <c r="X98" s="199">
        <v>389.61856399999999</v>
      </c>
      <c r="Y98" s="199">
        <v>395.990049</v>
      </c>
      <c r="Z98" s="199">
        <v>426.563581</v>
      </c>
      <c r="AA98" s="199">
        <v>474.47046799999998</v>
      </c>
      <c r="AB98" s="199">
        <v>492.51496800000001</v>
      </c>
      <c r="AC98" s="199">
        <v>493.19202899999999</v>
      </c>
      <c r="AD98" s="199">
        <v>474.84916500000003</v>
      </c>
      <c r="AE98" s="199">
        <v>466.51704899999999</v>
      </c>
      <c r="AF98" s="199">
        <v>483.18409300000002</v>
      </c>
      <c r="AG98" s="199">
        <v>531.77961300000004</v>
      </c>
      <c r="AH98" s="199">
        <v>562.41471000000001</v>
      </c>
      <c r="AI98" s="199">
        <v>604.50687400000004</v>
      </c>
      <c r="AJ98" s="199">
        <v>646.98966499999995</v>
      </c>
      <c r="AK98" s="199">
        <v>674.63429499999995</v>
      </c>
      <c r="AL98" s="199">
        <v>763.60696700000005</v>
      </c>
      <c r="AM98" s="199">
        <v>807.56406300000003</v>
      </c>
      <c r="AN98" s="199">
        <v>745.00417000000004</v>
      </c>
      <c r="AO98" s="199">
        <v>725.39980600000001</v>
      </c>
      <c r="AP98" s="199">
        <v>753.94795599999998</v>
      </c>
      <c r="AQ98" s="199">
        <v>909.76975300000004</v>
      </c>
      <c r="AR98" s="199">
        <v>1071.043621</v>
      </c>
      <c r="AS98" s="199">
        <v>1225.9894079999999</v>
      </c>
      <c r="AT98" s="199">
        <v>1171.50272</v>
      </c>
      <c r="AU98" s="199">
        <v>1005.918156</v>
      </c>
      <c r="AV98" s="199">
        <v>929.16281200000003</v>
      </c>
      <c r="AW98" s="199">
        <v>870.01492699999994</v>
      </c>
      <c r="AX98" s="199">
        <v>842.96995300000003</v>
      </c>
      <c r="AY98" s="199">
        <v>799.77614300000005</v>
      </c>
      <c r="AZ98" s="199">
        <v>818.00986399999999</v>
      </c>
      <c r="BA98" s="199">
        <v>852.038141</v>
      </c>
      <c r="BB98" s="199">
        <v>876.77954399999999</v>
      </c>
      <c r="BC98" s="199">
        <v>934.05167200000005</v>
      </c>
      <c r="BD98" s="199">
        <v>1000.213716</v>
      </c>
      <c r="BE98" s="199">
        <v>1074.3683040000001</v>
      </c>
      <c r="BF98" s="199">
        <v>969.30359099999998</v>
      </c>
      <c r="BG98" s="199">
        <v>888.28439700000001</v>
      </c>
    </row>
    <row r="99" spans="1:59" ht="12.75" customHeight="1">
      <c r="A99" s="396"/>
      <c r="B99" s="396"/>
      <c r="C99" s="396"/>
      <c r="D99" s="396"/>
      <c r="E99" s="391" t="s">
        <v>348</v>
      </c>
      <c r="F99" s="387"/>
      <c r="G99" s="198" t="s">
        <v>328</v>
      </c>
      <c r="H99" s="200">
        <v>103.07</v>
      </c>
      <c r="I99" s="200">
        <v>101.705</v>
      </c>
      <c r="J99" s="200">
        <v>123.64</v>
      </c>
      <c r="K99" s="200">
        <v>132.40700000000001</v>
      </c>
      <c r="L99" s="200">
        <v>151.048</v>
      </c>
      <c r="M99" s="200">
        <v>147.607</v>
      </c>
      <c r="N99" s="200">
        <v>172.67099999999999</v>
      </c>
      <c r="O99" s="200">
        <v>197.87899999999999</v>
      </c>
      <c r="P99" s="200">
        <v>229.649</v>
      </c>
      <c r="Q99" s="200">
        <v>268.91300000000001</v>
      </c>
      <c r="R99" s="200">
        <v>299.512</v>
      </c>
      <c r="S99" s="200">
        <v>345.78</v>
      </c>
      <c r="T99" s="200">
        <v>354.74299999999999</v>
      </c>
      <c r="U99" s="200">
        <v>352.87900000000002</v>
      </c>
      <c r="V99" s="200">
        <v>377.916</v>
      </c>
      <c r="W99" s="200">
        <v>417.81299999999999</v>
      </c>
      <c r="X99" s="200">
        <v>437.80599999999998</v>
      </c>
      <c r="Y99" s="200">
        <v>489.58699999999999</v>
      </c>
      <c r="Z99" s="200">
        <v>505.93884600000001</v>
      </c>
      <c r="AA99" s="200">
        <v>567.73478499999999</v>
      </c>
      <c r="AB99" s="200">
        <v>594.66840100000002</v>
      </c>
      <c r="AC99" s="200">
        <v>588.90134699999999</v>
      </c>
      <c r="AD99" s="200">
        <v>612.80234099999996</v>
      </c>
      <c r="AE99" s="200">
        <v>648.75446499999998</v>
      </c>
      <c r="AF99" s="200">
        <v>693.07273799999996</v>
      </c>
      <c r="AG99" s="200">
        <v>748.40655900000002</v>
      </c>
      <c r="AH99" s="200">
        <v>837.08401800000001</v>
      </c>
      <c r="AI99" s="200">
        <v>931.82082300000002</v>
      </c>
      <c r="AJ99" s="200">
        <v>1032.420803</v>
      </c>
      <c r="AK99" s="200">
        <v>1111.9141079999999</v>
      </c>
      <c r="AL99" s="200">
        <v>1236.3293739999999</v>
      </c>
      <c r="AM99" s="200">
        <v>1239.0470949999999</v>
      </c>
      <c r="AN99" s="200">
        <v>1052.1777420000001</v>
      </c>
      <c r="AO99" s="200">
        <v>1003.538151</v>
      </c>
      <c r="AP99" s="200">
        <v>1048.7448260000001</v>
      </c>
      <c r="AQ99" s="200">
        <v>1212.4560730000001</v>
      </c>
      <c r="AR99" s="200">
        <v>1356.9626310000001</v>
      </c>
      <c r="AS99" s="200">
        <v>1492.489088</v>
      </c>
      <c r="AT99" s="200">
        <v>1507.50054</v>
      </c>
      <c r="AU99" s="200">
        <v>1152.3778219999999</v>
      </c>
      <c r="AV99" s="200">
        <v>1237.620478</v>
      </c>
      <c r="AW99" s="200">
        <v>1453.6910889999999</v>
      </c>
      <c r="AX99" s="200">
        <v>1509.514083</v>
      </c>
      <c r="AY99" s="200">
        <v>1676.3710490000001</v>
      </c>
      <c r="AZ99" s="200">
        <v>1784.577751</v>
      </c>
      <c r="BA99" s="200">
        <v>1939.948247</v>
      </c>
      <c r="BB99" s="200">
        <v>1958.22462</v>
      </c>
      <c r="BC99" s="200">
        <v>2048.6236250000002</v>
      </c>
      <c r="BD99" s="200">
        <v>2074.9183079999998</v>
      </c>
      <c r="BE99" s="200">
        <v>2198.4031460000001</v>
      </c>
      <c r="BF99" s="200">
        <v>2236.376119</v>
      </c>
      <c r="BG99" s="200">
        <v>2661.6977820000002</v>
      </c>
    </row>
    <row r="100" spans="1:59" ht="12.75" customHeight="1">
      <c r="A100" s="396"/>
      <c r="B100" s="396"/>
      <c r="C100" s="396"/>
      <c r="D100" s="396"/>
      <c r="E100" s="394" t="s">
        <v>349</v>
      </c>
      <c r="F100" s="387"/>
      <c r="G100" s="198" t="s">
        <v>328</v>
      </c>
      <c r="H100" s="199">
        <v>94.306700000000006</v>
      </c>
      <c r="I100" s="199">
        <v>105.176</v>
      </c>
      <c r="J100" s="199">
        <v>120.59480000000001</v>
      </c>
      <c r="K100" s="199">
        <v>139.6336</v>
      </c>
      <c r="L100" s="199">
        <v>155.92019999999999</v>
      </c>
      <c r="M100" s="199">
        <v>174.97810000000001</v>
      </c>
      <c r="N100" s="199">
        <v>195.53809999999999</v>
      </c>
      <c r="O100" s="199">
        <v>223.65710000000001</v>
      </c>
      <c r="P100" s="199">
        <v>255.9272</v>
      </c>
      <c r="Q100" s="199">
        <v>294.07909999999998</v>
      </c>
      <c r="R100" s="199">
        <v>326.07350000000002</v>
      </c>
      <c r="S100" s="199">
        <v>373.24310000000003</v>
      </c>
      <c r="T100" s="199">
        <v>404.59030000000001</v>
      </c>
      <c r="U100" s="199">
        <v>441.04689999999999</v>
      </c>
      <c r="V100" s="199">
        <v>489.38929999999999</v>
      </c>
      <c r="W100" s="199">
        <v>538.41039999999998</v>
      </c>
      <c r="X100" s="199">
        <v>585.29750000000001</v>
      </c>
      <c r="Y100" s="199">
        <v>622.99189999999999</v>
      </c>
      <c r="Z100" s="199">
        <v>685.05399999999997</v>
      </c>
      <c r="AA100" s="199">
        <v>748.10820000000001</v>
      </c>
      <c r="AB100" s="199">
        <v>802.83169999999996</v>
      </c>
      <c r="AC100" s="199">
        <v>851.08789999999999</v>
      </c>
      <c r="AD100" s="199">
        <v>929.25829999999996</v>
      </c>
      <c r="AE100" s="199">
        <v>975.69529999999997</v>
      </c>
      <c r="AF100" s="199">
        <v>1023.644</v>
      </c>
      <c r="AG100" s="199">
        <v>1048.7462</v>
      </c>
      <c r="AH100" s="199">
        <v>1080.7456</v>
      </c>
      <c r="AI100" s="199">
        <v>1129.6220000000001</v>
      </c>
      <c r="AJ100" s="199">
        <v>1206.9362000000001</v>
      </c>
      <c r="AK100" s="199">
        <v>1282.7027</v>
      </c>
      <c r="AL100" s="199">
        <v>1382.8199</v>
      </c>
      <c r="AM100" s="199">
        <v>1459.9235000000001</v>
      </c>
      <c r="AN100" s="199">
        <v>1524.7248999999999</v>
      </c>
      <c r="AO100" s="199">
        <v>1612.0762999999999</v>
      </c>
      <c r="AP100" s="199">
        <v>1718.962</v>
      </c>
      <c r="AQ100" s="199">
        <v>1820.0133000000001</v>
      </c>
      <c r="AR100" s="199">
        <v>1898.1695</v>
      </c>
      <c r="AS100" s="199">
        <v>1981.8241</v>
      </c>
      <c r="AT100" s="199">
        <v>2039.6821</v>
      </c>
      <c r="AU100" s="199">
        <v>2016.0838000000001</v>
      </c>
      <c r="AV100" s="199">
        <v>2067.6060000000002</v>
      </c>
      <c r="AW100" s="199">
        <v>2023.9015999999999</v>
      </c>
      <c r="AX100" s="199">
        <v>2076.4713999999999</v>
      </c>
      <c r="AY100" s="199">
        <v>2299.0205000000001</v>
      </c>
      <c r="AZ100" s="199">
        <v>2381.0084000000002</v>
      </c>
      <c r="BA100" s="199">
        <v>2475.3235</v>
      </c>
      <c r="BB100" s="199">
        <v>2532.7606000000001</v>
      </c>
      <c r="BC100" s="199">
        <v>2644.2357999999999</v>
      </c>
      <c r="BD100" s="199">
        <v>2794.6795999999999</v>
      </c>
      <c r="BE100" s="199">
        <v>2897.4360000000001</v>
      </c>
      <c r="BF100" s="199">
        <v>2926.2334000000001</v>
      </c>
      <c r="BG100" s="199">
        <v>3091.0520999999999</v>
      </c>
    </row>
    <row r="101" spans="1:59" ht="12.75" customHeight="1">
      <c r="A101" s="396"/>
      <c r="B101" s="396"/>
      <c r="C101" s="396"/>
      <c r="D101" s="396"/>
      <c r="E101" s="391" t="s">
        <v>350</v>
      </c>
      <c r="F101" s="387"/>
      <c r="G101" s="198" t="s">
        <v>328</v>
      </c>
      <c r="H101" s="200">
        <v>3.1789909999999999</v>
      </c>
      <c r="I101" s="200">
        <v>3.5499930000000002</v>
      </c>
      <c r="J101" s="200">
        <v>4.0545720000000003</v>
      </c>
      <c r="K101" s="200">
        <v>4.324713</v>
      </c>
      <c r="L101" s="200">
        <v>3.9372769999999999</v>
      </c>
      <c r="M101" s="200">
        <v>4.6202050000000003</v>
      </c>
      <c r="N101" s="200">
        <v>5.9461719999999998</v>
      </c>
      <c r="O101" s="200">
        <v>6.9162809999999997</v>
      </c>
      <c r="P101" s="200">
        <v>7.9001780000000004</v>
      </c>
      <c r="Q101" s="200">
        <v>7.9714200000000002</v>
      </c>
      <c r="R101" s="200">
        <v>8.8563449999999992</v>
      </c>
      <c r="S101" s="200">
        <v>14.169983999999999</v>
      </c>
      <c r="T101" s="200">
        <v>16.489239000000001</v>
      </c>
      <c r="U101" s="200">
        <v>17.322254999999998</v>
      </c>
      <c r="V101" s="200">
        <v>19.321079999999998</v>
      </c>
      <c r="W101" s="200">
        <v>21.933319000000001</v>
      </c>
      <c r="X101" s="200">
        <v>27.777794</v>
      </c>
      <c r="Y101" s="200">
        <v>31.597899999999999</v>
      </c>
      <c r="Z101" s="200">
        <v>32.040503000000001</v>
      </c>
      <c r="AA101" s="200">
        <v>32.681077999999999</v>
      </c>
      <c r="AB101" s="200">
        <v>35.759506000000002</v>
      </c>
      <c r="AC101" s="200">
        <v>41.889133999999999</v>
      </c>
      <c r="AD101" s="200">
        <v>46.248525999999998</v>
      </c>
      <c r="AE101" s="200">
        <v>53.277811</v>
      </c>
      <c r="AF101" s="200">
        <v>58.335475000000002</v>
      </c>
      <c r="AG101" s="200">
        <v>60.972489000000003</v>
      </c>
      <c r="AH101" s="200">
        <v>66.469543999999999</v>
      </c>
      <c r="AI101" s="200">
        <v>79.555375999999995</v>
      </c>
      <c r="AJ101" s="200">
        <v>80.761916999999997</v>
      </c>
      <c r="AK101" s="200">
        <v>90.180115999999998</v>
      </c>
      <c r="AL101" s="200">
        <v>96.037186000000005</v>
      </c>
      <c r="AM101" s="200">
        <v>105.904034</v>
      </c>
      <c r="AN101" s="200">
        <v>115.89263200000001</v>
      </c>
      <c r="AO101" s="200">
        <v>126.822986</v>
      </c>
      <c r="AP101" s="200">
        <v>138.27364900000001</v>
      </c>
      <c r="AQ101" s="200">
        <v>153.339989</v>
      </c>
      <c r="AR101" s="200">
        <v>158.29040900000001</v>
      </c>
      <c r="AS101" s="200">
        <v>167.34946500000001</v>
      </c>
      <c r="AT101" s="200">
        <v>162.68859800000001</v>
      </c>
      <c r="AU101" s="200">
        <v>172.95520999999999</v>
      </c>
      <c r="AV101" s="200">
        <v>172.74703299999999</v>
      </c>
      <c r="AW101" s="200">
        <v>174.151769</v>
      </c>
      <c r="AX101" s="200">
        <v>189.902489</v>
      </c>
      <c r="AY101" s="200">
        <v>200.38145299999999</v>
      </c>
      <c r="AZ101" s="200">
        <v>207.25510700000001</v>
      </c>
      <c r="BA101" s="200">
        <v>216.080702</v>
      </c>
      <c r="BB101" s="200">
        <v>210.83108999999999</v>
      </c>
      <c r="BC101" s="200">
        <v>226.56990400000001</v>
      </c>
      <c r="BD101" s="200">
        <v>230.79293100000001</v>
      </c>
      <c r="BE101" s="200">
        <v>235.442091</v>
      </c>
      <c r="BF101" s="200">
        <v>223.28032999999999</v>
      </c>
      <c r="BG101" s="200">
        <v>237.93900099999999</v>
      </c>
    </row>
    <row r="102" spans="1:59" ht="12.75" customHeight="1">
      <c r="A102" s="396"/>
      <c r="B102" s="396"/>
      <c r="C102" s="396"/>
      <c r="D102" s="397"/>
      <c r="E102" s="391" t="s">
        <v>353</v>
      </c>
      <c r="F102" s="387"/>
      <c r="G102" s="198" t="s">
        <v>328</v>
      </c>
      <c r="H102" s="199">
        <v>744.31274900000005</v>
      </c>
      <c r="I102" s="199">
        <v>811.861716</v>
      </c>
      <c r="J102" s="199">
        <v>879.67958999999996</v>
      </c>
      <c r="K102" s="199">
        <v>985.38581299999998</v>
      </c>
      <c r="L102" s="199">
        <v>1076.4372900000001</v>
      </c>
      <c r="M102" s="199">
        <v>1194.573821</v>
      </c>
      <c r="N102" s="199">
        <v>1302.0491850000001</v>
      </c>
      <c r="O102" s="199">
        <v>1429.9188819999999</v>
      </c>
      <c r="P102" s="199">
        <v>1597.3146079999999</v>
      </c>
      <c r="Q102" s="199">
        <v>1772.200949</v>
      </c>
      <c r="R102" s="199">
        <v>1974.7428749999999</v>
      </c>
      <c r="S102" s="199">
        <v>2199.4172589999998</v>
      </c>
      <c r="T102" s="199">
        <v>2364.5875139999998</v>
      </c>
      <c r="U102" s="199">
        <v>2545.614752</v>
      </c>
      <c r="V102" s="199">
        <v>2822.6818050000002</v>
      </c>
      <c r="W102" s="199">
        <v>2997.7597999999998</v>
      </c>
      <c r="X102" s="199">
        <v>3176.8804650000002</v>
      </c>
      <c r="Y102" s="199">
        <v>3351.661325</v>
      </c>
      <c r="Z102" s="199">
        <v>3650.501632</v>
      </c>
      <c r="AA102" s="199">
        <v>3916.7359609999999</v>
      </c>
      <c r="AB102" s="199">
        <v>4170.1157069999999</v>
      </c>
      <c r="AC102" s="199">
        <v>4339.41399</v>
      </c>
      <c r="AD102" s="199">
        <v>4651.4300370000001</v>
      </c>
      <c r="AE102" s="199">
        <v>4849.6494769999999</v>
      </c>
      <c r="AF102" s="199">
        <v>5084.3517570000004</v>
      </c>
      <c r="AG102" s="199">
        <v>5349.6480170000004</v>
      </c>
      <c r="AH102" s="199">
        <v>5626.8633239999999</v>
      </c>
      <c r="AI102" s="199">
        <v>5927.0674570000001</v>
      </c>
      <c r="AJ102" s="199">
        <v>6323.7788369999998</v>
      </c>
      <c r="AK102" s="199">
        <v>6627.7891529999997</v>
      </c>
      <c r="AL102" s="199">
        <v>7118.6199120000001</v>
      </c>
      <c r="AM102" s="199">
        <v>7456.6234359999999</v>
      </c>
      <c r="AN102" s="199">
        <v>7811.4309940000003</v>
      </c>
      <c r="AO102" s="199">
        <v>8197.4048449999991</v>
      </c>
      <c r="AP102" s="199">
        <v>8677.3986389999991</v>
      </c>
      <c r="AQ102" s="199">
        <v>9037.0685529999992</v>
      </c>
      <c r="AR102" s="199">
        <v>9635.8882780000004</v>
      </c>
      <c r="AS102" s="199">
        <v>10099.257147</v>
      </c>
      <c r="AT102" s="199">
        <v>10553.434423000001</v>
      </c>
      <c r="AU102" s="199">
        <v>10530.885662000001</v>
      </c>
      <c r="AV102" s="199">
        <v>10969.569390000001</v>
      </c>
      <c r="AW102" s="199">
        <v>11504.860143</v>
      </c>
      <c r="AX102" s="199">
        <v>12120.432912</v>
      </c>
      <c r="AY102" s="199">
        <v>12129.5211</v>
      </c>
      <c r="AZ102" s="199">
        <v>12778.640785</v>
      </c>
      <c r="BA102" s="199">
        <v>13298.344832000001</v>
      </c>
      <c r="BB102" s="199">
        <v>13681.101905</v>
      </c>
      <c r="BC102" s="199">
        <v>14307.369751</v>
      </c>
      <c r="BD102" s="199">
        <v>15085.279739</v>
      </c>
      <c r="BE102" s="199">
        <v>15839.350046</v>
      </c>
      <c r="BF102" s="199">
        <v>17108.504430000001</v>
      </c>
      <c r="BG102" s="199">
        <v>18145.940532000001</v>
      </c>
    </row>
    <row r="103" spans="1:59" ht="12.75" customHeight="1">
      <c r="A103" s="396"/>
      <c r="B103" s="396"/>
      <c r="C103" s="396"/>
      <c r="D103" s="395" t="s">
        <v>354</v>
      </c>
      <c r="E103" s="391" t="s">
        <v>355</v>
      </c>
      <c r="F103" s="387"/>
      <c r="G103" s="198" t="s">
        <v>328</v>
      </c>
      <c r="H103" s="200">
        <v>646.72448799999995</v>
      </c>
      <c r="I103" s="200">
        <v>699.93703400000004</v>
      </c>
      <c r="J103" s="200">
        <v>768.15320499999996</v>
      </c>
      <c r="K103" s="200">
        <v>849.57453299999997</v>
      </c>
      <c r="L103" s="200">
        <v>930.16102699999999</v>
      </c>
      <c r="M103" s="200">
        <v>1030.546906</v>
      </c>
      <c r="N103" s="200">
        <v>1147.6655390000001</v>
      </c>
      <c r="O103" s="200">
        <v>1273.97531</v>
      </c>
      <c r="P103" s="200">
        <v>1422.2522409999999</v>
      </c>
      <c r="Q103" s="200">
        <v>1585.4197569999999</v>
      </c>
      <c r="R103" s="200">
        <v>1750.6674190000001</v>
      </c>
      <c r="S103" s="200">
        <v>1933.950992</v>
      </c>
      <c r="T103" s="200">
        <v>2071.2563359999999</v>
      </c>
      <c r="U103" s="200">
        <v>2281.6046500000002</v>
      </c>
      <c r="V103" s="200">
        <v>2492.3402860000001</v>
      </c>
      <c r="W103" s="200">
        <v>2712.8300869999998</v>
      </c>
      <c r="X103" s="200">
        <v>2886.2779869999999</v>
      </c>
      <c r="Y103" s="200">
        <v>3076.2792949999998</v>
      </c>
      <c r="Z103" s="200">
        <v>3330.0124129999999</v>
      </c>
      <c r="AA103" s="200">
        <v>3576.757642</v>
      </c>
      <c r="AB103" s="200">
        <v>3808.994463</v>
      </c>
      <c r="AC103" s="200">
        <v>3943.4488160000001</v>
      </c>
      <c r="AD103" s="200">
        <v>4197.5590229999998</v>
      </c>
      <c r="AE103" s="200">
        <v>4451.9839579999998</v>
      </c>
      <c r="AF103" s="200">
        <v>4720.9647670000004</v>
      </c>
      <c r="AG103" s="200">
        <v>4962.5903770000004</v>
      </c>
      <c r="AH103" s="200">
        <v>5244.5956059999999</v>
      </c>
      <c r="AI103" s="200">
        <v>5536.7901190000002</v>
      </c>
      <c r="AJ103" s="200">
        <v>5877.2481740000003</v>
      </c>
      <c r="AK103" s="200">
        <v>6283.7575079999997</v>
      </c>
      <c r="AL103" s="200">
        <v>6767.1793349999998</v>
      </c>
      <c r="AM103" s="200">
        <v>7073.8009910000001</v>
      </c>
      <c r="AN103" s="200">
        <v>7348.9407840000003</v>
      </c>
      <c r="AO103" s="200">
        <v>7740.7494230000002</v>
      </c>
      <c r="AP103" s="200">
        <v>8231.9602250000007</v>
      </c>
      <c r="AQ103" s="200">
        <v>8769.0661240000009</v>
      </c>
      <c r="AR103" s="200">
        <v>9277.2355790000001</v>
      </c>
      <c r="AS103" s="200">
        <v>9746.5935069999996</v>
      </c>
      <c r="AT103" s="200">
        <v>10050.08344</v>
      </c>
      <c r="AU103" s="200">
        <v>9891.2184579999994</v>
      </c>
      <c r="AV103" s="200">
        <v>10260.256216</v>
      </c>
      <c r="AW103" s="200">
        <v>10698.856961</v>
      </c>
      <c r="AX103" s="200">
        <v>11047.363176999999</v>
      </c>
      <c r="AY103" s="200">
        <v>11363.527816</v>
      </c>
      <c r="AZ103" s="200">
        <v>11847.725064</v>
      </c>
      <c r="BA103" s="200">
        <v>12263.476269000001</v>
      </c>
      <c r="BB103" s="200">
        <v>12693.265594</v>
      </c>
      <c r="BC103" s="200">
        <v>13233.608592</v>
      </c>
      <c r="BD103" s="200">
        <v>13904.979466000001</v>
      </c>
      <c r="BE103" s="200">
        <v>14392.72097</v>
      </c>
      <c r="BF103" s="200">
        <v>14116.165663</v>
      </c>
      <c r="BG103" s="200">
        <v>15902.575339000001</v>
      </c>
    </row>
    <row r="104" spans="1:59" ht="12.75" customHeight="1">
      <c r="A104" s="396"/>
      <c r="B104" s="396"/>
      <c r="C104" s="396"/>
      <c r="D104" s="397"/>
      <c r="E104" s="391" t="s">
        <v>356</v>
      </c>
      <c r="F104" s="387"/>
      <c r="G104" s="198" t="s">
        <v>328</v>
      </c>
      <c r="H104" s="199">
        <v>97.588261000000003</v>
      </c>
      <c r="I104" s="199">
        <v>111.924682</v>
      </c>
      <c r="J104" s="199">
        <v>111.526385</v>
      </c>
      <c r="K104" s="199">
        <v>135.81128000000001</v>
      </c>
      <c r="L104" s="199">
        <v>146.276263</v>
      </c>
      <c r="M104" s="199">
        <v>164.026915</v>
      </c>
      <c r="N104" s="199">
        <v>154.383646</v>
      </c>
      <c r="O104" s="199">
        <v>155.94357099999999</v>
      </c>
      <c r="P104" s="199">
        <v>175.062366</v>
      </c>
      <c r="Q104" s="199">
        <v>186.781192</v>
      </c>
      <c r="R104" s="199">
        <v>224.075456</v>
      </c>
      <c r="S104" s="199">
        <v>265.46626700000002</v>
      </c>
      <c r="T104" s="199">
        <v>293.33117800000002</v>
      </c>
      <c r="U104" s="199">
        <v>264.01010200000002</v>
      </c>
      <c r="V104" s="199">
        <v>330.34152</v>
      </c>
      <c r="W104" s="199">
        <v>284.92971399999999</v>
      </c>
      <c r="X104" s="199">
        <v>290.60247800000002</v>
      </c>
      <c r="Y104" s="199">
        <v>275.38203099999998</v>
      </c>
      <c r="Z104" s="199">
        <v>320.48921999999999</v>
      </c>
      <c r="AA104" s="199">
        <v>339.978319</v>
      </c>
      <c r="AB104" s="199">
        <v>361.12124399999999</v>
      </c>
      <c r="AC104" s="199">
        <v>395.96517299999999</v>
      </c>
      <c r="AD104" s="199">
        <v>453.871014</v>
      </c>
      <c r="AE104" s="199">
        <v>397.66551900000002</v>
      </c>
      <c r="AF104" s="199">
        <v>363.38699000000003</v>
      </c>
      <c r="AG104" s="199">
        <v>387.05763999999999</v>
      </c>
      <c r="AH104" s="199">
        <v>382.267718</v>
      </c>
      <c r="AI104" s="199">
        <v>390.27733799999999</v>
      </c>
      <c r="AJ104" s="199">
        <v>446.530663</v>
      </c>
      <c r="AK104" s="199">
        <v>344.03164600000002</v>
      </c>
      <c r="AL104" s="199">
        <v>351.44057600000002</v>
      </c>
      <c r="AM104" s="199">
        <v>382.82244500000002</v>
      </c>
      <c r="AN104" s="199">
        <v>462.49020899999999</v>
      </c>
      <c r="AO104" s="199">
        <v>456.65542199999999</v>
      </c>
      <c r="AP104" s="199">
        <v>445.43841400000002</v>
      </c>
      <c r="AQ104" s="199">
        <v>268.00242900000001</v>
      </c>
      <c r="AR104" s="199">
        <v>358.65269899999998</v>
      </c>
      <c r="AS104" s="199">
        <v>352.66363999999999</v>
      </c>
      <c r="AT104" s="199">
        <v>503.35098299999999</v>
      </c>
      <c r="AU104" s="199">
        <v>639.66720299999997</v>
      </c>
      <c r="AV104" s="199">
        <v>709.313175</v>
      </c>
      <c r="AW104" s="199">
        <v>806.00318200000004</v>
      </c>
      <c r="AX104" s="199">
        <v>1073.069735</v>
      </c>
      <c r="AY104" s="199">
        <v>765.99328400000002</v>
      </c>
      <c r="AZ104" s="199">
        <v>930.91572099999996</v>
      </c>
      <c r="BA104" s="199">
        <v>1034.868563</v>
      </c>
      <c r="BB104" s="199">
        <v>987.83631100000002</v>
      </c>
      <c r="BC104" s="199">
        <v>1073.7611589999999</v>
      </c>
      <c r="BD104" s="199">
        <v>1180.3002730000001</v>
      </c>
      <c r="BE104" s="199">
        <v>1446.6290759999999</v>
      </c>
      <c r="BF104" s="199">
        <v>2992.3387659999999</v>
      </c>
      <c r="BG104" s="199">
        <v>2243.3651930000001</v>
      </c>
    </row>
    <row r="105" spans="1:59" ht="12.75" customHeight="1">
      <c r="A105" s="396"/>
      <c r="B105" s="396"/>
      <c r="C105" s="396"/>
      <c r="D105" s="395" t="s">
        <v>357</v>
      </c>
      <c r="E105" s="391" t="s">
        <v>358</v>
      </c>
      <c r="F105" s="387"/>
      <c r="G105" s="198" t="s">
        <v>328</v>
      </c>
      <c r="H105" s="200">
        <v>36.453547999999998</v>
      </c>
      <c r="I105" s="200">
        <v>40.014597000000002</v>
      </c>
      <c r="J105" s="200">
        <v>44.051670999999999</v>
      </c>
      <c r="K105" s="200">
        <v>49.509265999999997</v>
      </c>
      <c r="L105" s="200">
        <v>57.117539999999998</v>
      </c>
      <c r="M105" s="200">
        <v>65.276221000000007</v>
      </c>
      <c r="N105" s="200">
        <v>71.485752000000005</v>
      </c>
      <c r="O105" s="200">
        <v>80.668132999999997</v>
      </c>
      <c r="P105" s="200">
        <v>92.838421999999994</v>
      </c>
      <c r="Q105" s="200">
        <v>107.379954</v>
      </c>
      <c r="R105" s="200">
        <v>122.887902</v>
      </c>
      <c r="S105" s="200">
        <v>137.050579</v>
      </c>
      <c r="T105" s="200">
        <v>147.87328199999999</v>
      </c>
      <c r="U105" s="200">
        <v>152.91127</v>
      </c>
      <c r="V105" s="200">
        <v>160.34881100000001</v>
      </c>
      <c r="W105" s="200">
        <v>169.54659599999999</v>
      </c>
      <c r="X105" s="200">
        <v>181.70432299999999</v>
      </c>
      <c r="Y105" s="200">
        <v>195.01660999999999</v>
      </c>
      <c r="Z105" s="200">
        <v>208.05748700000001</v>
      </c>
      <c r="AA105" s="200">
        <v>222.47031000000001</v>
      </c>
      <c r="AB105" s="200">
        <v>233.70831899999999</v>
      </c>
      <c r="AC105" s="200">
        <v>241.827597</v>
      </c>
      <c r="AD105" s="200">
        <v>248.536889</v>
      </c>
      <c r="AE105" s="200">
        <v>261.02173599999998</v>
      </c>
      <c r="AF105" s="200">
        <v>274.92102599999998</v>
      </c>
      <c r="AG105" s="200">
        <v>290.300093</v>
      </c>
      <c r="AH105" s="200">
        <v>302.78062599999998</v>
      </c>
      <c r="AI105" s="200">
        <v>317.697496</v>
      </c>
      <c r="AJ105" s="200">
        <v>337.17893900000001</v>
      </c>
      <c r="AK105" s="200">
        <v>362.578912</v>
      </c>
      <c r="AL105" s="200">
        <v>392.90629100000001</v>
      </c>
      <c r="AM105" s="200">
        <v>423.12357700000001</v>
      </c>
      <c r="AN105" s="200">
        <v>447.234669</v>
      </c>
      <c r="AO105" s="200">
        <v>479.42378400000001</v>
      </c>
      <c r="AP105" s="200">
        <v>524.10884399999998</v>
      </c>
      <c r="AQ105" s="200">
        <v>580.56180199999994</v>
      </c>
      <c r="AR105" s="200">
        <v>632.53803500000004</v>
      </c>
      <c r="AS105" s="200">
        <v>663.60423200000002</v>
      </c>
      <c r="AT105" s="200">
        <v>675.24677799999995</v>
      </c>
      <c r="AU105" s="200">
        <v>664.90963799999997</v>
      </c>
      <c r="AV105" s="200">
        <v>662.61094700000001</v>
      </c>
      <c r="AW105" s="200">
        <v>672.69127100000003</v>
      </c>
      <c r="AX105" s="200">
        <v>689.92684199999997</v>
      </c>
      <c r="AY105" s="200">
        <v>726.3913</v>
      </c>
      <c r="AZ105" s="200">
        <v>770.95236599999998</v>
      </c>
      <c r="BA105" s="200">
        <v>800.32507799999996</v>
      </c>
      <c r="BB105" s="200">
        <v>832.51836000000003</v>
      </c>
      <c r="BC105" s="200">
        <v>875.36174100000005</v>
      </c>
      <c r="BD105" s="200">
        <v>927.95827999999995</v>
      </c>
      <c r="BE105" s="200">
        <v>968.77968699999997</v>
      </c>
      <c r="BF105" s="200">
        <v>1013.3325610000001</v>
      </c>
      <c r="BG105" s="200">
        <v>1116.349577</v>
      </c>
    </row>
    <row r="106" spans="1:59" ht="12.75" customHeight="1">
      <c r="A106" s="396"/>
      <c r="B106" s="396"/>
      <c r="C106" s="396"/>
      <c r="D106" s="396"/>
      <c r="E106" s="391" t="s">
        <v>359</v>
      </c>
      <c r="F106" s="387"/>
      <c r="G106" s="198" t="s">
        <v>328</v>
      </c>
      <c r="H106" s="199">
        <v>0</v>
      </c>
      <c r="I106" s="199">
        <v>0</v>
      </c>
      <c r="J106" s="199">
        <v>0</v>
      </c>
      <c r="K106" s="199">
        <v>0</v>
      </c>
      <c r="L106" s="199">
        <v>0</v>
      </c>
      <c r="M106" s="199">
        <v>0</v>
      </c>
      <c r="N106" s="199">
        <v>0</v>
      </c>
      <c r="O106" s="199">
        <v>0</v>
      </c>
      <c r="P106" s="199">
        <v>0</v>
      </c>
      <c r="Q106" s="199">
        <v>0</v>
      </c>
      <c r="R106" s="199">
        <v>0</v>
      </c>
      <c r="S106" s="199">
        <v>0</v>
      </c>
      <c r="T106" s="199">
        <v>0</v>
      </c>
      <c r="U106" s="199">
        <v>0</v>
      </c>
      <c r="V106" s="199">
        <v>0</v>
      </c>
      <c r="W106" s="199">
        <v>0</v>
      </c>
      <c r="X106" s="199">
        <v>0</v>
      </c>
      <c r="Y106" s="199">
        <v>0</v>
      </c>
      <c r="Z106" s="199">
        <v>0</v>
      </c>
      <c r="AA106" s="199">
        <v>2.0105</v>
      </c>
      <c r="AB106" s="199">
        <v>0</v>
      </c>
      <c r="AC106" s="199">
        <v>1.284</v>
      </c>
      <c r="AD106" s="199">
        <v>11.939249999999999</v>
      </c>
      <c r="AE106" s="199">
        <v>1.4457500000000001</v>
      </c>
      <c r="AF106" s="199">
        <v>8.91</v>
      </c>
      <c r="AG106" s="199">
        <v>1.4857499999999999</v>
      </c>
      <c r="AH106" s="199">
        <v>0</v>
      </c>
      <c r="AI106" s="199">
        <v>0</v>
      </c>
      <c r="AJ106" s="199">
        <v>0</v>
      </c>
      <c r="AK106" s="199">
        <v>0.85</v>
      </c>
      <c r="AL106" s="199">
        <v>0</v>
      </c>
      <c r="AM106" s="199">
        <v>6.6719999999999997</v>
      </c>
      <c r="AN106" s="199">
        <v>3.5920000000000001</v>
      </c>
      <c r="AO106" s="199">
        <v>14.842000000000001</v>
      </c>
      <c r="AP106" s="199">
        <v>33.920749999999998</v>
      </c>
      <c r="AQ106" s="199">
        <v>65.267750000000007</v>
      </c>
      <c r="AR106" s="199">
        <v>16.359000000000002</v>
      </c>
      <c r="AS106" s="199">
        <v>24.695</v>
      </c>
      <c r="AT106" s="199">
        <v>29.481000000000002</v>
      </c>
      <c r="AU106" s="199">
        <v>59.298999999999999</v>
      </c>
      <c r="AV106" s="199">
        <v>47.880828999999999</v>
      </c>
      <c r="AW106" s="199">
        <v>13.943161999999999</v>
      </c>
      <c r="AX106" s="199">
        <v>28.964596</v>
      </c>
      <c r="AY106" s="199">
        <v>6.1558520000000003</v>
      </c>
      <c r="AZ106" s="199">
        <v>14.456543</v>
      </c>
      <c r="BA106" s="199">
        <v>4.1292499999999999</v>
      </c>
      <c r="BB106" s="199">
        <v>10.70575</v>
      </c>
      <c r="BC106" s="199">
        <v>52.850999999999999</v>
      </c>
      <c r="BD106" s="199">
        <v>21.736249999999998</v>
      </c>
      <c r="BE106" s="199">
        <v>6.343</v>
      </c>
      <c r="BF106" s="199">
        <v>22.3065</v>
      </c>
      <c r="BG106" s="199">
        <v>82.013249999999999</v>
      </c>
    </row>
    <row r="107" spans="1:59" ht="12.75" customHeight="1">
      <c r="A107" s="396"/>
      <c r="B107" s="396"/>
      <c r="C107" s="396"/>
      <c r="D107" s="396"/>
      <c r="E107" s="391" t="s">
        <v>360</v>
      </c>
      <c r="F107" s="387"/>
      <c r="G107" s="198" t="s">
        <v>328</v>
      </c>
      <c r="H107" s="200">
        <v>4.7640000000000002</v>
      </c>
      <c r="I107" s="200">
        <v>5.7969999999999997</v>
      </c>
      <c r="J107" s="200">
        <v>6.8040000000000003</v>
      </c>
      <c r="K107" s="200">
        <v>6.601</v>
      </c>
      <c r="L107" s="200">
        <v>6.298</v>
      </c>
      <c r="M107" s="200">
        <v>6.4480000000000004</v>
      </c>
      <c r="N107" s="200">
        <v>7.2359999999999998</v>
      </c>
      <c r="O107" s="200">
        <v>9.2759999999999998</v>
      </c>
      <c r="P107" s="200">
        <v>7.1890000000000001</v>
      </c>
      <c r="Q107" s="200">
        <v>7.5410000000000004</v>
      </c>
      <c r="R107" s="200">
        <v>8.7780000000000005</v>
      </c>
      <c r="S107" s="200">
        <v>9.2620000000000005</v>
      </c>
      <c r="T107" s="200">
        <v>10.103</v>
      </c>
      <c r="U107" s="200">
        <v>8.2899999999999991</v>
      </c>
      <c r="V107" s="200">
        <v>8.36</v>
      </c>
      <c r="W107" s="200">
        <v>8.9339999999999993</v>
      </c>
      <c r="X107" s="200">
        <v>10.019</v>
      </c>
      <c r="Y107" s="200">
        <v>10.576000000000001</v>
      </c>
      <c r="Z107" s="200">
        <v>11.114000000000001</v>
      </c>
      <c r="AA107" s="200">
        <v>12.435</v>
      </c>
      <c r="AB107" s="200">
        <v>15.755000000000001</v>
      </c>
      <c r="AC107" s="200">
        <v>15.597</v>
      </c>
      <c r="AD107" s="200">
        <v>15.795</v>
      </c>
      <c r="AE107" s="200">
        <v>17.637</v>
      </c>
      <c r="AF107" s="200">
        <v>20.228000000000002</v>
      </c>
      <c r="AG107" s="200">
        <v>20.039000000000001</v>
      </c>
      <c r="AH107" s="200">
        <v>23.11</v>
      </c>
      <c r="AI107" s="200">
        <v>26.974</v>
      </c>
      <c r="AJ107" s="200">
        <v>32.393000000000001</v>
      </c>
      <c r="AK107" s="200">
        <v>36.704999999999998</v>
      </c>
      <c r="AL107" s="200">
        <v>35.64</v>
      </c>
      <c r="AM107" s="200">
        <v>35.697000000000003</v>
      </c>
      <c r="AN107" s="200">
        <v>32.654000000000003</v>
      </c>
      <c r="AO107" s="200">
        <v>28.344999999999999</v>
      </c>
      <c r="AP107" s="200">
        <v>30.355</v>
      </c>
      <c r="AQ107" s="200">
        <v>30.425000000000001</v>
      </c>
      <c r="AR107" s="200">
        <v>33.078000000000003</v>
      </c>
      <c r="AS107" s="200">
        <v>31.927</v>
      </c>
      <c r="AT107" s="200">
        <v>33.695</v>
      </c>
      <c r="AU107" s="200">
        <v>25.206</v>
      </c>
      <c r="AV107" s="200">
        <v>19.699000000000002</v>
      </c>
      <c r="AW107" s="200">
        <v>14.721</v>
      </c>
      <c r="AX107" s="200">
        <v>19.238</v>
      </c>
      <c r="AY107" s="200">
        <v>26.178000000000001</v>
      </c>
      <c r="AZ107" s="200">
        <v>23.763186999999999</v>
      </c>
      <c r="BA107" s="200">
        <v>25.582308999999999</v>
      </c>
      <c r="BB107" s="200">
        <v>25.388788000000002</v>
      </c>
      <c r="BC107" s="200">
        <v>28.357445999999999</v>
      </c>
      <c r="BD107" s="200">
        <v>28.176807</v>
      </c>
      <c r="BE107" s="200">
        <v>21.471979000000001</v>
      </c>
      <c r="BF107" s="200">
        <v>25.276693000000002</v>
      </c>
      <c r="BG107" s="200">
        <v>34.719377000000001</v>
      </c>
    </row>
    <row r="108" spans="1:59" ht="12.75" customHeight="1">
      <c r="A108" s="396"/>
      <c r="B108" s="396"/>
      <c r="C108" s="396"/>
      <c r="D108" s="396"/>
      <c r="E108" s="391" t="s">
        <v>361</v>
      </c>
      <c r="F108" s="387"/>
      <c r="G108" s="198" t="s">
        <v>328</v>
      </c>
      <c r="H108" s="199">
        <v>71.012842000000006</v>
      </c>
      <c r="I108" s="199">
        <v>91.182471000000007</v>
      </c>
      <c r="J108" s="199">
        <v>107.514025</v>
      </c>
      <c r="K108" s="199">
        <v>120.251003</v>
      </c>
      <c r="L108" s="199">
        <v>106.557131</v>
      </c>
      <c r="M108" s="199">
        <v>108.770346</v>
      </c>
      <c r="N108" s="199">
        <v>133.35612800000001</v>
      </c>
      <c r="O108" s="199">
        <v>172.55006299999999</v>
      </c>
      <c r="P108" s="199">
        <v>204.74279899999999</v>
      </c>
      <c r="Q108" s="199">
        <v>225.30301800000001</v>
      </c>
      <c r="R108" s="199">
        <v>202.934879</v>
      </c>
      <c r="S108" s="199">
        <v>235.486625</v>
      </c>
      <c r="T108" s="199">
        <v>213.23349099999999</v>
      </c>
      <c r="U108" s="199">
        <v>244.42434499999999</v>
      </c>
      <c r="V108" s="199">
        <v>304.19682499999999</v>
      </c>
      <c r="W108" s="199">
        <v>322.61920700000002</v>
      </c>
      <c r="X108" s="199">
        <v>351.29936900000001</v>
      </c>
      <c r="Y108" s="199">
        <v>372.04961800000001</v>
      </c>
      <c r="Z108" s="199">
        <v>386.13062200000002</v>
      </c>
      <c r="AA108" s="199">
        <v>400.37795799999998</v>
      </c>
      <c r="AB108" s="199">
        <v>371.90968500000002</v>
      </c>
      <c r="AC108" s="199">
        <v>345.590734</v>
      </c>
      <c r="AD108" s="199">
        <v>383.756843</v>
      </c>
      <c r="AE108" s="199">
        <v>417.84299600000003</v>
      </c>
      <c r="AF108" s="199">
        <v>477.806849</v>
      </c>
      <c r="AG108" s="199">
        <v>469.04573399999998</v>
      </c>
      <c r="AH108" s="199">
        <v>524.910034</v>
      </c>
      <c r="AI108" s="199">
        <v>564.27628700000002</v>
      </c>
      <c r="AJ108" s="199">
        <v>632.19933400000002</v>
      </c>
      <c r="AK108" s="199">
        <v>690.99652200000003</v>
      </c>
      <c r="AL108" s="199">
        <v>742.71772599999997</v>
      </c>
      <c r="AM108" s="199">
        <v>764.663725</v>
      </c>
      <c r="AN108" s="199">
        <v>822.69801399999994</v>
      </c>
      <c r="AO108" s="199">
        <v>908.25091699999996</v>
      </c>
      <c r="AP108" s="199">
        <v>1048.612674</v>
      </c>
      <c r="AQ108" s="199">
        <v>1170.2147110000001</v>
      </c>
      <c r="AR108" s="199">
        <v>1187.47587</v>
      </c>
      <c r="AS108" s="199">
        <v>1075.885916</v>
      </c>
      <c r="AT108" s="199">
        <v>911.32436499999994</v>
      </c>
      <c r="AU108" s="199">
        <v>727.33488599999998</v>
      </c>
      <c r="AV108" s="199">
        <v>717.00206400000002</v>
      </c>
      <c r="AW108" s="199">
        <v>742.59151699999995</v>
      </c>
      <c r="AX108" s="199">
        <v>829.89830099999995</v>
      </c>
      <c r="AY108" s="199">
        <v>950.69268199999999</v>
      </c>
      <c r="AZ108" s="199">
        <v>1017.742042</v>
      </c>
      <c r="BA108" s="199">
        <v>1116.6185599999999</v>
      </c>
      <c r="BB108" s="199">
        <v>1176.8554979999999</v>
      </c>
      <c r="BC108" s="199">
        <v>1253.9978450000001</v>
      </c>
      <c r="BD108" s="199">
        <v>1315.045224</v>
      </c>
      <c r="BE108" s="199">
        <v>1352.0012959999999</v>
      </c>
      <c r="BF108" s="199">
        <v>1422.017705</v>
      </c>
      <c r="BG108" s="199">
        <v>1663.4995899999999</v>
      </c>
    </row>
    <row r="109" spans="1:59" ht="12.75" customHeight="1">
      <c r="A109" s="396"/>
      <c r="B109" s="396"/>
      <c r="C109" s="396"/>
      <c r="D109" s="396"/>
      <c r="E109" s="395" t="s">
        <v>361</v>
      </c>
      <c r="F109" s="201" t="s">
        <v>362</v>
      </c>
      <c r="G109" s="198" t="s">
        <v>328</v>
      </c>
      <c r="H109" s="200">
        <v>71.200031999999993</v>
      </c>
      <c r="I109" s="200">
        <v>87.779893000000001</v>
      </c>
      <c r="J109" s="200">
        <v>105.059292</v>
      </c>
      <c r="K109" s="200">
        <v>117.02650199999999</v>
      </c>
      <c r="L109" s="200">
        <v>108.397226</v>
      </c>
      <c r="M109" s="200">
        <v>107.658494</v>
      </c>
      <c r="N109" s="200">
        <v>131.605581</v>
      </c>
      <c r="O109" s="200">
        <v>166.89909599999999</v>
      </c>
      <c r="P109" s="200">
        <v>200.666563</v>
      </c>
      <c r="Q109" s="200">
        <v>223.66473199999999</v>
      </c>
      <c r="R109" s="200">
        <v>208.16737800000001</v>
      </c>
      <c r="S109" s="200">
        <v>225.29864499999999</v>
      </c>
      <c r="T109" s="200">
        <v>209.51603399999999</v>
      </c>
      <c r="U109" s="200">
        <v>254.36437699999999</v>
      </c>
      <c r="V109" s="200">
        <v>297.71162199999998</v>
      </c>
      <c r="W109" s="200">
        <v>316.43305500000002</v>
      </c>
      <c r="X109" s="200">
        <v>351.04861799999998</v>
      </c>
      <c r="Y109" s="200">
        <v>374.02857299999999</v>
      </c>
      <c r="Z109" s="200">
        <v>393.903437</v>
      </c>
      <c r="AA109" s="200">
        <v>398.869732</v>
      </c>
      <c r="AB109" s="200">
        <v>370.41901000000001</v>
      </c>
      <c r="AC109" s="200">
        <v>346.223996</v>
      </c>
      <c r="AD109" s="200">
        <v>377.64709099999999</v>
      </c>
      <c r="AE109" s="200">
        <v>420.04607099999998</v>
      </c>
      <c r="AF109" s="200">
        <v>465.528324</v>
      </c>
      <c r="AG109" s="200">
        <v>474.175116</v>
      </c>
      <c r="AH109" s="200">
        <v>516.85772599999996</v>
      </c>
      <c r="AI109" s="200">
        <v>556.02578800000003</v>
      </c>
      <c r="AJ109" s="200">
        <v>625.125675</v>
      </c>
      <c r="AK109" s="200">
        <v>686.90775499999995</v>
      </c>
      <c r="AL109" s="200">
        <v>736.58613400000002</v>
      </c>
      <c r="AM109" s="200">
        <v>767.56197999999995</v>
      </c>
      <c r="AN109" s="200">
        <v>821.07361000000003</v>
      </c>
      <c r="AO109" s="200">
        <v>905.73244399999999</v>
      </c>
      <c r="AP109" s="200">
        <v>1035.3805170000001</v>
      </c>
      <c r="AQ109" s="200">
        <v>1164.452577</v>
      </c>
      <c r="AR109" s="200">
        <v>1182.085857</v>
      </c>
      <c r="AS109" s="200">
        <v>1072.8745039999999</v>
      </c>
      <c r="AT109" s="200">
        <v>917.96079599999996</v>
      </c>
      <c r="AU109" s="200">
        <v>747.36760100000004</v>
      </c>
      <c r="AV109" s="200">
        <v>719.16485599999999</v>
      </c>
      <c r="AW109" s="200">
        <v>740.18371000000002</v>
      </c>
      <c r="AX109" s="200">
        <v>831.14954599999999</v>
      </c>
      <c r="AY109" s="200">
        <v>929.35263099999997</v>
      </c>
      <c r="AZ109" s="200">
        <v>1006.821506</v>
      </c>
      <c r="BA109" s="200">
        <v>1092.808569</v>
      </c>
      <c r="BB109" s="200">
        <v>1170.400496</v>
      </c>
      <c r="BC109" s="200">
        <v>1252.2837139999999</v>
      </c>
      <c r="BD109" s="200">
        <v>1312.5522639999999</v>
      </c>
      <c r="BE109" s="200">
        <v>1350.670048</v>
      </c>
      <c r="BF109" s="200">
        <v>1431.681024</v>
      </c>
      <c r="BG109" s="200">
        <v>1668.225586</v>
      </c>
    </row>
    <row r="110" spans="1:59" ht="12.75" customHeight="1">
      <c r="A110" s="396"/>
      <c r="B110" s="396"/>
      <c r="C110" s="396"/>
      <c r="D110" s="396"/>
      <c r="E110" s="397"/>
      <c r="F110" s="201" t="s">
        <v>363</v>
      </c>
      <c r="G110" s="198" t="s">
        <v>328</v>
      </c>
      <c r="H110" s="199">
        <v>-0.18719</v>
      </c>
      <c r="I110" s="199">
        <v>3.4025780000000001</v>
      </c>
      <c r="J110" s="199">
        <v>2.4547330000000001</v>
      </c>
      <c r="K110" s="199">
        <v>3.2245010000000001</v>
      </c>
      <c r="L110" s="199">
        <v>-1.840096</v>
      </c>
      <c r="M110" s="199">
        <v>1.111853</v>
      </c>
      <c r="N110" s="199">
        <v>1.7505470000000001</v>
      </c>
      <c r="O110" s="199">
        <v>5.6509679999999998</v>
      </c>
      <c r="P110" s="199">
        <v>4.0762359999999997</v>
      </c>
      <c r="Q110" s="199">
        <v>1.6382859999999999</v>
      </c>
      <c r="R110" s="199">
        <v>-5.2324989999999998</v>
      </c>
      <c r="S110" s="199">
        <v>10.18798</v>
      </c>
      <c r="T110" s="199">
        <v>3.717457</v>
      </c>
      <c r="U110" s="199">
        <v>-9.9400320000000004</v>
      </c>
      <c r="V110" s="199">
        <v>6.4852030000000003</v>
      </c>
      <c r="W110" s="199">
        <v>6.1861519999999999</v>
      </c>
      <c r="X110" s="199">
        <v>0.250751</v>
      </c>
      <c r="Y110" s="199">
        <v>-1.978955</v>
      </c>
      <c r="Z110" s="199">
        <v>-7.7728149999999996</v>
      </c>
      <c r="AA110" s="199">
        <v>1.5082260000000001</v>
      </c>
      <c r="AB110" s="199">
        <v>1.490675</v>
      </c>
      <c r="AC110" s="199">
        <v>-0.63326199999999999</v>
      </c>
      <c r="AD110" s="199">
        <v>6.1097520000000003</v>
      </c>
      <c r="AE110" s="199">
        <v>-2.2030750000000001</v>
      </c>
      <c r="AF110" s="199">
        <v>12.278524000000001</v>
      </c>
      <c r="AG110" s="199">
        <v>-5.1293819999999997</v>
      </c>
      <c r="AH110" s="199">
        <v>8.052308</v>
      </c>
      <c r="AI110" s="199">
        <v>8.2504989999999996</v>
      </c>
      <c r="AJ110" s="199">
        <v>7.0736590000000001</v>
      </c>
      <c r="AK110" s="199">
        <v>4.0887669999999998</v>
      </c>
      <c r="AL110" s="199">
        <v>6.1315920000000004</v>
      </c>
      <c r="AM110" s="199">
        <v>-2.8982559999999999</v>
      </c>
      <c r="AN110" s="199">
        <v>1.624404</v>
      </c>
      <c r="AO110" s="199">
        <v>2.5184730000000002</v>
      </c>
      <c r="AP110" s="199">
        <v>13.232157000000001</v>
      </c>
      <c r="AQ110" s="199">
        <v>5.7621339999999996</v>
      </c>
      <c r="AR110" s="199">
        <v>5.3900129999999997</v>
      </c>
      <c r="AS110" s="199">
        <v>3.011412</v>
      </c>
      <c r="AT110" s="199">
        <v>-6.636431</v>
      </c>
      <c r="AU110" s="199">
        <v>-20.032715</v>
      </c>
      <c r="AV110" s="199">
        <v>-2.162792</v>
      </c>
      <c r="AW110" s="199">
        <v>2.407807</v>
      </c>
      <c r="AX110" s="199">
        <v>-1.2512449999999999</v>
      </c>
      <c r="AY110" s="199">
        <v>21.340050999999999</v>
      </c>
      <c r="AZ110" s="199">
        <v>10.920536</v>
      </c>
      <c r="BA110" s="199">
        <v>23.809989999999999</v>
      </c>
      <c r="BB110" s="199">
        <v>6.4550020000000004</v>
      </c>
      <c r="BC110" s="199">
        <v>1.7141310000000001</v>
      </c>
      <c r="BD110" s="199">
        <v>2.4929600000000001</v>
      </c>
      <c r="BE110" s="199">
        <v>1.331248</v>
      </c>
      <c r="BF110" s="199">
        <v>-9.6633200000000006</v>
      </c>
      <c r="BG110" s="199">
        <v>-4.7259969999999996</v>
      </c>
    </row>
    <row r="111" spans="1:59" ht="12.75" customHeight="1">
      <c r="A111" s="396"/>
      <c r="B111" s="396"/>
      <c r="C111" s="396"/>
      <c r="D111" s="396"/>
      <c r="E111" s="391" t="s">
        <v>364</v>
      </c>
      <c r="F111" s="387"/>
      <c r="G111" s="198" t="s">
        <v>328</v>
      </c>
      <c r="H111" s="200">
        <v>-0.35692600000000002</v>
      </c>
      <c r="I111" s="200">
        <v>-0.56030899999999995</v>
      </c>
      <c r="J111" s="200">
        <v>1.2205889999999999</v>
      </c>
      <c r="K111" s="200">
        <v>-0.58642099999999997</v>
      </c>
      <c r="L111" s="200">
        <v>-0.55765100000000001</v>
      </c>
      <c r="M111" s="200">
        <v>-0.58280299999999996</v>
      </c>
      <c r="N111" s="200">
        <v>-0.490093</v>
      </c>
      <c r="O111" s="200">
        <v>-0.454322</v>
      </c>
      <c r="P111" s="200">
        <v>-0.57507799999999998</v>
      </c>
      <c r="Q111" s="200">
        <v>-0.62068299999999998</v>
      </c>
      <c r="R111" s="200">
        <v>-0.64032</v>
      </c>
      <c r="S111" s="200">
        <v>-0.67988099999999996</v>
      </c>
      <c r="T111" s="200">
        <v>-0.68753600000000004</v>
      </c>
      <c r="U111" s="200">
        <v>-0.67724099999999998</v>
      </c>
      <c r="V111" s="200">
        <v>-0.77305500000000005</v>
      </c>
      <c r="W111" s="200">
        <v>-0.94974899999999995</v>
      </c>
      <c r="X111" s="200">
        <v>-1.1725300000000001</v>
      </c>
      <c r="Y111" s="200">
        <v>-1.41995</v>
      </c>
      <c r="Z111" s="200">
        <v>-1.798875</v>
      </c>
      <c r="AA111" s="200">
        <v>-1.5410029999999999</v>
      </c>
      <c r="AB111" s="200">
        <v>-1.474836</v>
      </c>
      <c r="AC111" s="200">
        <v>-1.4748330000000001</v>
      </c>
      <c r="AD111" s="200">
        <v>-1.4165890000000001</v>
      </c>
      <c r="AE111" s="200">
        <v>-1.5580529999999999</v>
      </c>
      <c r="AF111" s="200">
        <v>-1.632952</v>
      </c>
      <c r="AG111" s="200">
        <v>0.189725</v>
      </c>
      <c r="AH111" s="200">
        <v>-0.53849599999999997</v>
      </c>
      <c r="AI111" s="200">
        <v>0.36029499999999998</v>
      </c>
      <c r="AJ111" s="200">
        <v>-0.68385600000000002</v>
      </c>
      <c r="AK111" s="200">
        <v>-2.1055999999999999</v>
      </c>
      <c r="AL111" s="200">
        <v>-2.2799299999999998</v>
      </c>
      <c r="AM111" s="200">
        <v>-2.3936250000000001</v>
      </c>
      <c r="AN111" s="200">
        <v>-3.384045</v>
      </c>
      <c r="AO111" s="200">
        <v>-3.4376449999999998</v>
      </c>
      <c r="AP111" s="200">
        <v>-3.3212229999999998</v>
      </c>
      <c r="AQ111" s="200">
        <v>-2.5599669999999999</v>
      </c>
      <c r="AR111" s="200">
        <v>0.44862600000000002</v>
      </c>
      <c r="AS111" s="200">
        <v>-3.4040889999999999</v>
      </c>
      <c r="AT111" s="200">
        <v>-0.57395700000000005</v>
      </c>
      <c r="AU111" s="200">
        <v>-1.5303329999999999</v>
      </c>
      <c r="AV111" s="200">
        <v>-3.0919530000000002</v>
      </c>
      <c r="AW111" s="200">
        <v>-2.670032</v>
      </c>
      <c r="AX111" s="200">
        <v>-2.5180060000000002</v>
      </c>
      <c r="AY111" s="200">
        <v>-2.3381189999999998</v>
      </c>
      <c r="AZ111" s="200">
        <v>-2.0204399999999998</v>
      </c>
      <c r="BA111" s="200">
        <v>4.1835370000000003</v>
      </c>
      <c r="BB111" s="200">
        <v>-1.182701</v>
      </c>
      <c r="BC111" s="200">
        <v>-3.28993</v>
      </c>
      <c r="BD111" s="200">
        <v>-4.0950850000000001</v>
      </c>
      <c r="BE111" s="200">
        <v>-3.7931119999999998</v>
      </c>
      <c r="BF111" s="200">
        <v>-3.6100279999999998</v>
      </c>
      <c r="BG111" s="200">
        <v>-2.0768620000000002</v>
      </c>
    </row>
    <row r="112" spans="1:59" ht="12.75" customHeight="1">
      <c r="A112" s="397"/>
      <c r="B112" s="397"/>
      <c r="C112" s="397"/>
      <c r="D112" s="397"/>
      <c r="E112" s="391" t="s">
        <v>365</v>
      </c>
      <c r="F112" s="387"/>
      <c r="G112" s="198" t="s">
        <v>328</v>
      </c>
      <c r="H112" s="199">
        <v>58.621893</v>
      </c>
      <c r="I112" s="199">
        <v>55.520117999999997</v>
      </c>
      <c r="J112" s="199">
        <v>40.039442000000001</v>
      </c>
      <c r="K112" s="199">
        <v>59.054963000000001</v>
      </c>
      <c r="L112" s="199">
        <v>91.096322999999998</v>
      </c>
      <c r="M112" s="199">
        <v>114.667593</v>
      </c>
      <c r="N112" s="199">
        <v>85.767363000000003</v>
      </c>
      <c r="O112" s="199">
        <v>55.239961999999998</v>
      </c>
      <c r="P112" s="199">
        <v>56.544066999999998</v>
      </c>
      <c r="Q112" s="199">
        <v>61.937811000000004</v>
      </c>
      <c r="R112" s="199">
        <v>135.89080000000001</v>
      </c>
      <c r="S112" s="199">
        <v>158.44810200000001</v>
      </c>
      <c r="T112" s="199">
        <v>218.55550400000001</v>
      </c>
      <c r="U112" s="199">
        <v>164.88426799999999</v>
      </c>
      <c r="V112" s="199">
        <v>178.90656100000001</v>
      </c>
      <c r="W112" s="199">
        <v>123.872851</v>
      </c>
      <c r="X112" s="199">
        <v>112.160962</v>
      </c>
      <c r="Y112" s="199">
        <v>89.192971</v>
      </c>
      <c r="Z112" s="199">
        <v>133.10095899999999</v>
      </c>
      <c r="AA112" s="199">
        <v>153.187173</v>
      </c>
      <c r="AB112" s="199">
        <v>208.639714</v>
      </c>
      <c r="AC112" s="199">
        <v>279.36387000000002</v>
      </c>
      <c r="AD112" s="199">
        <v>316.21189900000002</v>
      </c>
      <c r="AE112" s="199">
        <v>226.211062</v>
      </c>
      <c r="AF112" s="199">
        <v>150.81611899999999</v>
      </c>
      <c r="AG112" s="199">
        <v>189.56902400000001</v>
      </c>
      <c r="AH112" s="199">
        <v>137.56680499999999</v>
      </c>
      <c r="AI112" s="199">
        <v>116.36425199999999</v>
      </c>
      <c r="AJ112" s="199">
        <v>119.801124</v>
      </c>
      <c r="AK112" s="199">
        <v>-18.135363999999999</v>
      </c>
      <c r="AL112" s="199">
        <v>-31.730927999999999</v>
      </c>
      <c r="AM112" s="199">
        <v>14.650922</v>
      </c>
      <c r="AN112" s="199">
        <v>61.348908000000002</v>
      </c>
      <c r="AO112" s="199">
        <v>17.762934999999999</v>
      </c>
      <c r="AP112" s="199">
        <v>-72.178443000000001</v>
      </c>
      <c r="AQ112" s="199">
        <v>-284.24776300000002</v>
      </c>
      <c r="AR112" s="199">
        <v>-213.45276200000001</v>
      </c>
      <c r="AS112" s="199">
        <v>-63.445954999999998</v>
      </c>
      <c r="AT112" s="199">
        <v>263.633353</v>
      </c>
      <c r="AU112" s="199">
        <v>612.86528799999996</v>
      </c>
      <c r="AV112" s="199">
        <v>686.19583999999998</v>
      </c>
      <c r="AW112" s="199">
        <v>737.99513000000002</v>
      </c>
      <c r="AX112" s="199">
        <v>945.34287900000004</v>
      </c>
      <c r="AY112" s="199">
        <v>524.00787400000002</v>
      </c>
      <c r="AZ112" s="199">
        <v>676.83984099999998</v>
      </c>
      <c r="BA112" s="199">
        <v>692.93848500000001</v>
      </c>
      <c r="BB112" s="199">
        <v>629.99883599999998</v>
      </c>
      <c r="BC112" s="199">
        <v>722.90853900000002</v>
      </c>
      <c r="BD112" s="199">
        <v>790.86785699999996</v>
      </c>
      <c r="BE112" s="199">
        <v>1052.0716</v>
      </c>
      <c r="BF112" s="199">
        <v>2584.2934580000001</v>
      </c>
      <c r="BG112" s="199">
        <v>1745.585916</v>
      </c>
    </row>
    <row r="113" spans="1:58" ht="12.75" customHeight="1">
      <c r="A113" s="209" t="s">
        <v>370</v>
      </c>
    </row>
    <row r="114" spans="1:58" ht="12.75" customHeight="1">
      <c r="A114" s="210" t="s">
        <v>371</v>
      </c>
    </row>
    <row r="115" spans="1:58" ht="12.75" customHeight="1"/>
    <row r="116" spans="1:58" ht="12.75" customHeight="1">
      <c r="E116" s="10" t="s">
        <v>372</v>
      </c>
      <c r="H116" s="4">
        <f t="shared" ref="H116:BF116" si="3">H93/H92</f>
        <v>0.61957736552572162</v>
      </c>
      <c r="I116" s="4">
        <f t="shared" si="3"/>
        <v>0.61669199557156162</v>
      </c>
      <c r="J116" s="4">
        <f t="shared" si="3"/>
        <v>0.62165655471530101</v>
      </c>
      <c r="K116" s="4">
        <f t="shared" si="3"/>
        <v>0.63805799552561449</v>
      </c>
      <c r="L116" s="4">
        <f t="shared" si="3"/>
        <v>0.62448123202292982</v>
      </c>
      <c r="M116" s="4">
        <f t="shared" si="3"/>
        <v>0.61915791828935385</v>
      </c>
      <c r="N116" s="4">
        <f t="shared" si="3"/>
        <v>0.62704429292917119</v>
      </c>
      <c r="O116" s="4">
        <f t="shared" si="3"/>
        <v>0.63129829330486853</v>
      </c>
      <c r="P116" s="4">
        <f t="shared" si="3"/>
        <v>0.63104709054267771</v>
      </c>
      <c r="Q116" s="4">
        <f t="shared" si="3"/>
        <v>0.62450087494879292</v>
      </c>
      <c r="R116" s="4">
        <f t="shared" si="3"/>
        <v>0.59388841209695298</v>
      </c>
      <c r="S116" s="4">
        <f t="shared" si="3"/>
        <v>0.582792994368591</v>
      </c>
      <c r="T116" s="4">
        <f t="shared" si="3"/>
        <v>0.55869603417434799</v>
      </c>
      <c r="U116" s="4">
        <f t="shared" si="3"/>
        <v>0.55560123422276397</v>
      </c>
      <c r="V116" s="4">
        <f t="shared" si="3"/>
        <v>0.57670932104901618</v>
      </c>
      <c r="W116" s="4">
        <f t="shared" si="3"/>
        <v>0.57167826352618401</v>
      </c>
      <c r="X116" s="4">
        <f t="shared" si="3"/>
        <v>0.57009720392346674</v>
      </c>
      <c r="Y116" s="4">
        <f t="shared" si="3"/>
        <v>0.57156947462926111</v>
      </c>
      <c r="Z116" s="4">
        <f t="shared" si="3"/>
        <v>0.57907653497806244</v>
      </c>
      <c r="AA116" s="4">
        <f t="shared" si="3"/>
        <v>0.58038137339178852</v>
      </c>
      <c r="AB116" s="4">
        <f t="shared" si="3"/>
        <v>0.56834930670681216</v>
      </c>
      <c r="AC116" s="4">
        <f t="shared" si="3"/>
        <v>0.55368359481136142</v>
      </c>
      <c r="AD116" s="4">
        <f t="shared" si="3"/>
        <v>0.5571601333628533</v>
      </c>
      <c r="AE116" s="4">
        <f t="shared" si="3"/>
        <v>0.54914941404594786</v>
      </c>
      <c r="AF116" s="4">
        <f t="shared" si="3"/>
        <v>0.54796073627327946</v>
      </c>
      <c r="AG116" s="4">
        <f t="shared" si="3"/>
        <v>0.5396002822970728</v>
      </c>
      <c r="AH116" s="4">
        <f t="shared" si="3"/>
        <v>0.55270021952284987</v>
      </c>
      <c r="AI116" s="4">
        <f t="shared" si="3"/>
        <v>0.55698863919101504</v>
      </c>
      <c r="AJ116" s="4">
        <f t="shared" si="3"/>
        <v>0.56416266797815595</v>
      </c>
      <c r="AK116" s="4">
        <f t="shared" si="3"/>
        <v>0.56383844814485085</v>
      </c>
      <c r="AL116" s="4">
        <f t="shared" si="3"/>
        <v>0.5678626722856166</v>
      </c>
      <c r="AM116" s="4">
        <f t="shared" si="3"/>
        <v>0.57018402502077803</v>
      </c>
      <c r="AN116" s="4">
        <f t="shared" si="3"/>
        <v>0.56788605705137285</v>
      </c>
      <c r="AO116" s="4">
        <f t="shared" si="3"/>
        <v>0.56730868473109475</v>
      </c>
      <c r="AP116" s="4">
        <f t="shared" si="3"/>
        <v>0.56796973775215387</v>
      </c>
      <c r="AQ116" s="4">
        <f t="shared" si="3"/>
        <v>0.56414218817230943</v>
      </c>
      <c r="AR116" s="4">
        <f t="shared" si="3"/>
        <v>0.57121418627931919</v>
      </c>
      <c r="AS116" s="4">
        <f t="shared" si="3"/>
        <v>0.5525530718995314</v>
      </c>
      <c r="AT116" s="4">
        <f t="shared" si="3"/>
        <v>0.5165930720501215</v>
      </c>
      <c r="AU116" s="4">
        <f t="shared" si="3"/>
        <v>0.5058175121577918</v>
      </c>
      <c r="AV116" s="4">
        <f t="shared" si="3"/>
        <v>0.52665777702369865</v>
      </c>
      <c r="AW116" s="4">
        <f t="shared" si="3"/>
        <v>0.54208315122761452</v>
      </c>
      <c r="AX116" s="4">
        <f t="shared" si="3"/>
        <v>0.55833245166347789</v>
      </c>
      <c r="AY116" s="4">
        <f t="shared" si="3"/>
        <v>0.56009354754926666</v>
      </c>
      <c r="AZ116" s="4">
        <f t="shared" si="3"/>
        <v>0.56158754221848139</v>
      </c>
      <c r="BA116" s="4">
        <f t="shared" si="3"/>
        <v>0.55606407677949599</v>
      </c>
      <c r="BB116" s="4">
        <f t="shared" si="3"/>
        <v>0.54835591070702505</v>
      </c>
      <c r="BC116" s="4">
        <f t="shared" si="3"/>
        <v>0.55641218859803865</v>
      </c>
      <c r="BD116" s="4">
        <f t="shared" si="3"/>
        <v>0.55507466936275351</v>
      </c>
      <c r="BE116" s="4">
        <f t="shared" si="3"/>
        <v>0.55347658371225672</v>
      </c>
      <c r="BF116" s="4">
        <f t="shared" si="3"/>
        <v>0.54942113114642277</v>
      </c>
    </row>
    <row r="117" spans="1:58" ht="12.75" customHeight="1"/>
    <row r="118" spans="1:58" ht="12.75" customHeight="1"/>
    <row r="119" spans="1:58" ht="12.75" customHeight="1"/>
    <row r="120" spans="1:58" ht="12.75" customHeight="1"/>
    <row r="121" spans="1:58" ht="12.75" customHeight="1"/>
    <row r="122" spans="1:58" ht="12.75" customHeight="1"/>
    <row r="123" spans="1:58" ht="12.75" customHeight="1"/>
    <row r="124" spans="1:58" ht="12.75" customHeight="1"/>
    <row r="125" spans="1:58" ht="12.75" customHeight="1"/>
    <row r="126" spans="1:58" ht="12.75" customHeight="1"/>
    <row r="127" spans="1:58" ht="12.75" customHeight="1"/>
    <row r="128" spans="1:5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3">
    <mergeCell ref="E59:F59"/>
    <mergeCell ref="E60:E61"/>
    <mergeCell ref="E62:F62"/>
    <mergeCell ref="E63:F63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13:F13"/>
    <mergeCell ref="C41:F41"/>
    <mergeCell ref="E42:F42"/>
    <mergeCell ref="E43:F43"/>
    <mergeCell ref="E44:F44"/>
    <mergeCell ref="E46:F46"/>
    <mergeCell ref="E47:F47"/>
    <mergeCell ref="E48:F48"/>
    <mergeCell ref="E49:F49"/>
    <mergeCell ref="E25:F25"/>
    <mergeCell ref="E30:F30"/>
    <mergeCell ref="D31:D32"/>
    <mergeCell ref="E31:F31"/>
    <mergeCell ref="E32:F32"/>
    <mergeCell ref="D33:D40"/>
    <mergeCell ref="E33:F33"/>
    <mergeCell ref="E34:F34"/>
    <mergeCell ref="E35:F35"/>
    <mergeCell ref="E36:F36"/>
    <mergeCell ref="E37:E38"/>
    <mergeCell ref="E39:F39"/>
    <mergeCell ref="E40:F40"/>
    <mergeCell ref="E24:F24"/>
    <mergeCell ref="E100:F100"/>
    <mergeCell ref="E101:F101"/>
    <mergeCell ref="E109:E110"/>
    <mergeCell ref="E111:F111"/>
    <mergeCell ref="E112:F112"/>
    <mergeCell ref="E102:F102"/>
    <mergeCell ref="E103:F103"/>
    <mergeCell ref="E104:F104"/>
    <mergeCell ref="E105:F105"/>
    <mergeCell ref="E106:F106"/>
    <mergeCell ref="E107:F107"/>
    <mergeCell ref="E108:F108"/>
    <mergeCell ref="E89:F89"/>
    <mergeCell ref="E91:F91"/>
    <mergeCell ref="E92:F92"/>
    <mergeCell ref="E94:F94"/>
    <mergeCell ref="E95:F95"/>
    <mergeCell ref="E96:F96"/>
    <mergeCell ref="E97:F97"/>
    <mergeCell ref="E98:F98"/>
    <mergeCell ref="E99:F99"/>
    <mergeCell ref="E79:F79"/>
    <mergeCell ref="E80:F80"/>
    <mergeCell ref="E81:F81"/>
    <mergeCell ref="E82:F82"/>
    <mergeCell ref="E83:E84"/>
    <mergeCell ref="E85:F85"/>
    <mergeCell ref="E86:F86"/>
    <mergeCell ref="E87:F87"/>
    <mergeCell ref="E88:F88"/>
    <mergeCell ref="D94:D102"/>
    <mergeCell ref="D103:D104"/>
    <mergeCell ref="D8:D14"/>
    <mergeCell ref="D15:D30"/>
    <mergeCell ref="A42:A112"/>
    <mergeCell ref="C42:C112"/>
    <mergeCell ref="D42:D47"/>
    <mergeCell ref="D48:D54"/>
    <mergeCell ref="B87:B112"/>
    <mergeCell ref="D105:D112"/>
    <mergeCell ref="A8:B41"/>
    <mergeCell ref="C8:C40"/>
    <mergeCell ref="B42:B63"/>
    <mergeCell ref="B64:B86"/>
    <mergeCell ref="D64:D66"/>
    <mergeCell ref="D67:D76"/>
    <mergeCell ref="D77:D78"/>
    <mergeCell ref="D79:D86"/>
    <mergeCell ref="D56:D63"/>
    <mergeCell ref="D87:D93"/>
    <mergeCell ref="E73:F73"/>
    <mergeCell ref="E74:F74"/>
    <mergeCell ref="E75:F75"/>
    <mergeCell ref="E76:F76"/>
    <mergeCell ref="E77:F77"/>
    <mergeCell ref="E78:F78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3:G3"/>
    <mergeCell ref="H3:BG3"/>
    <mergeCell ref="A4:G4"/>
    <mergeCell ref="H4:BG4"/>
    <mergeCell ref="A5:G5"/>
    <mergeCell ref="H5:BG5"/>
    <mergeCell ref="A6:G6"/>
    <mergeCell ref="E10:F10"/>
    <mergeCell ref="E12:F12"/>
    <mergeCell ref="A7:B7"/>
    <mergeCell ref="C7:F7"/>
    <mergeCell ref="E8:F8"/>
    <mergeCell ref="E9:F9"/>
  </mergeCells>
  <hyperlinks>
    <hyperlink ref="A2" r:id="rId1" xr:uid="{00000000-0004-0000-0300-000000000000}"/>
    <hyperlink ref="H3" r:id="rId2" xr:uid="{00000000-0004-0000-0300-000001000000}"/>
    <hyperlink ref="G7" r:id="rId3" xr:uid="{00000000-0004-0000-0300-000002000000}"/>
    <hyperlink ref="G8" r:id="rId4" xr:uid="{00000000-0004-0000-0300-000003000000}"/>
    <hyperlink ref="A114" r:id="rId5" xr:uid="{00000000-0004-0000-0300-000004000000}"/>
  </hyperlinks>
  <pageMargins left="0.75" right="0.75" top="1" bottom="1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6640625" defaultRowHeight="15" customHeight="1"/>
  <cols>
    <col min="1" max="1" width="30.77734375" customWidth="1"/>
    <col min="2" max="2" width="10.77734375" customWidth="1"/>
    <col min="3" max="3" width="2.77734375" customWidth="1"/>
    <col min="4" max="4" width="48" customWidth="1"/>
    <col min="5" max="5" width="2.77734375" customWidth="1"/>
    <col min="6" max="6" width="20.77734375" customWidth="1"/>
    <col min="7" max="7" width="11" customWidth="1"/>
    <col min="8" max="26" width="8.6640625" customWidth="1"/>
  </cols>
  <sheetData>
    <row r="1" spans="1:26" ht="12.75" customHeight="1">
      <c r="A1" s="1"/>
      <c r="B1" s="1" t="s">
        <v>0</v>
      </c>
      <c r="C1" s="1"/>
      <c r="D1" s="2" t="s">
        <v>1</v>
      </c>
      <c r="E1" s="1"/>
      <c r="F1" s="1" t="s">
        <v>258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D2" s="3"/>
    </row>
    <row r="3" spans="1:26" ht="12.75" customHeight="1">
      <c r="A3" s="5" t="s">
        <v>2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8"/>
      <c r="D4" s="3"/>
    </row>
    <row r="5" spans="1:26" ht="12.75" customHeight="1">
      <c r="D5" s="3" t="s">
        <v>3</v>
      </c>
      <c r="F5" s="9">
        <f>'US data from OECD'!BG30</f>
        <v>19612.776617</v>
      </c>
    </row>
    <row r="6" spans="1:26" ht="12.75" customHeight="1">
      <c r="B6" s="10"/>
      <c r="C6" s="10"/>
      <c r="D6" s="11" t="s">
        <v>4</v>
      </c>
      <c r="F6" s="12">
        <f>-'US data from OECD'!BG27</f>
        <v>-19785.527168000001</v>
      </c>
    </row>
    <row r="7" spans="1:26" ht="12.75" customHeight="1">
      <c r="B7" s="13" t="s">
        <v>5</v>
      </c>
      <c r="D7" s="3"/>
      <c r="F7" s="9">
        <f>SUM(F5:F6)</f>
        <v>-172.750551000001</v>
      </c>
      <c r="G7" s="10"/>
    </row>
    <row r="8" spans="1:26" ht="12.75" customHeight="1">
      <c r="B8" s="13"/>
      <c r="D8" s="3"/>
    </row>
    <row r="9" spans="1:26" ht="12.75" customHeight="1">
      <c r="B9" s="13"/>
      <c r="D9" s="3"/>
    </row>
    <row r="10" spans="1:26" ht="12.75" customHeight="1">
      <c r="D10" s="3" t="s">
        <v>6</v>
      </c>
      <c r="F10" s="14">
        <f>'US data from OECD'!BG15</f>
        <v>12538.480557000001</v>
      </c>
    </row>
    <row r="11" spans="1:26" ht="12.75" customHeight="1">
      <c r="D11" s="3" t="s">
        <v>7</v>
      </c>
      <c r="F11" s="14"/>
      <c r="G11" s="10" t="s">
        <v>259</v>
      </c>
    </row>
    <row r="12" spans="1:26" ht="12.75" customHeight="1">
      <c r="D12" s="3" t="s">
        <v>8</v>
      </c>
      <c r="F12" s="9">
        <v>0</v>
      </c>
    </row>
    <row r="13" spans="1:26" ht="12.75" customHeight="1">
      <c r="D13" s="11" t="s">
        <v>9</v>
      </c>
      <c r="F13" s="12">
        <v>0</v>
      </c>
      <c r="G13" s="10" t="s">
        <v>260</v>
      </c>
    </row>
    <row r="14" spans="1:26" ht="12.75" customHeight="1">
      <c r="B14" s="13" t="s">
        <v>10</v>
      </c>
      <c r="C14" s="13"/>
      <c r="D14" s="3"/>
      <c r="F14" s="15">
        <f>SUM(F10:F13)</f>
        <v>12538.480557000001</v>
      </c>
    </row>
    <row r="15" spans="1:26" ht="12.75" customHeight="1">
      <c r="B15" s="13"/>
      <c r="C15" s="13"/>
      <c r="D15" s="3"/>
      <c r="F15" s="13"/>
    </row>
    <row r="16" spans="1:26" ht="12.75" customHeight="1">
      <c r="D16" s="3"/>
    </row>
    <row r="17" spans="1:7" ht="12.75" customHeight="1">
      <c r="D17" s="3" t="s">
        <v>11</v>
      </c>
      <c r="E17" s="10"/>
      <c r="F17" s="9">
        <f>'US data from OECD'!BG14*(2/3)</f>
        <v>1504.9221686666665</v>
      </c>
      <c r="G17" s="10"/>
    </row>
    <row r="18" spans="1:7" ht="12.75" customHeight="1">
      <c r="D18" s="11" t="s">
        <v>12</v>
      </c>
      <c r="F18" s="12">
        <v>0</v>
      </c>
      <c r="G18" s="10"/>
    </row>
    <row r="19" spans="1:7" ht="12.75" customHeight="1">
      <c r="B19" s="13" t="s">
        <v>13</v>
      </c>
      <c r="D19" s="3"/>
      <c r="F19" s="9">
        <f>SUM(F17:F18)</f>
        <v>1504.9221686666665</v>
      </c>
    </row>
    <row r="20" spans="1:7" ht="12.75" customHeight="1">
      <c r="B20" s="13"/>
      <c r="D20" s="3"/>
      <c r="F20" s="9"/>
    </row>
    <row r="21" spans="1:7" ht="12.75" customHeight="1">
      <c r="B21" s="13"/>
      <c r="D21" s="3"/>
    </row>
    <row r="22" spans="1:7" ht="12.75" customHeight="1">
      <c r="B22" s="13" t="s">
        <v>14</v>
      </c>
      <c r="D22" s="3" t="s">
        <v>15</v>
      </c>
      <c r="F22" s="9">
        <f>F19+F14</f>
        <v>14043.402725666667</v>
      </c>
    </row>
    <row r="23" spans="1:7" ht="12.75" customHeight="1">
      <c r="B23" s="13"/>
      <c r="D23" s="3"/>
    </row>
    <row r="24" spans="1:7" ht="12.75" customHeight="1">
      <c r="B24" s="13"/>
      <c r="D24" s="3"/>
    </row>
    <row r="25" spans="1:7" ht="12.75" customHeight="1">
      <c r="D25" s="3" t="s">
        <v>16</v>
      </c>
      <c r="F25" s="14">
        <f>'US data from OECD'!BG77</f>
        <v>3353.730564</v>
      </c>
    </row>
    <row r="26" spans="1:7" ht="12.75" customHeight="1">
      <c r="D26" s="11" t="s">
        <v>17</v>
      </c>
      <c r="F26" s="191">
        <v>1635.6</v>
      </c>
      <c r="G26" s="10" t="s">
        <v>261</v>
      </c>
    </row>
    <row r="27" spans="1:7" ht="12.75" customHeight="1">
      <c r="B27" s="13" t="s">
        <v>18</v>
      </c>
      <c r="C27" s="13"/>
      <c r="D27" s="3"/>
      <c r="F27" s="14">
        <f>SUM(F25:F26)</f>
        <v>4989.3305639999999</v>
      </c>
    </row>
    <row r="28" spans="1:7" ht="12.75" customHeight="1">
      <c r="D28" s="3"/>
    </row>
    <row r="29" spans="1:7" ht="12.75" customHeight="1">
      <c r="D29" s="3"/>
    </row>
    <row r="30" spans="1:7" ht="12.75" customHeight="1">
      <c r="A30" s="8"/>
      <c r="D30" s="3" t="s">
        <v>19</v>
      </c>
      <c r="F30" s="14">
        <f>'US data from OECD'!BG31-'US data from OECD'!BG77</f>
        <v>15902.575339000001</v>
      </c>
    </row>
    <row r="31" spans="1:7" ht="12.75" customHeight="1">
      <c r="A31" s="8"/>
      <c r="D31" s="3" t="s">
        <v>20</v>
      </c>
      <c r="F31" s="192">
        <f>-F26</f>
        <v>-1635.6</v>
      </c>
      <c r="G31" s="10" t="s">
        <v>261</v>
      </c>
    </row>
    <row r="32" spans="1:7" ht="12.75" customHeight="1">
      <c r="D32" s="11" t="s">
        <v>21</v>
      </c>
      <c r="F32" s="12">
        <f>-('US data from OECD'!BG10-'US data from OECD'!BG11-'US data from OECD'!BG12)</f>
        <v>-450.46664700000014</v>
      </c>
    </row>
    <row r="33" spans="2:8" ht="12.75" customHeight="1">
      <c r="B33" s="13" t="s">
        <v>22</v>
      </c>
      <c r="C33" s="13"/>
      <c r="D33" s="3"/>
      <c r="F33" s="14">
        <f>SUM(F30:F32)</f>
        <v>13816.508692000001</v>
      </c>
    </row>
    <row r="34" spans="2:8" ht="12.75" customHeight="1">
      <c r="D34" s="3"/>
    </row>
    <row r="35" spans="2:8" ht="12.75" customHeight="1">
      <c r="B35" s="13" t="s">
        <v>23</v>
      </c>
      <c r="D35" s="3" t="s">
        <v>24</v>
      </c>
      <c r="F35" s="14">
        <f>F33+F27</f>
        <v>18805.839255999999</v>
      </c>
    </row>
    <row r="36" spans="2:8" ht="12.75" customHeight="1">
      <c r="D36" s="3"/>
    </row>
    <row r="37" spans="2:8" ht="12.75" customHeight="1">
      <c r="D37" s="3" t="s">
        <v>25</v>
      </c>
      <c r="F37" s="14">
        <f>'US data from OECD'!BG66</f>
        <v>593.35396600000001</v>
      </c>
      <c r="G37" s="10"/>
    </row>
    <row r="38" spans="2:8" ht="12.75" customHeight="1">
      <c r="D38" s="3" t="s">
        <v>26</v>
      </c>
      <c r="F38" s="14">
        <f>-'US data from OECD'!BG79</f>
        <v>-613.01464899999996</v>
      </c>
      <c r="G38" s="10"/>
    </row>
    <row r="39" spans="2:8" ht="12.75" customHeight="1">
      <c r="D39" s="11" t="s">
        <v>27</v>
      </c>
      <c r="F39" s="12">
        <f>'US data from OECD'!BG69-'US data from OECD'!BG73</f>
        <v>-608.82604800000001</v>
      </c>
      <c r="G39" s="10" t="s">
        <v>262</v>
      </c>
      <c r="H39" s="3"/>
    </row>
    <row r="40" spans="2:8" ht="12.75" customHeight="1">
      <c r="B40" s="13" t="s">
        <v>28</v>
      </c>
      <c r="D40" s="3"/>
      <c r="F40" s="14">
        <f>SUM(F37:F39)</f>
        <v>-628.48673099999996</v>
      </c>
    </row>
    <row r="41" spans="2:8" ht="12.75" customHeight="1">
      <c r="D41" s="3"/>
    </row>
    <row r="42" spans="2:8" ht="12.75" customHeight="1">
      <c r="D42" s="3"/>
    </row>
    <row r="43" spans="2:8" ht="12.75" customHeight="1">
      <c r="D43" s="3" t="s">
        <v>29</v>
      </c>
      <c r="F43" s="9">
        <f>'US data from OECD'!BG13-'US data from OECD'!BG14-'US data from OECD'!BG66</f>
        <v>6862.6908950000006</v>
      </c>
      <c r="G43" s="10"/>
    </row>
    <row r="44" spans="2:8" ht="12.75" customHeight="1">
      <c r="D44" s="3" t="s">
        <v>30</v>
      </c>
      <c r="F44" s="9">
        <f>F17/2</f>
        <v>752.46108433333325</v>
      </c>
    </row>
    <row r="45" spans="2:8" ht="12.75" customHeight="1">
      <c r="D45" s="3" t="s">
        <v>31</v>
      </c>
      <c r="F45" s="9">
        <f>'US data from OECD'!BG11</f>
        <v>730.98741199999995</v>
      </c>
      <c r="G45" s="10"/>
    </row>
    <row r="46" spans="2:8" ht="12.75" customHeight="1">
      <c r="D46" s="3" t="s">
        <v>32</v>
      </c>
      <c r="F46" s="9">
        <f>('US data from OECD'!BG18-'US data from OECD'!BG22)-('US data from OECD'!BG69-'US data from OECD'!BG73)</f>
        <v>792.57635099999982</v>
      </c>
      <c r="H46" s="9"/>
    </row>
    <row r="47" spans="2:8" ht="12.75" customHeight="1">
      <c r="D47" s="3" t="s">
        <v>33</v>
      </c>
      <c r="F47" s="9"/>
    </row>
    <row r="48" spans="2:8" ht="12.75" customHeight="1">
      <c r="D48" s="11" t="s">
        <v>34</v>
      </c>
      <c r="F48" s="12">
        <f>-('US data from OECD'!BG33-'US data from OECD'!BG79)</f>
        <v>-3218.5721899999999</v>
      </c>
      <c r="G48" s="10"/>
    </row>
    <row r="49" spans="2:7" ht="12.75" customHeight="1">
      <c r="B49" s="13" t="s">
        <v>35</v>
      </c>
      <c r="D49" s="3"/>
      <c r="F49" s="9">
        <f>SUM(F43:F48)</f>
        <v>5920.1435523333339</v>
      </c>
    </row>
    <row r="50" spans="2:7" ht="12.75" customHeight="1">
      <c r="D50" s="3"/>
    </row>
    <row r="51" spans="2:7" ht="12.75" customHeight="1">
      <c r="D51" s="3" t="s">
        <v>36</v>
      </c>
      <c r="F51" s="14"/>
    </row>
    <row r="52" spans="2:7" ht="12.75" customHeight="1">
      <c r="B52" s="13" t="s">
        <v>37</v>
      </c>
      <c r="D52" s="11" t="s">
        <v>38</v>
      </c>
      <c r="F52" s="193"/>
    </row>
    <row r="53" spans="2:7" ht="12.75" customHeight="1">
      <c r="B53" s="10"/>
      <c r="C53" s="10"/>
      <c r="D53" s="3"/>
      <c r="F53" s="14">
        <f>'US data from OECD'!BG32</f>
        <v>356.47071399999999</v>
      </c>
      <c r="G53" s="10" t="s">
        <v>263</v>
      </c>
    </row>
    <row r="54" spans="2:7" ht="12.75" customHeight="1">
      <c r="D54" s="3"/>
    </row>
    <row r="55" spans="2:7" ht="12.75" customHeight="1">
      <c r="D55" s="3"/>
    </row>
    <row r="56" spans="2:7" ht="12.75" customHeight="1">
      <c r="B56" s="13" t="s">
        <v>39</v>
      </c>
      <c r="D56" s="3" t="s">
        <v>40</v>
      </c>
      <c r="F56" s="9">
        <f>F35-F22</f>
        <v>4762.4365303333325</v>
      </c>
    </row>
    <row r="57" spans="2:7" ht="12.75" customHeight="1">
      <c r="B57" s="13" t="s">
        <v>41</v>
      </c>
      <c r="D57" s="3" t="s">
        <v>42</v>
      </c>
      <c r="F57" s="12">
        <f>F7+F49+F40-F53</f>
        <v>4762.4355563333329</v>
      </c>
    </row>
    <row r="58" spans="2:7" ht="12.75" customHeight="1">
      <c r="B58" s="13" t="s">
        <v>43</v>
      </c>
      <c r="D58" s="16" t="s">
        <v>44</v>
      </c>
    </row>
    <row r="59" spans="2:7" ht="12.75" customHeight="1">
      <c r="D59" s="3" t="s">
        <v>45</v>
      </c>
      <c r="F59" s="9">
        <f>F56-F57</f>
        <v>9.7399999958724948E-4</v>
      </c>
    </row>
    <row r="60" spans="2:7" ht="12.75" customHeight="1">
      <c r="D60" s="3"/>
    </row>
    <row r="61" spans="2:7" ht="12.75" customHeight="1">
      <c r="D61" s="3"/>
    </row>
    <row r="62" spans="2:7" ht="12.75" customHeight="1">
      <c r="D62" s="3"/>
    </row>
    <row r="63" spans="2:7" ht="12.75" customHeight="1">
      <c r="D63" s="3"/>
    </row>
    <row r="64" spans="2:7" ht="12.75" customHeight="1">
      <c r="D64" s="3"/>
    </row>
    <row r="65" spans="4:4" ht="12.75" customHeight="1">
      <c r="D65" s="3"/>
    </row>
    <row r="66" spans="4:4" ht="12.75" customHeight="1">
      <c r="D66" s="3"/>
    </row>
    <row r="67" spans="4:4" ht="12.75" customHeight="1">
      <c r="D67" s="3"/>
    </row>
    <row r="68" spans="4:4" ht="12.75" customHeight="1">
      <c r="D68" s="3"/>
    </row>
    <row r="69" spans="4:4" ht="12.75" customHeight="1">
      <c r="D69" s="3"/>
    </row>
    <row r="70" spans="4:4" ht="12.75" customHeight="1">
      <c r="D70" s="3"/>
    </row>
    <row r="71" spans="4:4" ht="12.75" customHeight="1">
      <c r="D71" s="3"/>
    </row>
    <row r="72" spans="4:4" ht="12.75" customHeight="1">
      <c r="D72" s="3"/>
    </row>
    <row r="73" spans="4:4" ht="12.75" customHeight="1">
      <c r="D73" s="3"/>
    </row>
    <row r="74" spans="4:4" ht="12.75" customHeight="1">
      <c r="D74" s="3"/>
    </row>
    <row r="75" spans="4:4" ht="12.75" customHeight="1">
      <c r="D75" s="3"/>
    </row>
    <row r="76" spans="4:4" ht="12.75" customHeight="1">
      <c r="D76" s="3"/>
    </row>
    <row r="77" spans="4:4" ht="12.75" customHeight="1">
      <c r="D77" s="3"/>
    </row>
    <row r="78" spans="4:4" ht="12.75" customHeight="1">
      <c r="D78" s="3"/>
    </row>
    <row r="79" spans="4:4" ht="12.75" customHeight="1">
      <c r="D79" s="3"/>
    </row>
    <row r="80" spans="4:4" ht="12.75" customHeight="1">
      <c r="D80" s="3"/>
    </row>
    <row r="81" spans="4:4" ht="12.75" customHeight="1">
      <c r="D81" s="3"/>
    </row>
    <row r="82" spans="4:4" ht="12.75" customHeight="1">
      <c r="D82" s="3"/>
    </row>
    <row r="83" spans="4:4" ht="12.75" customHeight="1">
      <c r="D83" s="3"/>
    </row>
    <row r="84" spans="4:4" ht="12.75" customHeight="1">
      <c r="D84" s="3"/>
    </row>
    <row r="85" spans="4:4" ht="12.75" customHeight="1">
      <c r="D85" s="3"/>
    </row>
    <row r="86" spans="4:4" ht="12.75" customHeight="1">
      <c r="D86" s="3"/>
    </row>
    <row r="87" spans="4:4" ht="12.75" customHeight="1">
      <c r="D87" s="3"/>
    </row>
    <row r="88" spans="4:4" ht="12.75" customHeight="1">
      <c r="D88" s="3"/>
    </row>
    <row r="89" spans="4:4" ht="12.75" customHeight="1">
      <c r="D89" s="3"/>
    </row>
    <row r="90" spans="4:4" ht="12.75" customHeight="1">
      <c r="D90" s="3"/>
    </row>
    <row r="91" spans="4:4" ht="12.75" customHeight="1">
      <c r="D91" s="3"/>
    </row>
    <row r="92" spans="4:4" ht="12.75" customHeight="1">
      <c r="D92" s="3"/>
    </row>
    <row r="93" spans="4:4" ht="12.75" customHeight="1">
      <c r="D93" s="3"/>
    </row>
    <row r="94" spans="4:4" ht="12.75" customHeight="1">
      <c r="D94" s="3"/>
    </row>
    <row r="95" spans="4:4" ht="12.75" customHeight="1">
      <c r="D95" s="3"/>
    </row>
    <row r="96" spans="4:4" ht="12.75" customHeight="1">
      <c r="D96" s="3"/>
    </row>
    <row r="97" spans="4:4" ht="12.75" customHeight="1">
      <c r="D97" s="3"/>
    </row>
    <row r="98" spans="4:4" ht="12.75" customHeight="1">
      <c r="D98" s="3"/>
    </row>
    <row r="99" spans="4:4" ht="12.75" customHeight="1">
      <c r="D99" s="3"/>
    </row>
    <row r="100" spans="4:4" ht="12.75" customHeight="1">
      <c r="D100" s="3"/>
    </row>
    <row r="101" spans="4:4" ht="12.75" customHeight="1">
      <c r="D101" s="3"/>
    </row>
    <row r="102" spans="4:4" ht="12.75" customHeight="1">
      <c r="D102" s="3"/>
    </row>
    <row r="103" spans="4:4" ht="12.75" customHeight="1">
      <c r="D103" s="3"/>
    </row>
    <row r="104" spans="4:4" ht="12.75" customHeight="1">
      <c r="D104" s="3"/>
    </row>
    <row r="105" spans="4:4" ht="12.75" customHeight="1">
      <c r="D105" s="3"/>
    </row>
    <row r="106" spans="4:4" ht="12.75" customHeight="1">
      <c r="D106" s="3"/>
    </row>
    <row r="107" spans="4:4" ht="12.75" customHeight="1">
      <c r="D107" s="3"/>
    </row>
    <row r="108" spans="4:4" ht="12.75" customHeight="1">
      <c r="D108" s="3"/>
    </row>
    <row r="109" spans="4:4" ht="12.75" customHeight="1">
      <c r="D109" s="3"/>
    </row>
    <row r="110" spans="4:4" ht="12.75" customHeight="1">
      <c r="D110" s="3"/>
    </row>
    <row r="111" spans="4:4" ht="12.75" customHeight="1">
      <c r="D111" s="3"/>
    </row>
    <row r="112" spans="4:4" ht="12.75" customHeight="1">
      <c r="D112" s="3"/>
    </row>
    <row r="113" spans="4:4" ht="12.75" customHeight="1">
      <c r="D113" s="3"/>
    </row>
    <row r="114" spans="4:4" ht="12.75" customHeight="1">
      <c r="D114" s="3"/>
    </row>
    <row r="115" spans="4:4" ht="12.75" customHeight="1">
      <c r="D115" s="3"/>
    </row>
    <row r="116" spans="4:4" ht="12.75" customHeight="1">
      <c r="D116" s="3"/>
    </row>
    <row r="117" spans="4:4" ht="12.75" customHeight="1">
      <c r="D117" s="3"/>
    </row>
    <row r="118" spans="4:4" ht="12.75" customHeight="1">
      <c r="D118" s="3"/>
    </row>
    <row r="119" spans="4:4" ht="12.75" customHeight="1">
      <c r="D119" s="3"/>
    </row>
    <row r="120" spans="4:4" ht="12.75" customHeight="1">
      <c r="D120" s="3"/>
    </row>
    <row r="121" spans="4:4" ht="12.75" customHeight="1">
      <c r="D121" s="3"/>
    </row>
    <row r="122" spans="4:4" ht="12.75" customHeight="1">
      <c r="D122" s="3"/>
    </row>
    <row r="123" spans="4:4" ht="12.75" customHeight="1">
      <c r="D123" s="3"/>
    </row>
    <row r="124" spans="4:4" ht="12.75" customHeight="1">
      <c r="D124" s="3"/>
    </row>
    <row r="125" spans="4:4" ht="12.75" customHeight="1">
      <c r="D125" s="3"/>
    </row>
    <row r="126" spans="4:4" ht="12.75" customHeight="1">
      <c r="D126" s="3"/>
    </row>
    <row r="127" spans="4:4" ht="12.75" customHeight="1">
      <c r="D127" s="3"/>
    </row>
    <row r="128" spans="4:4" ht="12.75" customHeight="1">
      <c r="D128" s="3"/>
    </row>
    <row r="129" spans="4:4" ht="12.75" customHeight="1">
      <c r="D129" s="3"/>
    </row>
    <row r="130" spans="4:4" ht="12.75" customHeight="1">
      <c r="D130" s="3"/>
    </row>
    <row r="131" spans="4:4" ht="12.75" customHeight="1">
      <c r="D131" s="3"/>
    </row>
    <row r="132" spans="4:4" ht="12.75" customHeight="1">
      <c r="D132" s="3"/>
    </row>
    <row r="133" spans="4:4" ht="12.75" customHeight="1">
      <c r="D133" s="3"/>
    </row>
    <row r="134" spans="4:4" ht="12.75" customHeight="1">
      <c r="D134" s="3"/>
    </row>
    <row r="135" spans="4:4" ht="12.75" customHeight="1">
      <c r="D135" s="3"/>
    </row>
    <row r="136" spans="4:4" ht="12.75" customHeight="1">
      <c r="D136" s="3"/>
    </row>
    <row r="137" spans="4:4" ht="12.75" customHeight="1">
      <c r="D137" s="3"/>
    </row>
    <row r="138" spans="4:4" ht="12.75" customHeight="1">
      <c r="D138" s="3"/>
    </row>
    <row r="139" spans="4:4" ht="12.75" customHeight="1">
      <c r="D139" s="3"/>
    </row>
    <row r="140" spans="4:4" ht="12.75" customHeight="1">
      <c r="D140" s="3"/>
    </row>
    <row r="141" spans="4:4" ht="12.75" customHeight="1">
      <c r="D141" s="3"/>
    </row>
    <row r="142" spans="4:4" ht="12.75" customHeight="1">
      <c r="D142" s="3"/>
    </row>
    <row r="143" spans="4:4" ht="12.75" customHeight="1">
      <c r="D143" s="3"/>
    </row>
    <row r="144" spans="4:4" ht="12.75" customHeight="1">
      <c r="D144" s="3"/>
    </row>
    <row r="145" spans="4:4" ht="12.75" customHeight="1">
      <c r="D145" s="3"/>
    </row>
    <row r="146" spans="4:4" ht="12.75" customHeight="1">
      <c r="D146" s="3"/>
    </row>
    <row r="147" spans="4:4" ht="12.75" customHeight="1">
      <c r="D147" s="3"/>
    </row>
    <row r="148" spans="4:4" ht="12.75" customHeight="1">
      <c r="D148" s="3"/>
    </row>
    <row r="149" spans="4:4" ht="12.75" customHeight="1">
      <c r="D149" s="3"/>
    </row>
    <row r="150" spans="4:4" ht="12.75" customHeight="1">
      <c r="D150" s="3"/>
    </row>
    <row r="151" spans="4:4" ht="12.75" customHeight="1">
      <c r="D151" s="3"/>
    </row>
    <row r="152" spans="4:4" ht="12.75" customHeight="1">
      <c r="D152" s="3"/>
    </row>
    <row r="153" spans="4:4" ht="12.75" customHeight="1">
      <c r="D153" s="3"/>
    </row>
    <row r="154" spans="4:4" ht="12.75" customHeight="1">
      <c r="D154" s="3"/>
    </row>
    <row r="155" spans="4:4" ht="12.75" customHeight="1">
      <c r="D155" s="3"/>
    </row>
    <row r="156" spans="4:4" ht="12.75" customHeight="1">
      <c r="D156" s="3"/>
    </row>
    <row r="157" spans="4:4" ht="12.75" customHeight="1">
      <c r="D157" s="3"/>
    </row>
    <row r="158" spans="4:4" ht="12.75" customHeight="1">
      <c r="D158" s="3"/>
    </row>
    <row r="159" spans="4:4" ht="12.75" customHeight="1">
      <c r="D159" s="3"/>
    </row>
    <row r="160" spans="4:4" ht="12.75" customHeight="1">
      <c r="D160" s="3"/>
    </row>
    <row r="161" spans="4:4" ht="12.75" customHeight="1">
      <c r="D161" s="3"/>
    </row>
    <row r="162" spans="4:4" ht="12.75" customHeight="1">
      <c r="D162" s="3"/>
    </row>
    <row r="163" spans="4:4" ht="12.75" customHeight="1">
      <c r="D163" s="3"/>
    </row>
    <row r="164" spans="4:4" ht="12.75" customHeight="1">
      <c r="D164" s="3"/>
    </row>
    <row r="165" spans="4:4" ht="12.75" customHeight="1">
      <c r="D165" s="3"/>
    </row>
    <row r="166" spans="4:4" ht="12.75" customHeight="1">
      <c r="D166" s="3"/>
    </row>
    <row r="167" spans="4:4" ht="12.75" customHeight="1">
      <c r="D167" s="3"/>
    </row>
    <row r="168" spans="4:4" ht="12.75" customHeight="1">
      <c r="D168" s="3"/>
    </row>
    <row r="169" spans="4:4" ht="12.75" customHeight="1">
      <c r="D169" s="3"/>
    </row>
    <row r="170" spans="4:4" ht="12.75" customHeight="1">
      <c r="D170" s="3"/>
    </row>
    <row r="171" spans="4:4" ht="12.75" customHeight="1">
      <c r="D171" s="3"/>
    </row>
    <row r="172" spans="4:4" ht="12.75" customHeight="1">
      <c r="D172" s="3"/>
    </row>
    <row r="173" spans="4:4" ht="12.75" customHeight="1">
      <c r="D173" s="3"/>
    </row>
    <row r="174" spans="4:4" ht="12.75" customHeight="1">
      <c r="D174" s="3"/>
    </row>
    <row r="175" spans="4:4" ht="12.75" customHeight="1">
      <c r="D175" s="3"/>
    </row>
    <row r="176" spans="4:4" ht="12.75" customHeight="1">
      <c r="D176" s="3"/>
    </row>
    <row r="177" spans="4:4" ht="12.75" customHeight="1">
      <c r="D177" s="3"/>
    </row>
    <row r="178" spans="4:4" ht="12.75" customHeight="1">
      <c r="D178" s="3"/>
    </row>
    <row r="179" spans="4:4" ht="12.75" customHeight="1">
      <c r="D179" s="3"/>
    </row>
    <row r="180" spans="4:4" ht="12.75" customHeight="1">
      <c r="D180" s="3"/>
    </row>
    <row r="181" spans="4:4" ht="12.75" customHeight="1">
      <c r="D181" s="3"/>
    </row>
    <row r="182" spans="4:4" ht="12.75" customHeight="1">
      <c r="D182" s="3"/>
    </row>
    <row r="183" spans="4:4" ht="12.75" customHeight="1">
      <c r="D183" s="3"/>
    </row>
    <row r="184" spans="4:4" ht="12.75" customHeight="1">
      <c r="D184" s="3"/>
    </row>
    <row r="185" spans="4:4" ht="12.75" customHeight="1">
      <c r="D185" s="3"/>
    </row>
    <row r="186" spans="4:4" ht="12.75" customHeight="1">
      <c r="D186" s="3"/>
    </row>
    <row r="187" spans="4:4" ht="12.75" customHeight="1">
      <c r="D187" s="3"/>
    </row>
    <row r="188" spans="4:4" ht="12.75" customHeight="1">
      <c r="D188" s="3"/>
    </row>
    <row r="189" spans="4:4" ht="12.75" customHeight="1">
      <c r="D189" s="3"/>
    </row>
    <row r="190" spans="4:4" ht="12.75" customHeight="1">
      <c r="D190" s="3"/>
    </row>
    <row r="191" spans="4:4" ht="12.75" customHeight="1">
      <c r="D191" s="3"/>
    </row>
    <row r="192" spans="4:4" ht="12.75" customHeight="1">
      <c r="D192" s="3"/>
    </row>
    <row r="193" spans="4:4" ht="12.75" customHeight="1">
      <c r="D193" s="3"/>
    </row>
    <row r="194" spans="4:4" ht="12.75" customHeight="1">
      <c r="D194" s="3"/>
    </row>
    <row r="195" spans="4:4" ht="12.75" customHeight="1">
      <c r="D195" s="3"/>
    </row>
    <row r="196" spans="4:4" ht="12.75" customHeight="1">
      <c r="D196" s="3"/>
    </row>
    <row r="197" spans="4:4" ht="12.75" customHeight="1">
      <c r="D197" s="3"/>
    </row>
    <row r="198" spans="4:4" ht="12.75" customHeight="1">
      <c r="D198" s="3"/>
    </row>
    <row r="199" spans="4:4" ht="12.75" customHeight="1">
      <c r="D199" s="3"/>
    </row>
    <row r="200" spans="4:4" ht="12.75" customHeight="1">
      <c r="D200" s="3"/>
    </row>
    <row r="201" spans="4:4" ht="12.75" customHeight="1">
      <c r="D201" s="3"/>
    </row>
    <row r="202" spans="4:4" ht="12.75" customHeight="1">
      <c r="D202" s="3"/>
    </row>
    <row r="203" spans="4:4" ht="12.75" customHeight="1">
      <c r="D203" s="3"/>
    </row>
    <row r="204" spans="4:4" ht="12.75" customHeight="1">
      <c r="D204" s="3"/>
    </row>
    <row r="205" spans="4:4" ht="12.75" customHeight="1">
      <c r="D205" s="3"/>
    </row>
    <row r="206" spans="4:4" ht="12.75" customHeight="1">
      <c r="D206" s="3"/>
    </row>
    <row r="207" spans="4:4" ht="12.75" customHeight="1">
      <c r="D207" s="3"/>
    </row>
    <row r="208" spans="4:4" ht="12.75" customHeight="1">
      <c r="D208" s="3"/>
    </row>
    <row r="209" spans="4:4" ht="12.75" customHeight="1">
      <c r="D209" s="3"/>
    </row>
    <row r="210" spans="4:4" ht="12.75" customHeight="1">
      <c r="D210" s="3"/>
    </row>
    <row r="211" spans="4:4" ht="12.75" customHeight="1">
      <c r="D211" s="3"/>
    </row>
    <row r="212" spans="4:4" ht="12.75" customHeight="1">
      <c r="D212" s="3"/>
    </row>
    <row r="213" spans="4:4" ht="12.75" customHeight="1">
      <c r="D213" s="3"/>
    </row>
    <row r="214" spans="4:4" ht="12.75" customHeight="1">
      <c r="D214" s="3"/>
    </row>
    <row r="215" spans="4:4" ht="12.75" customHeight="1">
      <c r="D215" s="3"/>
    </row>
    <row r="216" spans="4:4" ht="12.75" customHeight="1">
      <c r="D216" s="3"/>
    </row>
    <row r="217" spans="4:4" ht="12.75" customHeight="1">
      <c r="D217" s="3"/>
    </row>
    <row r="218" spans="4:4" ht="12.75" customHeight="1">
      <c r="D218" s="3"/>
    </row>
    <row r="219" spans="4:4" ht="12.75" customHeight="1">
      <c r="D219" s="3"/>
    </row>
    <row r="220" spans="4:4" ht="12.75" customHeight="1">
      <c r="D220" s="3"/>
    </row>
    <row r="221" spans="4:4" ht="12.75" customHeight="1">
      <c r="D221" s="3"/>
    </row>
    <row r="222" spans="4:4" ht="12.75" customHeight="1">
      <c r="D222" s="3"/>
    </row>
    <row r="223" spans="4:4" ht="12.75" customHeight="1">
      <c r="D223" s="3"/>
    </row>
    <row r="224" spans="4:4" ht="12.75" customHeight="1">
      <c r="D224" s="3"/>
    </row>
    <row r="225" spans="4:4" ht="12.75" customHeight="1">
      <c r="D225" s="3"/>
    </row>
    <row r="226" spans="4:4" ht="12.75" customHeight="1">
      <c r="D226" s="3"/>
    </row>
    <row r="227" spans="4:4" ht="12.75" customHeight="1">
      <c r="D227" s="3"/>
    </row>
    <row r="228" spans="4:4" ht="12.75" customHeight="1">
      <c r="D228" s="3"/>
    </row>
    <row r="229" spans="4:4" ht="12.75" customHeight="1">
      <c r="D229" s="3"/>
    </row>
    <row r="230" spans="4:4" ht="12.75" customHeight="1">
      <c r="D230" s="3"/>
    </row>
    <row r="231" spans="4:4" ht="12.75" customHeight="1">
      <c r="D231" s="3"/>
    </row>
    <row r="232" spans="4:4" ht="12.75" customHeight="1">
      <c r="D232" s="3"/>
    </row>
    <row r="233" spans="4:4" ht="12.75" customHeight="1">
      <c r="D233" s="3"/>
    </row>
    <row r="234" spans="4:4" ht="12.75" customHeight="1">
      <c r="D234" s="3"/>
    </row>
    <row r="235" spans="4:4" ht="12.75" customHeight="1">
      <c r="D235" s="3"/>
    </row>
    <row r="236" spans="4:4" ht="12.75" customHeight="1">
      <c r="D236" s="3"/>
    </row>
    <row r="237" spans="4:4" ht="12.75" customHeight="1">
      <c r="D237" s="3"/>
    </row>
    <row r="238" spans="4:4" ht="12.75" customHeight="1">
      <c r="D238" s="3"/>
    </row>
    <row r="239" spans="4:4" ht="12.75" customHeight="1">
      <c r="D239" s="3"/>
    </row>
    <row r="240" spans="4:4" ht="12.75" customHeight="1">
      <c r="D240" s="3"/>
    </row>
    <row r="241" spans="4:4" ht="12.75" customHeight="1">
      <c r="D241" s="3"/>
    </row>
    <row r="242" spans="4:4" ht="12.75" customHeight="1">
      <c r="D242" s="3"/>
    </row>
    <row r="243" spans="4:4" ht="12.75" customHeight="1">
      <c r="D243" s="3"/>
    </row>
    <row r="244" spans="4:4" ht="12.75" customHeight="1">
      <c r="D244" s="3"/>
    </row>
    <row r="245" spans="4:4" ht="12.75" customHeight="1">
      <c r="D245" s="3"/>
    </row>
    <row r="246" spans="4:4" ht="12.75" customHeight="1">
      <c r="D246" s="3"/>
    </row>
    <row r="247" spans="4:4" ht="12.75" customHeight="1">
      <c r="D247" s="3"/>
    </row>
    <row r="248" spans="4:4" ht="12.75" customHeight="1">
      <c r="D248" s="3"/>
    </row>
    <row r="249" spans="4:4" ht="12.75" customHeight="1">
      <c r="D249" s="3"/>
    </row>
    <row r="250" spans="4:4" ht="12.75" customHeight="1">
      <c r="D250" s="3"/>
    </row>
    <row r="251" spans="4:4" ht="12.75" customHeight="1">
      <c r="D251" s="3"/>
    </row>
    <row r="252" spans="4:4" ht="12.75" customHeight="1">
      <c r="D252" s="3"/>
    </row>
    <row r="253" spans="4:4" ht="12.75" customHeight="1">
      <c r="D253" s="3"/>
    </row>
    <row r="254" spans="4:4" ht="12.75" customHeight="1">
      <c r="D254" s="3"/>
    </row>
    <row r="255" spans="4:4" ht="12.75" customHeight="1">
      <c r="D255" s="3"/>
    </row>
    <row r="256" spans="4:4" ht="12.75" customHeight="1">
      <c r="D256" s="3"/>
    </row>
    <row r="257" spans="4:4" ht="12.75" customHeight="1">
      <c r="D257" s="3"/>
    </row>
    <row r="258" spans="4:4" ht="12.75" customHeight="1">
      <c r="D258" s="3"/>
    </row>
    <row r="259" spans="4:4" ht="12.75" customHeight="1">
      <c r="D259" s="3"/>
    </row>
    <row r="260" spans="4:4" ht="12.75" customHeight="1">
      <c r="D260" s="3"/>
    </row>
    <row r="261" spans="4:4" ht="12.75" customHeight="1">
      <c r="D261" s="3"/>
    </row>
    <row r="262" spans="4:4" ht="12.75" customHeight="1">
      <c r="D262" s="3"/>
    </row>
    <row r="263" spans="4:4" ht="12.75" customHeight="1">
      <c r="D263" s="3"/>
    </row>
    <row r="264" spans="4:4" ht="12.75" customHeight="1">
      <c r="D264" s="3"/>
    </row>
    <row r="265" spans="4:4" ht="12.75" customHeight="1">
      <c r="D265" s="3"/>
    </row>
    <row r="266" spans="4:4" ht="12.75" customHeight="1">
      <c r="D266" s="3"/>
    </row>
    <row r="267" spans="4:4" ht="12.75" customHeight="1">
      <c r="D267" s="3"/>
    </row>
    <row r="268" spans="4:4" ht="12.75" customHeight="1">
      <c r="D268" s="3"/>
    </row>
    <row r="269" spans="4:4" ht="12.75" customHeight="1">
      <c r="D269" s="3"/>
    </row>
    <row r="270" spans="4:4" ht="12.75" customHeight="1">
      <c r="D270" s="3"/>
    </row>
    <row r="271" spans="4:4" ht="12.75" customHeight="1">
      <c r="D271" s="3"/>
    </row>
    <row r="272" spans="4:4" ht="12.75" customHeight="1">
      <c r="D272" s="3"/>
    </row>
    <row r="273" spans="4:4" ht="12.75" customHeight="1">
      <c r="D273" s="3"/>
    </row>
    <row r="274" spans="4:4" ht="12.75" customHeight="1">
      <c r="D274" s="3"/>
    </row>
    <row r="275" spans="4:4" ht="12.75" customHeight="1">
      <c r="D275" s="3"/>
    </row>
    <row r="276" spans="4:4" ht="12.75" customHeight="1">
      <c r="D276" s="3"/>
    </row>
    <row r="277" spans="4:4" ht="12.75" customHeight="1">
      <c r="D277" s="3"/>
    </row>
    <row r="278" spans="4:4" ht="12.75" customHeight="1">
      <c r="D278" s="3"/>
    </row>
    <row r="279" spans="4:4" ht="12.75" customHeight="1">
      <c r="D279" s="3"/>
    </row>
    <row r="280" spans="4:4" ht="12.75" customHeight="1">
      <c r="D280" s="3"/>
    </row>
    <row r="281" spans="4:4" ht="12.75" customHeight="1">
      <c r="D281" s="3"/>
    </row>
    <row r="282" spans="4:4" ht="12.75" customHeight="1">
      <c r="D282" s="3"/>
    </row>
    <row r="283" spans="4:4" ht="12.75" customHeight="1">
      <c r="D283" s="3"/>
    </row>
    <row r="284" spans="4:4" ht="12.75" customHeight="1">
      <c r="D284" s="3"/>
    </row>
    <row r="285" spans="4:4" ht="12.75" customHeight="1">
      <c r="D285" s="3"/>
    </row>
    <row r="286" spans="4:4" ht="12.75" customHeight="1">
      <c r="D286" s="3"/>
    </row>
    <row r="287" spans="4:4" ht="12.75" customHeight="1">
      <c r="D287" s="3"/>
    </row>
    <row r="288" spans="4:4" ht="12.75" customHeight="1">
      <c r="D288" s="3"/>
    </row>
    <row r="289" spans="4:4" ht="12.75" customHeight="1">
      <c r="D289" s="3"/>
    </row>
    <row r="290" spans="4:4" ht="12.75" customHeight="1">
      <c r="D290" s="3"/>
    </row>
    <row r="291" spans="4:4" ht="12.75" customHeight="1">
      <c r="D291" s="3"/>
    </row>
    <row r="292" spans="4:4" ht="12.75" customHeight="1">
      <c r="D292" s="3"/>
    </row>
    <row r="293" spans="4:4" ht="12.75" customHeight="1">
      <c r="D293" s="3"/>
    </row>
    <row r="294" spans="4:4" ht="12.75" customHeight="1">
      <c r="D294" s="3"/>
    </row>
    <row r="295" spans="4:4" ht="12.75" customHeight="1">
      <c r="D295" s="3"/>
    </row>
    <row r="296" spans="4:4" ht="12.75" customHeight="1">
      <c r="D296" s="3"/>
    </row>
    <row r="297" spans="4:4" ht="12.75" customHeight="1">
      <c r="D297" s="3"/>
    </row>
    <row r="298" spans="4:4" ht="12.75" customHeight="1">
      <c r="D298" s="3"/>
    </row>
    <row r="299" spans="4:4" ht="12.75" customHeight="1">
      <c r="D299" s="3"/>
    </row>
    <row r="300" spans="4:4" ht="12.75" customHeight="1">
      <c r="D300" s="3"/>
    </row>
    <row r="301" spans="4:4" ht="12.75" customHeight="1">
      <c r="D301" s="3"/>
    </row>
    <row r="302" spans="4:4" ht="12.75" customHeight="1">
      <c r="D302" s="3"/>
    </row>
    <row r="303" spans="4:4" ht="12.75" customHeight="1">
      <c r="D303" s="3"/>
    </row>
    <row r="304" spans="4:4" ht="12.75" customHeight="1">
      <c r="D304" s="3"/>
    </row>
    <row r="305" spans="4:4" ht="12.75" customHeight="1">
      <c r="D305" s="3"/>
    </row>
    <row r="306" spans="4:4" ht="12.75" customHeight="1">
      <c r="D306" s="3"/>
    </row>
    <row r="307" spans="4:4" ht="12.75" customHeight="1">
      <c r="D307" s="3"/>
    </row>
    <row r="308" spans="4:4" ht="12.75" customHeight="1">
      <c r="D308" s="3"/>
    </row>
    <row r="309" spans="4:4" ht="12.75" customHeight="1">
      <c r="D309" s="3"/>
    </row>
    <row r="310" spans="4:4" ht="12.75" customHeight="1">
      <c r="D310" s="3"/>
    </row>
    <row r="311" spans="4:4" ht="12.75" customHeight="1">
      <c r="D311" s="3"/>
    </row>
    <row r="312" spans="4:4" ht="12.75" customHeight="1">
      <c r="D312" s="3"/>
    </row>
    <row r="313" spans="4:4" ht="12.75" customHeight="1">
      <c r="D313" s="3"/>
    </row>
    <row r="314" spans="4:4" ht="12.75" customHeight="1">
      <c r="D314" s="3"/>
    </row>
    <row r="315" spans="4:4" ht="12.75" customHeight="1">
      <c r="D315" s="3"/>
    </row>
    <row r="316" spans="4:4" ht="12.75" customHeight="1">
      <c r="D316" s="3"/>
    </row>
    <row r="317" spans="4:4" ht="12.75" customHeight="1">
      <c r="D317" s="3"/>
    </row>
    <row r="318" spans="4:4" ht="12.75" customHeight="1">
      <c r="D318" s="3"/>
    </row>
    <row r="319" spans="4:4" ht="12.75" customHeight="1">
      <c r="D319" s="3"/>
    </row>
    <row r="320" spans="4:4" ht="12.75" customHeight="1">
      <c r="D320" s="3"/>
    </row>
    <row r="321" spans="4:4" ht="12.75" customHeight="1">
      <c r="D321" s="3"/>
    </row>
    <row r="322" spans="4:4" ht="12.75" customHeight="1">
      <c r="D322" s="3"/>
    </row>
    <row r="323" spans="4:4" ht="12.75" customHeight="1">
      <c r="D323" s="3"/>
    </row>
    <row r="324" spans="4:4" ht="12.75" customHeight="1">
      <c r="D324" s="3"/>
    </row>
    <row r="325" spans="4:4" ht="12.75" customHeight="1">
      <c r="D325" s="3"/>
    </row>
    <row r="326" spans="4:4" ht="12.75" customHeight="1">
      <c r="D326" s="3"/>
    </row>
    <row r="327" spans="4:4" ht="12.75" customHeight="1">
      <c r="D327" s="3"/>
    </row>
    <row r="328" spans="4:4" ht="12.75" customHeight="1">
      <c r="D328" s="3"/>
    </row>
    <row r="329" spans="4:4" ht="12.75" customHeight="1">
      <c r="D329" s="3"/>
    </row>
    <row r="330" spans="4:4" ht="12.75" customHeight="1">
      <c r="D330" s="3"/>
    </row>
    <row r="331" spans="4:4" ht="12.75" customHeight="1">
      <c r="D331" s="3"/>
    </row>
    <row r="332" spans="4:4" ht="12.75" customHeight="1">
      <c r="D332" s="3"/>
    </row>
    <row r="333" spans="4:4" ht="12.75" customHeight="1">
      <c r="D333" s="3"/>
    </row>
    <row r="334" spans="4:4" ht="12.75" customHeight="1">
      <c r="D334" s="3"/>
    </row>
    <row r="335" spans="4:4" ht="12.75" customHeight="1">
      <c r="D335" s="3"/>
    </row>
    <row r="336" spans="4:4" ht="12.75" customHeight="1">
      <c r="D336" s="3"/>
    </row>
    <row r="337" spans="4:4" ht="12.75" customHeight="1">
      <c r="D337" s="3"/>
    </row>
    <row r="338" spans="4:4" ht="12.75" customHeight="1">
      <c r="D338" s="3"/>
    </row>
    <row r="339" spans="4:4" ht="12.75" customHeight="1">
      <c r="D339" s="3"/>
    </row>
    <row r="340" spans="4:4" ht="12.75" customHeight="1">
      <c r="D340" s="3"/>
    </row>
    <row r="341" spans="4:4" ht="12.75" customHeight="1">
      <c r="D341" s="3"/>
    </row>
    <row r="342" spans="4:4" ht="12.75" customHeight="1">
      <c r="D342" s="3"/>
    </row>
    <row r="343" spans="4:4" ht="12.75" customHeight="1">
      <c r="D343" s="3"/>
    </row>
    <row r="344" spans="4:4" ht="12.75" customHeight="1">
      <c r="D344" s="3"/>
    </row>
    <row r="345" spans="4:4" ht="12.75" customHeight="1">
      <c r="D345" s="3"/>
    </row>
    <row r="346" spans="4:4" ht="12.75" customHeight="1">
      <c r="D346" s="3"/>
    </row>
    <row r="347" spans="4:4" ht="12.75" customHeight="1">
      <c r="D347" s="3"/>
    </row>
    <row r="348" spans="4:4" ht="12.75" customHeight="1">
      <c r="D348" s="3"/>
    </row>
    <row r="349" spans="4:4" ht="12.75" customHeight="1">
      <c r="D349" s="3"/>
    </row>
    <row r="350" spans="4:4" ht="12.75" customHeight="1">
      <c r="D350" s="3"/>
    </row>
    <row r="351" spans="4:4" ht="12.75" customHeight="1">
      <c r="D351" s="3"/>
    </row>
    <row r="352" spans="4:4" ht="12.75" customHeight="1">
      <c r="D352" s="3"/>
    </row>
    <row r="353" spans="4:4" ht="12.75" customHeight="1">
      <c r="D353" s="3"/>
    </row>
    <row r="354" spans="4:4" ht="12.75" customHeight="1">
      <c r="D354" s="3"/>
    </row>
    <row r="355" spans="4:4" ht="12.75" customHeight="1">
      <c r="D355" s="3"/>
    </row>
    <row r="356" spans="4:4" ht="12.75" customHeight="1">
      <c r="D356" s="3"/>
    </row>
    <row r="357" spans="4:4" ht="12.75" customHeight="1">
      <c r="D357" s="3"/>
    </row>
    <row r="358" spans="4:4" ht="12.75" customHeight="1">
      <c r="D358" s="3"/>
    </row>
    <row r="359" spans="4:4" ht="12.75" customHeight="1">
      <c r="D359" s="3"/>
    </row>
    <row r="360" spans="4:4" ht="12.75" customHeight="1">
      <c r="D360" s="3"/>
    </row>
    <row r="361" spans="4:4" ht="12.75" customHeight="1">
      <c r="D361" s="3"/>
    </row>
    <row r="362" spans="4:4" ht="12.75" customHeight="1">
      <c r="D362" s="3"/>
    </row>
    <row r="363" spans="4:4" ht="12.75" customHeight="1">
      <c r="D363" s="3"/>
    </row>
    <row r="364" spans="4:4" ht="12.75" customHeight="1">
      <c r="D364" s="3"/>
    </row>
    <row r="365" spans="4:4" ht="12.75" customHeight="1">
      <c r="D365" s="3"/>
    </row>
    <row r="366" spans="4:4" ht="12.75" customHeight="1">
      <c r="D366" s="3"/>
    </row>
    <row r="367" spans="4:4" ht="12.75" customHeight="1">
      <c r="D367" s="3"/>
    </row>
    <row r="368" spans="4:4" ht="12.75" customHeight="1">
      <c r="D368" s="3"/>
    </row>
    <row r="369" spans="4:4" ht="12.75" customHeight="1">
      <c r="D369" s="3"/>
    </row>
    <row r="370" spans="4:4" ht="12.75" customHeight="1">
      <c r="D370" s="3"/>
    </row>
    <row r="371" spans="4:4" ht="12.75" customHeight="1">
      <c r="D371" s="3"/>
    </row>
    <row r="372" spans="4:4" ht="12.75" customHeight="1">
      <c r="D372" s="3"/>
    </row>
    <row r="373" spans="4:4" ht="12.75" customHeight="1">
      <c r="D373" s="3"/>
    </row>
    <row r="374" spans="4:4" ht="12.75" customHeight="1">
      <c r="D374" s="3"/>
    </row>
    <row r="375" spans="4:4" ht="12.75" customHeight="1">
      <c r="D375" s="3"/>
    </row>
    <row r="376" spans="4:4" ht="12.75" customHeight="1">
      <c r="D376" s="3"/>
    </row>
    <row r="377" spans="4:4" ht="12.75" customHeight="1">
      <c r="D377" s="3"/>
    </row>
    <row r="378" spans="4:4" ht="12.75" customHeight="1">
      <c r="D378" s="3"/>
    </row>
    <row r="379" spans="4:4" ht="12.75" customHeight="1">
      <c r="D379" s="3"/>
    </row>
    <row r="380" spans="4:4" ht="12.75" customHeight="1">
      <c r="D380" s="3"/>
    </row>
    <row r="381" spans="4:4" ht="12.75" customHeight="1">
      <c r="D381" s="3"/>
    </row>
    <row r="382" spans="4:4" ht="12.75" customHeight="1">
      <c r="D382" s="3"/>
    </row>
    <row r="383" spans="4:4" ht="12.75" customHeight="1">
      <c r="D383" s="3"/>
    </row>
    <row r="384" spans="4:4" ht="12.75" customHeight="1">
      <c r="D384" s="3"/>
    </row>
    <row r="385" spans="4:4" ht="12.75" customHeight="1">
      <c r="D385" s="3"/>
    </row>
    <row r="386" spans="4:4" ht="12.75" customHeight="1">
      <c r="D386" s="3"/>
    </row>
    <row r="387" spans="4:4" ht="12.75" customHeight="1">
      <c r="D387" s="3"/>
    </row>
    <row r="388" spans="4:4" ht="12.75" customHeight="1">
      <c r="D388" s="3"/>
    </row>
    <row r="389" spans="4:4" ht="12.75" customHeight="1">
      <c r="D389" s="3"/>
    </row>
    <row r="390" spans="4:4" ht="12.75" customHeight="1">
      <c r="D390" s="3"/>
    </row>
    <row r="391" spans="4:4" ht="12.75" customHeight="1">
      <c r="D391" s="3"/>
    </row>
    <row r="392" spans="4:4" ht="12.75" customHeight="1">
      <c r="D392" s="3"/>
    </row>
    <row r="393" spans="4:4" ht="12.75" customHeight="1">
      <c r="D393" s="3"/>
    </row>
    <row r="394" spans="4:4" ht="12.75" customHeight="1">
      <c r="D394" s="3"/>
    </row>
    <row r="395" spans="4:4" ht="12.75" customHeight="1">
      <c r="D395" s="3"/>
    </row>
    <row r="396" spans="4:4" ht="12.75" customHeight="1">
      <c r="D396" s="3"/>
    </row>
    <row r="397" spans="4:4" ht="12.75" customHeight="1">
      <c r="D397" s="3"/>
    </row>
    <row r="398" spans="4:4" ht="12.75" customHeight="1">
      <c r="D398" s="3"/>
    </row>
    <row r="399" spans="4:4" ht="12.75" customHeight="1">
      <c r="D399" s="3"/>
    </row>
    <row r="400" spans="4:4" ht="12.75" customHeight="1">
      <c r="D400" s="3"/>
    </row>
    <row r="401" spans="4:4" ht="12.75" customHeight="1">
      <c r="D401" s="3"/>
    </row>
    <row r="402" spans="4:4" ht="12.75" customHeight="1">
      <c r="D402" s="3"/>
    </row>
    <row r="403" spans="4:4" ht="12.75" customHeight="1">
      <c r="D403" s="3"/>
    </row>
    <row r="404" spans="4:4" ht="12.75" customHeight="1">
      <c r="D404" s="3"/>
    </row>
    <row r="405" spans="4:4" ht="12.75" customHeight="1">
      <c r="D405" s="3"/>
    </row>
    <row r="406" spans="4:4" ht="12.75" customHeight="1">
      <c r="D406" s="3"/>
    </row>
    <row r="407" spans="4:4" ht="12.75" customHeight="1">
      <c r="D407" s="3"/>
    </row>
    <row r="408" spans="4:4" ht="12.75" customHeight="1">
      <c r="D408" s="3"/>
    </row>
    <row r="409" spans="4:4" ht="12.75" customHeight="1">
      <c r="D409" s="3"/>
    </row>
    <row r="410" spans="4:4" ht="12.75" customHeight="1">
      <c r="D410" s="3"/>
    </row>
    <row r="411" spans="4:4" ht="12.75" customHeight="1">
      <c r="D411" s="3"/>
    </row>
    <row r="412" spans="4:4" ht="12.75" customHeight="1">
      <c r="D412" s="3"/>
    </row>
    <row r="413" spans="4:4" ht="12.75" customHeight="1">
      <c r="D413" s="3"/>
    </row>
    <row r="414" spans="4:4" ht="12.75" customHeight="1">
      <c r="D414" s="3"/>
    </row>
    <row r="415" spans="4:4" ht="12.75" customHeight="1">
      <c r="D415" s="3"/>
    </row>
    <row r="416" spans="4:4" ht="12.75" customHeight="1">
      <c r="D416" s="3"/>
    </row>
    <row r="417" spans="4:4" ht="12.75" customHeight="1">
      <c r="D417" s="3"/>
    </row>
    <row r="418" spans="4:4" ht="12.75" customHeight="1">
      <c r="D418" s="3"/>
    </row>
    <row r="419" spans="4:4" ht="12.75" customHeight="1">
      <c r="D419" s="3"/>
    </row>
    <row r="420" spans="4:4" ht="12.75" customHeight="1">
      <c r="D420" s="3"/>
    </row>
    <row r="421" spans="4:4" ht="12.75" customHeight="1">
      <c r="D421" s="3"/>
    </row>
    <row r="422" spans="4:4" ht="12.75" customHeight="1">
      <c r="D422" s="3"/>
    </row>
    <row r="423" spans="4:4" ht="12.75" customHeight="1">
      <c r="D423" s="3"/>
    </row>
    <row r="424" spans="4:4" ht="12.75" customHeight="1">
      <c r="D424" s="3"/>
    </row>
    <row r="425" spans="4:4" ht="12.75" customHeight="1">
      <c r="D425" s="3"/>
    </row>
    <row r="426" spans="4:4" ht="12.75" customHeight="1">
      <c r="D426" s="3"/>
    </row>
    <row r="427" spans="4:4" ht="12.75" customHeight="1">
      <c r="D427" s="3"/>
    </row>
    <row r="428" spans="4:4" ht="12.75" customHeight="1">
      <c r="D428" s="3"/>
    </row>
    <row r="429" spans="4:4" ht="12.75" customHeight="1">
      <c r="D429" s="3"/>
    </row>
    <row r="430" spans="4:4" ht="12.75" customHeight="1">
      <c r="D430" s="3"/>
    </row>
    <row r="431" spans="4:4" ht="12.75" customHeight="1">
      <c r="D431" s="3"/>
    </row>
    <row r="432" spans="4:4" ht="12.75" customHeight="1">
      <c r="D432" s="3"/>
    </row>
    <row r="433" spans="4:4" ht="12.75" customHeight="1">
      <c r="D433" s="3"/>
    </row>
    <row r="434" spans="4:4" ht="12.75" customHeight="1">
      <c r="D434" s="3"/>
    </row>
    <row r="435" spans="4:4" ht="12.75" customHeight="1">
      <c r="D435" s="3"/>
    </row>
    <row r="436" spans="4:4" ht="12.75" customHeight="1">
      <c r="D436" s="3"/>
    </row>
    <row r="437" spans="4:4" ht="12.75" customHeight="1">
      <c r="D437" s="3"/>
    </row>
    <row r="438" spans="4:4" ht="12.75" customHeight="1">
      <c r="D438" s="3"/>
    </row>
    <row r="439" spans="4:4" ht="12.75" customHeight="1">
      <c r="D439" s="3"/>
    </row>
    <row r="440" spans="4:4" ht="12.75" customHeight="1">
      <c r="D440" s="3"/>
    </row>
    <row r="441" spans="4:4" ht="12.75" customHeight="1">
      <c r="D441" s="3"/>
    </row>
    <row r="442" spans="4:4" ht="12.75" customHeight="1">
      <c r="D442" s="3"/>
    </row>
    <row r="443" spans="4:4" ht="12.75" customHeight="1">
      <c r="D443" s="3"/>
    </row>
    <row r="444" spans="4:4" ht="12.75" customHeight="1">
      <c r="D444" s="3"/>
    </row>
    <row r="445" spans="4:4" ht="12.75" customHeight="1">
      <c r="D445" s="3"/>
    </row>
    <row r="446" spans="4:4" ht="12.75" customHeight="1">
      <c r="D446" s="3"/>
    </row>
    <row r="447" spans="4:4" ht="12.75" customHeight="1">
      <c r="D447" s="3"/>
    </row>
    <row r="448" spans="4:4" ht="12.75" customHeight="1">
      <c r="D448" s="3"/>
    </row>
    <row r="449" spans="4:4" ht="12.75" customHeight="1">
      <c r="D449" s="3"/>
    </row>
    <row r="450" spans="4:4" ht="12.75" customHeight="1">
      <c r="D450" s="3"/>
    </row>
    <row r="451" spans="4:4" ht="12.75" customHeight="1">
      <c r="D451" s="3"/>
    </row>
    <row r="452" spans="4:4" ht="12.75" customHeight="1">
      <c r="D452" s="3"/>
    </row>
    <row r="453" spans="4:4" ht="12.75" customHeight="1">
      <c r="D453" s="3"/>
    </row>
    <row r="454" spans="4:4" ht="12.75" customHeight="1">
      <c r="D454" s="3"/>
    </row>
    <row r="455" spans="4:4" ht="12.75" customHeight="1">
      <c r="D455" s="3"/>
    </row>
    <row r="456" spans="4:4" ht="12.75" customHeight="1">
      <c r="D456" s="3"/>
    </row>
    <row r="457" spans="4:4" ht="12.75" customHeight="1">
      <c r="D457" s="3"/>
    </row>
    <row r="458" spans="4:4" ht="12.75" customHeight="1">
      <c r="D458" s="3"/>
    </row>
    <row r="459" spans="4:4" ht="12.75" customHeight="1">
      <c r="D459" s="3"/>
    </row>
    <row r="460" spans="4:4" ht="12.75" customHeight="1">
      <c r="D460" s="3"/>
    </row>
    <row r="461" spans="4:4" ht="12.75" customHeight="1">
      <c r="D461" s="3"/>
    </row>
    <row r="462" spans="4:4" ht="12.75" customHeight="1">
      <c r="D462" s="3"/>
    </row>
    <row r="463" spans="4:4" ht="12.75" customHeight="1">
      <c r="D463" s="3"/>
    </row>
    <row r="464" spans="4:4" ht="12.75" customHeight="1">
      <c r="D464" s="3"/>
    </row>
    <row r="465" spans="4:4" ht="12.75" customHeight="1">
      <c r="D465" s="3"/>
    </row>
    <row r="466" spans="4:4" ht="12.75" customHeight="1">
      <c r="D466" s="3"/>
    </row>
    <row r="467" spans="4:4" ht="12.75" customHeight="1">
      <c r="D467" s="3"/>
    </row>
    <row r="468" spans="4:4" ht="12.75" customHeight="1">
      <c r="D468" s="3"/>
    </row>
    <row r="469" spans="4:4" ht="12.75" customHeight="1">
      <c r="D469" s="3"/>
    </row>
    <row r="470" spans="4:4" ht="12.75" customHeight="1">
      <c r="D470" s="3"/>
    </row>
    <row r="471" spans="4:4" ht="12.75" customHeight="1">
      <c r="D471" s="3"/>
    </row>
    <row r="472" spans="4:4" ht="12.75" customHeight="1">
      <c r="D472" s="3"/>
    </row>
    <row r="473" spans="4:4" ht="12.75" customHeight="1">
      <c r="D473" s="3"/>
    </row>
    <row r="474" spans="4:4" ht="12.75" customHeight="1">
      <c r="D474" s="3"/>
    </row>
    <row r="475" spans="4:4" ht="12.75" customHeight="1">
      <c r="D475" s="3"/>
    </row>
    <row r="476" spans="4:4" ht="12.75" customHeight="1">
      <c r="D476" s="3"/>
    </row>
    <row r="477" spans="4:4" ht="12.75" customHeight="1">
      <c r="D477" s="3"/>
    </row>
    <row r="478" spans="4:4" ht="12.75" customHeight="1">
      <c r="D478" s="3"/>
    </row>
    <row r="479" spans="4:4" ht="12.75" customHeight="1">
      <c r="D479" s="3"/>
    </row>
    <row r="480" spans="4:4" ht="12.75" customHeight="1">
      <c r="D480" s="3"/>
    </row>
    <row r="481" spans="4:4" ht="12.75" customHeight="1">
      <c r="D481" s="3"/>
    </row>
    <row r="482" spans="4:4" ht="12.75" customHeight="1">
      <c r="D482" s="3"/>
    </row>
    <row r="483" spans="4:4" ht="12.75" customHeight="1">
      <c r="D483" s="3"/>
    </row>
    <row r="484" spans="4:4" ht="12.75" customHeight="1">
      <c r="D484" s="3"/>
    </row>
    <row r="485" spans="4:4" ht="12.75" customHeight="1">
      <c r="D485" s="3"/>
    </row>
    <row r="486" spans="4:4" ht="12.75" customHeight="1">
      <c r="D486" s="3"/>
    </row>
    <row r="487" spans="4:4" ht="12.75" customHeight="1">
      <c r="D487" s="3"/>
    </row>
    <row r="488" spans="4:4" ht="12.75" customHeight="1">
      <c r="D488" s="3"/>
    </row>
    <row r="489" spans="4:4" ht="12.75" customHeight="1">
      <c r="D489" s="3"/>
    </row>
    <row r="490" spans="4:4" ht="12.75" customHeight="1">
      <c r="D490" s="3"/>
    </row>
    <row r="491" spans="4:4" ht="12.75" customHeight="1">
      <c r="D491" s="3"/>
    </row>
    <row r="492" spans="4:4" ht="12.75" customHeight="1">
      <c r="D492" s="3"/>
    </row>
    <row r="493" spans="4:4" ht="12.75" customHeight="1">
      <c r="D493" s="3"/>
    </row>
    <row r="494" spans="4:4" ht="12.75" customHeight="1">
      <c r="D494" s="3"/>
    </row>
    <row r="495" spans="4:4" ht="12.75" customHeight="1">
      <c r="D495" s="3"/>
    </row>
    <row r="496" spans="4:4" ht="12.75" customHeight="1">
      <c r="D496" s="3"/>
    </row>
    <row r="497" spans="4:4" ht="12.75" customHeight="1">
      <c r="D497" s="3"/>
    </row>
    <row r="498" spans="4:4" ht="12.75" customHeight="1">
      <c r="D498" s="3"/>
    </row>
    <row r="499" spans="4:4" ht="12.75" customHeight="1">
      <c r="D499" s="3"/>
    </row>
    <row r="500" spans="4:4" ht="12.75" customHeight="1">
      <c r="D500" s="3"/>
    </row>
    <row r="501" spans="4:4" ht="12.75" customHeight="1">
      <c r="D501" s="3"/>
    </row>
    <row r="502" spans="4:4" ht="12.75" customHeight="1">
      <c r="D502" s="3"/>
    </row>
    <row r="503" spans="4:4" ht="12.75" customHeight="1">
      <c r="D503" s="3"/>
    </row>
    <row r="504" spans="4:4" ht="12.75" customHeight="1">
      <c r="D504" s="3"/>
    </row>
    <row r="505" spans="4:4" ht="12.75" customHeight="1">
      <c r="D505" s="3"/>
    </row>
    <row r="506" spans="4:4" ht="12.75" customHeight="1">
      <c r="D506" s="3"/>
    </row>
    <row r="507" spans="4:4" ht="12.75" customHeight="1">
      <c r="D507" s="3"/>
    </row>
    <row r="508" spans="4:4" ht="12.75" customHeight="1">
      <c r="D508" s="3"/>
    </row>
    <row r="509" spans="4:4" ht="12.75" customHeight="1">
      <c r="D509" s="3"/>
    </row>
    <row r="510" spans="4:4" ht="12.75" customHeight="1">
      <c r="D510" s="3"/>
    </row>
    <row r="511" spans="4:4" ht="12.75" customHeight="1">
      <c r="D511" s="3"/>
    </row>
    <row r="512" spans="4:4" ht="12.75" customHeight="1">
      <c r="D512" s="3"/>
    </row>
    <row r="513" spans="4:4" ht="12.75" customHeight="1">
      <c r="D513" s="3"/>
    </row>
    <row r="514" spans="4:4" ht="12.75" customHeight="1">
      <c r="D514" s="3"/>
    </row>
    <row r="515" spans="4:4" ht="12.75" customHeight="1">
      <c r="D515" s="3"/>
    </row>
    <row r="516" spans="4:4" ht="12.75" customHeight="1">
      <c r="D516" s="3"/>
    </row>
    <row r="517" spans="4:4" ht="12.75" customHeight="1">
      <c r="D517" s="3"/>
    </row>
    <row r="518" spans="4:4" ht="12.75" customHeight="1">
      <c r="D518" s="3"/>
    </row>
    <row r="519" spans="4:4" ht="12.75" customHeight="1">
      <c r="D519" s="3"/>
    </row>
    <row r="520" spans="4:4" ht="12.75" customHeight="1">
      <c r="D520" s="3"/>
    </row>
    <row r="521" spans="4:4" ht="12.75" customHeight="1">
      <c r="D521" s="3"/>
    </row>
    <row r="522" spans="4:4" ht="12.75" customHeight="1">
      <c r="D522" s="3"/>
    </row>
    <row r="523" spans="4:4" ht="12.75" customHeight="1">
      <c r="D523" s="3"/>
    </row>
    <row r="524" spans="4:4" ht="12.75" customHeight="1">
      <c r="D524" s="3"/>
    </row>
    <row r="525" spans="4:4" ht="12.75" customHeight="1">
      <c r="D525" s="3"/>
    </row>
    <row r="526" spans="4:4" ht="12.75" customHeight="1">
      <c r="D526" s="3"/>
    </row>
    <row r="527" spans="4:4" ht="12.75" customHeight="1">
      <c r="D527" s="3"/>
    </row>
    <row r="528" spans="4:4" ht="12.75" customHeight="1">
      <c r="D528" s="3"/>
    </row>
    <row r="529" spans="4:4" ht="12.75" customHeight="1">
      <c r="D529" s="3"/>
    </row>
    <row r="530" spans="4:4" ht="12.75" customHeight="1">
      <c r="D530" s="3"/>
    </row>
    <row r="531" spans="4:4" ht="12.75" customHeight="1">
      <c r="D531" s="3"/>
    </row>
    <row r="532" spans="4:4" ht="12.75" customHeight="1">
      <c r="D532" s="3"/>
    </row>
    <row r="533" spans="4:4" ht="12.75" customHeight="1">
      <c r="D533" s="3"/>
    </row>
    <row r="534" spans="4:4" ht="12.75" customHeight="1">
      <c r="D534" s="3"/>
    </row>
    <row r="535" spans="4:4" ht="12.75" customHeight="1">
      <c r="D535" s="3"/>
    </row>
    <row r="536" spans="4:4" ht="12.75" customHeight="1">
      <c r="D536" s="3"/>
    </row>
    <row r="537" spans="4:4" ht="12.75" customHeight="1">
      <c r="D537" s="3"/>
    </row>
    <row r="538" spans="4:4" ht="12.75" customHeight="1">
      <c r="D538" s="3"/>
    </row>
    <row r="539" spans="4:4" ht="12.75" customHeight="1">
      <c r="D539" s="3"/>
    </row>
    <row r="540" spans="4:4" ht="12.75" customHeight="1">
      <c r="D540" s="3"/>
    </row>
    <row r="541" spans="4:4" ht="12.75" customHeight="1">
      <c r="D541" s="3"/>
    </row>
    <row r="542" spans="4:4" ht="12.75" customHeight="1">
      <c r="D542" s="3"/>
    </row>
    <row r="543" spans="4:4" ht="12.75" customHeight="1">
      <c r="D543" s="3"/>
    </row>
    <row r="544" spans="4:4" ht="12.75" customHeight="1">
      <c r="D544" s="3"/>
    </row>
    <row r="545" spans="4:4" ht="12.75" customHeight="1">
      <c r="D545" s="3"/>
    </row>
    <row r="546" spans="4:4" ht="12.75" customHeight="1">
      <c r="D546" s="3"/>
    </row>
    <row r="547" spans="4:4" ht="12.75" customHeight="1">
      <c r="D547" s="3"/>
    </row>
    <row r="548" spans="4:4" ht="12.75" customHeight="1">
      <c r="D548" s="3"/>
    </row>
    <row r="549" spans="4:4" ht="12.75" customHeight="1">
      <c r="D549" s="3"/>
    </row>
    <row r="550" spans="4:4" ht="12.75" customHeight="1">
      <c r="D550" s="3"/>
    </row>
    <row r="551" spans="4:4" ht="12.75" customHeight="1">
      <c r="D551" s="3"/>
    </row>
    <row r="552" spans="4:4" ht="12.75" customHeight="1">
      <c r="D552" s="3"/>
    </row>
    <row r="553" spans="4:4" ht="12.75" customHeight="1">
      <c r="D553" s="3"/>
    </row>
    <row r="554" spans="4:4" ht="12.75" customHeight="1">
      <c r="D554" s="3"/>
    </row>
    <row r="555" spans="4:4" ht="12.75" customHeight="1">
      <c r="D555" s="3"/>
    </row>
    <row r="556" spans="4:4" ht="12.75" customHeight="1">
      <c r="D556" s="3"/>
    </row>
    <row r="557" spans="4:4" ht="12.75" customHeight="1">
      <c r="D557" s="3"/>
    </row>
    <row r="558" spans="4:4" ht="12.75" customHeight="1">
      <c r="D558" s="3"/>
    </row>
    <row r="559" spans="4:4" ht="12.75" customHeight="1">
      <c r="D559" s="3"/>
    </row>
    <row r="560" spans="4:4" ht="12.75" customHeight="1">
      <c r="D560" s="3"/>
    </row>
    <row r="561" spans="4:4" ht="12.75" customHeight="1">
      <c r="D561" s="3"/>
    </row>
    <row r="562" spans="4:4" ht="12.75" customHeight="1">
      <c r="D562" s="3"/>
    </row>
    <row r="563" spans="4:4" ht="12.75" customHeight="1">
      <c r="D563" s="3"/>
    </row>
    <row r="564" spans="4:4" ht="12.75" customHeight="1">
      <c r="D564" s="3"/>
    </row>
    <row r="565" spans="4:4" ht="12.75" customHeight="1">
      <c r="D565" s="3"/>
    </row>
    <row r="566" spans="4:4" ht="12.75" customHeight="1">
      <c r="D566" s="3"/>
    </row>
    <row r="567" spans="4:4" ht="12.75" customHeight="1">
      <c r="D567" s="3"/>
    </row>
    <row r="568" spans="4:4" ht="12.75" customHeight="1">
      <c r="D568" s="3"/>
    </row>
    <row r="569" spans="4:4" ht="12.75" customHeight="1">
      <c r="D569" s="3"/>
    </row>
    <row r="570" spans="4:4" ht="12.75" customHeight="1">
      <c r="D570" s="3"/>
    </row>
    <row r="571" spans="4:4" ht="12.75" customHeight="1">
      <c r="D571" s="3"/>
    </row>
    <row r="572" spans="4:4" ht="12.75" customHeight="1">
      <c r="D572" s="3"/>
    </row>
    <row r="573" spans="4:4" ht="12.75" customHeight="1">
      <c r="D573" s="3"/>
    </row>
    <row r="574" spans="4:4" ht="12.75" customHeight="1">
      <c r="D574" s="3"/>
    </row>
    <row r="575" spans="4:4" ht="12.75" customHeight="1">
      <c r="D575" s="3"/>
    </row>
    <row r="576" spans="4:4" ht="12.75" customHeight="1">
      <c r="D576" s="3"/>
    </row>
    <row r="577" spans="4:4" ht="12.75" customHeight="1">
      <c r="D577" s="3"/>
    </row>
    <row r="578" spans="4:4" ht="12.75" customHeight="1">
      <c r="D578" s="3"/>
    </row>
    <row r="579" spans="4:4" ht="12.75" customHeight="1">
      <c r="D579" s="3"/>
    </row>
    <row r="580" spans="4:4" ht="12.75" customHeight="1">
      <c r="D580" s="3"/>
    </row>
    <row r="581" spans="4:4" ht="12.75" customHeight="1">
      <c r="D581" s="3"/>
    </row>
    <row r="582" spans="4:4" ht="12.75" customHeight="1">
      <c r="D582" s="3"/>
    </row>
    <row r="583" spans="4:4" ht="12.75" customHeight="1">
      <c r="D583" s="3"/>
    </row>
    <row r="584" spans="4:4" ht="12.75" customHeight="1">
      <c r="D584" s="3"/>
    </row>
    <row r="585" spans="4:4" ht="12.75" customHeight="1">
      <c r="D585" s="3"/>
    </row>
    <row r="586" spans="4:4" ht="12.75" customHeight="1">
      <c r="D586" s="3"/>
    </row>
    <row r="587" spans="4:4" ht="12.75" customHeight="1">
      <c r="D587" s="3"/>
    </row>
    <row r="588" spans="4:4" ht="12.75" customHeight="1">
      <c r="D588" s="3"/>
    </row>
    <row r="589" spans="4:4" ht="12.75" customHeight="1">
      <c r="D589" s="3"/>
    </row>
    <row r="590" spans="4:4" ht="12.75" customHeight="1">
      <c r="D590" s="3"/>
    </row>
    <row r="591" spans="4:4" ht="12.75" customHeight="1">
      <c r="D591" s="3"/>
    </row>
    <row r="592" spans="4:4" ht="12.75" customHeight="1">
      <c r="D592" s="3"/>
    </row>
    <row r="593" spans="4:4" ht="12.75" customHeight="1">
      <c r="D593" s="3"/>
    </row>
    <row r="594" spans="4:4" ht="12.75" customHeight="1">
      <c r="D594" s="3"/>
    </row>
    <row r="595" spans="4:4" ht="12.75" customHeight="1">
      <c r="D595" s="3"/>
    </row>
    <row r="596" spans="4:4" ht="12.75" customHeight="1">
      <c r="D596" s="3"/>
    </row>
    <row r="597" spans="4:4" ht="12.75" customHeight="1">
      <c r="D597" s="3"/>
    </row>
    <row r="598" spans="4:4" ht="12.75" customHeight="1">
      <c r="D598" s="3"/>
    </row>
    <row r="599" spans="4:4" ht="12.75" customHeight="1">
      <c r="D599" s="3"/>
    </row>
    <row r="600" spans="4:4" ht="12.75" customHeight="1">
      <c r="D600" s="3"/>
    </row>
    <row r="601" spans="4:4" ht="12.75" customHeight="1">
      <c r="D601" s="3"/>
    </row>
    <row r="602" spans="4:4" ht="12.75" customHeight="1">
      <c r="D602" s="3"/>
    </row>
    <row r="603" spans="4:4" ht="12.75" customHeight="1">
      <c r="D603" s="3"/>
    </row>
    <row r="604" spans="4:4" ht="12.75" customHeight="1">
      <c r="D604" s="3"/>
    </row>
    <row r="605" spans="4:4" ht="12.75" customHeight="1">
      <c r="D605" s="3"/>
    </row>
    <row r="606" spans="4:4" ht="12.75" customHeight="1">
      <c r="D606" s="3"/>
    </row>
    <row r="607" spans="4:4" ht="12.75" customHeight="1">
      <c r="D607" s="3"/>
    </row>
    <row r="608" spans="4:4" ht="12.75" customHeight="1">
      <c r="D608" s="3"/>
    </row>
    <row r="609" spans="4:4" ht="12.75" customHeight="1">
      <c r="D609" s="3"/>
    </row>
    <row r="610" spans="4:4" ht="12.75" customHeight="1">
      <c r="D610" s="3"/>
    </row>
    <row r="611" spans="4:4" ht="12.75" customHeight="1">
      <c r="D611" s="3"/>
    </row>
    <row r="612" spans="4:4" ht="12.75" customHeight="1">
      <c r="D612" s="3"/>
    </row>
    <row r="613" spans="4:4" ht="12.75" customHeight="1">
      <c r="D613" s="3"/>
    </row>
    <row r="614" spans="4:4" ht="12.75" customHeight="1">
      <c r="D614" s="3"/>
    </row>
    <row r="615" spans="4:4" ht="12.75" customHeight="1">
      <c r="D615" s="3"/>
    </row>
    <row r="616" spans="4:4" ht="12.75" customHeight="1">
      <c r="D616" s="3"/>
    </row>
    <row r="617" spans="4:4" ht="12.75" customHeight="1">
      <c r="D617" s="3"/>
    </row>
    <row r="618" spans="4:4" ht="12.75" customHeight="1">
      <c r="D618" s="3"/>
    </row>
    <row r="619" spans="4:4" ht="12.75" customHeight="1">
      <c r="D619" s="3"/>
    </row>
    <row r="620" spans="4:4" ht="12.75" customHeight="1">
      <c r="D620" s="3"/>
    </row>
    <row r="621" spans="4:4" ht="12.75" customHeight="1">
      <c r="D621" s="3"/>
    </row>
    <row r="622" spans="4:4" ht="12.75" customHeight="1">
      <c r="D622" s="3"/>
    </row>
    <row r="623" spans="4:4" ht="12.75" customHeight="1">
      <c r="D623" s="3"/>
    </row>
    <row r="624" spans="4:4" ht="12.75" customHeight="1">
      <c r="D624" s="3"/>
    </row>
    <row r="625" spans="4:4" ht="12.75" customHeight="1">
      <c r="D625" s="3"/>
    </row>
    <row r="626" spans="4:4" ht="12.75" customHeight="1">
      <c r="D626" s="3"/>
    </row>
    <row r="627" spans="4:4" ht="12.75" customHeight="1">
      <c r="D627" s="3"/>
    </row>
    <row r="628" spans="4:4" ht="12.75" customHeight="1">
      <c r="D628" s="3"/>
    </row>
    <row r="629" spans="4:4" ht="12.75" customHeight="1">
      <c r="D629" s="3"/>
    </row>
    <row r="630" spans="4:4" ht="12.75" customHeight="1">
      <c r="D630" s="3"/>
    </row>
    <row r="631" spans="4:4" ht="12.75" customHeight="1">
      <c r="D631" s="3"/>
    </row>
    <row r="632" spans="4:4" ht="12.75" customHeight="1">
      <c r="D632" s="3"/>
    </row>
    <row r="633" spans="4:4" ht="12.75" customHeight="1">
      <c r="D633" s="3"/>
    </row>
    <row r="634" spans="4:4" ht="12.75" customHeight="1">
      <c r="D634" s="3"/>
    </row>
    <row r="635" spans="4:4" ht="12.75" customHeight="1">
      <c r="D635" s="3"/>
    </row>
    <row r="636" spans="4:4" ht="12.75" customHeight="1">
      <c r="D636" s="3"/>
    </row>
    <row r="637" spans="4:4" ht="12.75" customHeight="1">
      <c r="D637" s="3"/>
    </row>
    <row r="638" spans="4:4" ht="12.75" customHeight="1">
      <c r="D638" s="3"/>
    </row>
    <row r="639" spans="4:4" ht="12.75" customHeight="1">
      <c r="D639" s="3"/>
    </row>
    <row r="640" spans="4:4" ht="12.75" customHeight="1">
      <c r="D640" s="3"/>
    </row>
    <row r="641" spans="4:4" ht="12.75" customHeight="1">
      <c r="D641" s="3"/>
    </row>
    <row r="642" spans="4:4" ht="12.75" customHeight="1">
      <c r="D642" s="3"/>
    </row>
    <row r="643" spans="4:4" ht="12.75" customHeight="1">
      <c r="D643" s="3"/>
    </row>
    <row r="644" spans="4:4" ht="12.75" customHeight="1">
      <c r="D644" s="3"/>
    </row>
    <row r="645" spans="4:4" ht="12.75" customHeight="1">
      <c r="D645" s="3"/>
    </row>
    <row r="646" spans="4:4" ht="12.75" customHeight="1">
      <c r="D646" s="3"/>
    </row>
    <row r="647" spans="4:4" ht="12.75" customHeight="1">
      <c r="D647" s="3"/>
    </row>
    <row r="648" spans="4:4" ht="12.75" customHeight="1">
      <c r="D648" s="3"/>
    </row>
    <row r="649" spans="4:4" ht="12.75" customHeight="1">
      <c r="D649" s="3"/>
    </row>
    <row r="650" spans="4:4" ht="12.75" customHeight="1">
      <c r="D650" s="3"/>
    </row>
    <row r="651" spans="4:4" ht="12.75" customHeight="1">
      <c r="D651" s="3"/>
    </row>
    <row r="652" spans="4:4" ht="12.75" customHeight="1">
      <c r="D652" s="3"/>
    </row>
    <row r="653" spans="4:4" ht="12.75" customHeight="1">
      <c r="D653" s="3"/>
    </row>
    <row r="654" spans="4:4" ht="12.75" customHeight="1">
      <c r="D654" s="3"/>
    </row>
    <row r="655" spans="4:4" ht="12.75" customHeight="1">
      <c r="D655" s="3"/>
    </row>
    <row r="656" spans="4:4" ht="12.75" customHeight="1">
      <c r="D656" s="3"/>
    </row>
    <row r="657" spans="4:4" ht="12.75" customHeight="1">
      <c r="D657" s="3"/>
    </row>
    <row r="658" spans="4:4" ht="12.75" customHeight="1">
      <c r="D658" s="3"/>
    </row>
    <row r="659" spans="4:4" ht="12.75" customHeight="1">
      <c r="D659" s="3"/>
    </row>
    <row r="660" spans="4:4" ht="12.75" customHeight="1">
      <c r="D660" s="3"/>
    </row>
    <row r="661" spans="4:4" ht="12.75" customHeight="1">
      <c r="D661" s="3"/>
    </row>
    <row r="662" spans="4:4" ht="12.75" customHeight="1">
      <c r="D662" s="3"/>
    </row>
    <row r="663" spans="4:4" ht="12.75" customHeight="1">
      <c r="D663" s="3"/>
    </row>
    <row r="664" spans="4:4" ht="12.75" customHeight="1">
      <c r="D664" s="3"/>
    </row>
    <row r="665" spans="4:4" ht="12.75" customHeight="1">
      <c r="D665" s="3"/>
    </row>
    <row r="666" spans="4:4" ht="12.75" customHeight="1">
      <c r="D666" s="3"/>
    </row>
    <row r="667" spans="4:4" ht="12.75" customHeight="1">
      <c r="D667" s="3"/>
    </row>
    <row r="668" spans="4:4" ht="12.75" customHeight="1">
      <c r="D668" s="3"/>
    </row>
    <row r="669" spans="4:4" ht="12.75" customHeight="1">
      <c r="D669" s="3"/>
    </row>
    <row r="670" spans="4:4" ht="12.75" customHeight="1">
      <c r="D670" s="3"/>
    </row>
    <row r="671" spans="4:4" ht="12.75" customHeight="1">
      <c r="D671" s="3"/>
    </row>
    <row r="672" spans="4:4" ht="12.75" customHeight="1">
      <c r="D672" s="3"/>
    </row>
    <row r="673" spans="4:4" ht="12.75" customHeight="1">
      <c r="D673" s="3"/>
    </row>
    <row r="674" spans="4:4" ht="12.75" customHeight="1">
      <c r="D674" s="3"/>
    </row>
    <row r="675" spans="4:4" ht="12.75" customHeight="1">
      <c r="D675" s="3"/>
    </row>
    <row r="676" spans="4:4" ht="12.75" customHeight="1">
      <c r="D676" s="3"/>
    </row>
    <row r="677" spans="4:4" ht="12.75" customHeight="1">
      <c r="D677" s="3"/>
    </row>
    <row r="678" spans="4:4" ht="12.75" customHeight="1">
      <c r="D678" s="3"/>
    </row>
    <row r="679" spans="4:4" ht="12.75" customHeight="1">
      <c r="D679" s="3"/>
    </row>
    <row r="680" spans="4:4" ht="12.75" customHeight="1">
      <c r="D680" s="3"/>
    </row>
    <row r="681" spans="4:4" ht="12.75" customHeight="1">
      <c r="D681" s="3"/>
    </row>
    <row r="682" spans="4:4" ht="12.75" customHeight="1">
      <c r="D682" s="3"/>
    </row>
    <row r="683" spans="4:4" ht="12.75" customHeight="1">
      <c r="D683" s="3"/>
    </row>
    <row r="684" spans="4:4" ht="12.75" customHeight="1">
      <c r="D684" s="3"/>
    </row>
    <row r="685" spans="4:4" ht="12.75" customHeight="1">
      <c r="D685" s="3"/>
    </row>
    <row r="686" spans="4:4" ht="12.75" customHeight="1">
      <c r="D686" s="3"/>
    </row>
    <row r="687" spans="4:4" ht="12.75" customHeight="1">
      <c r="D687" s="3"/>
    </row>
    <row r="688" spans="4:4" ht="12.75" customHeight="1">
      <c r="D688" s="3"/>
    </row>
    <row r="689" spans="4:4" ht="12.75" customHeight="1">
      <c r="D689" s="3"/>
    </row>
    <row r="690" spans="4:4" ht="12.75" customHeight="1">
      <c r="D690" s="3"/>
    </row>
    <row r="691" spans="4:4" ht="12.75" customHeight="1">
      <c r="D691" s="3"/>
    </row>
    <row r="692" spans="4:4" ht="12.75" customHeight="1">
      <c r="D692" s="3"/>
    </row>
    <row r="693" spans="4:4" ht="12.75" customHeight="1">
      <c r="D693" s="3"/>
    </row>
    <row r="694" spans="4:4" ht="12.75" customHeight="1">
      <c r="D694" s="3"/>
    </row>
    <row r="695" spans="4:4" ht="12.75" customHeight="1">
      <c r="D695" s="3"/>
    </row>
    <row r="696" spans="4:4" ht="12.75" customHeight="1">
      <c r="D696" s="3"/>
    </row>
    <row r="697" spans="4:4" ht="12.75" customHeight="1">
      <c r="D697" s="3"/>
    </row>
    <row r="698" spans="4:4" ht="12.75" customHeight="1">
      <c r="D698" s="3"/>
    </row>
    <row r="699" spans="4:4" ht="12.75" customHeight="1">
      <c r="D699" s="3"/>
    </row>
    <row r="700" spans="4:4" ht="12.75" customHeight="1">
      <c r="D700" s="3"/>
    </row>
    <row r="701" spans="4:4" ht="12.75" customHeight="1">
      <c r="D701" s="3"/>
    </row>
    <row r="702" spans="4:4" ht="12.75" customHeight="1">
      <c r="D702" s="3"/>
    </row>
    <row r="703" spans="4:4" ht="12.75" customHeight="1">
      <c r="D703" s="3"/>
    </row>
    <row r="704" spans="4:4" ht="12.75" customHeight="1">
      <c r="D704" s="3"/>
    </row>
    <row r="705" spans="4:4" ht="12.75" customHeight="1">
      <c r="D705" s="3"/>
    </row>
    <row r="706" spans="4:4" ht="12.75" customHeight="1">
      <c r="D706" s="3"/>
    </row>
    <row r="707" spans="4:4" ht="12.75" customHeight="1">
      <c r="D707" s="3"/>
    </row>
    <row r="708" spans="4:4" ht="12.75" customHeight="1">
      <c r="D708" s="3"/>
    </row>
    <row r="709" spans="4:4" ht="12.75" customHeight="1">
      <c r="D709" s="3"/>
    </row>
    <row r="710" spans="4:4" ht="12.75" customHeight="1">
      <c r="D710" s="3"/>
    </row>
    <row r="711" spans="4:4" ht="12.75" customHeight="1">
      <c r="D711" s="3"/>
    </row>
    <row r="712" spans="4:4" ht="12.75" customHeight="1">
      <c r="D712" s="3"/>
    </row>
    <row r="713" spans="4:4" ht="12.75" customHeight="1">
      <c r="D713" s="3"/>
    </row>
    <row r="714" spans="4:4" ht="12.75" customHeight="1">
      <c r="D714" s="3"/>
    </row>
    <row r="715" spans="4:4" ht="12.75" customHeight="1">
      <c r="D715" s="3"/>
    </row>
    <row r="716" spans="4:4" ht="12.75" customHeight="1">
      <c r="D716" s="3"/>
    </row>
    <row r="717" spans="4:4" ht="12.75" customHeight="1">
      <c r="D717" s="3"/>
    </row>
    <row r="718" spans="4:4" ht="12.75" customHeight="1">
      <c r="D718" s="3"/>
    </row>
    <row r="719" spans="4:4" ht="12.75" customHeight="1">
      <c r="D719" s="3"/>
    </row>
    <row r="720" spans="4:4" ht="12.75" customHeight="1">
      <c r="D720" s="3"/>
    </row>
    <row r="721" spans="4:4" ht="12.75" customHeight="1">
      <c r="D721" s="3"/>
    </row>
    <row r="722" spans="4:4" ht="12.75" customHeight="1">
      <c r="D722" s="3"/>
    </row>
    <row r="723" spans="4:4" ht="12.75" customHeight="1">
      <c r="D723" s="3"/>
    </row>
    <row r="724" spans="4:4" ht="12.75" customHeight="1">
      <c r="D724" s="3"/>
    </row>
    <row r="725" spans="4:4" ht="12.75" customHeight="1">
      <c r="D725" s="3"/>
    </row>
    <row r="726" spans="4:4" ht="12.75" customHeight="1">
      <c r="D726" s="3"/>
    </row>
    <row r="727" spans="4:4" ht="12.75" customHeight="1">
      <c r="D727" s="3"/>
    </row>
    <row r="728" spans="4:4" ht="12.75" customHeight="1">
      <c r="D728" s="3"/>
    </row>
    <row r="729" spans="4:4" ht="12.75" customHeight="1">
      <c r="D729" s="3"/>
    </row>
    <row r="730" spans="4:4" ht="12.75" customHeight="1">
      <c r="D730" s="3"/>
    </row>
    <row r="731" spans="4:4" ht="12.75" customHeight="1">
      <c r="D731" s="3"/>
    </row>
    <row r="732" spans="4:4" ht="12.75" customHeight="1">
      <c r="D732" s="3"/>
    </row>
    <row r="733" spans="4:4" ht="12.75" customHeight="1">
      <c r="D733" s="3"/>
    </row>
    <row r="734" spans="4:4" ht="12.75" customHeight="1">
      <c r="D734" s="3"/>
    </row>
    <row r="735" spans="4:4" ht="12.75" customHeight="1">
      <c r="D735" s="3"/>
    </row>
    <row r="736" spans="4:4" ht="12.75" customHeight="1">
      <c r="D736" s="3"/>
    </row>
    <row r="737" spans="4:4" ht="12.75" customHeight="1">
      <c r="D737" s="3"/>
    </row>
    <row r="738" spans="4:4" ht="12.75" customHeight="1">
      <c r="D738" s="3"/>
    </row>
    <row r="739" spans="4:4" ht="12.75" customHeight="1">
      <c r="D739" s="3"/>
    </row>
    <row r="740" spans="4:4" ht="12.75" customHeight="1">
      <c r="D740" s="3"/>
    </row>
    <row r="741" spans="4:4" ht="12.75" customHeight="1">
      <c r="D741" s="3"/>
    </row>
    <row r="742" spans="4:4" ht="12.75" customHeight="1">
      <c r="D742" s="3"/>
    </row>
    <row r="743" spans="4:4" ht="12.75" customHeight="1">
      <c r="D743" s="3"/>
    </row>
    <row r="744" spans="4:4" ht="12.75" customHeight="1">
      <c r="D744" s="3"/>
    </row>
    <row r="745" spans="4:4" ht="12.75" customHeight="1">
      <c r="D745" s="3"/>
    </row>
    <row r="746" spans="4:4" ht="12.75" customHeight="1">
      <c r="D746" s="3"/>
    </row>
    <row r="747" spans="4:4" ht="12.75" customHeight="1">
      <c r="D747" s="3"/>
    </row>
    <row r="748" spans="4:4" ht="12.75" customHeight="1">
      <c r="D748" s="3"/>
    </row>
    <row r="749" spans="4:4" ht="12.75" customHeight="1">
      <c r="D749" s="3"/>
    </row>
    <row r="750" spans="4:4" ht="12.75" customHeight="1">
      <c r="D750" s="3"/>
    </row>
    <row r="751" spans="4:4" ht="12.75" customHeight="1">
      <c r="D751" s="3"/>
    </row>
    <row r="752" spans="4:4" ht="12.75" customHeight="1">
      <c r="D752" s="3"/>
    </row>
    <row r="753" spans="4:4" ht="12.75" customHeight="1">
      <c r="D753" s="3"/>
    </row>
    <row r="754" spans="4:4" ht="12.75" customHeight="1">
      <c r="D754" s="3"/>
    </row>
    <row r="755" spans="4:4" ht="12.75" customHeight="1">
      <c r="D755" s="3"/>
    </row>
    <row r="756" spans="4:4" ht="12.75" customHeight="1">
      <c r="D756" s="3"/>
    </row>
    <row r="757" spans="4:4" ht="12.75" customHeight="1">
      <c r="D757" s="3"/>
    </row>
    <row r="758" spans="4:4" ht="12.75" customHeight="1">
      <c r="D758" s="3"/>
    </row>
    <row r="759" spans="4:4" ht="12.75" customHeight="1">
      <c r="D759" s="3"/>
    </row>
    <row r="760" spans="4:4" ht="12.75" customHeight="1">
      <c r="D760" s="3"/>
    </row>
    <row r="761" spans="4:4" ht="12.75" customHeight="1">
      <c r="D761" s="3"/>
    </row>
    <row r="762" spans="4:4" ht="12.75" customHeight="1">
      <c r="D762" s="3"/>
    </row>
    <row r="763" spans="4:4" ht="12.75" customHeight="1">
      <c r="D763" s="3"/>
    </row>
    <row r="764" spans="4:4" ht="12.75" customHeight="1">
      <c r="D764" s="3"/>
    </row>
    <row r="765" spans="4:4" ht="12.75" customHeight="1">
      <c r="D765" s="3"/>
    </row>
    <row r="766" spans="4:4" ht="12.75" customHeight="1">
      <c r="D766" s="3"/>
    </row>
    <row r="767" spans="4:4" ht="12.75" customHeight="1">
      <c r="D767" s="3"/>
    </row>
    <row r="768" spans="4:4" ht="12.75" customHeight="1">
      <c r="D768" s="3"/>
    </row>
    <row r="769" spans="4:4" ht="12.75" customHeight="1">
      <c r="D769" s="3"/>
    </row>
    <row r="770" spans="4:4" ht="12.75" customHeight="1">
      <c r="D770" s="3"/>
    </row>
    <row r="771" spans="4:4" ht="12.75" customHeight="1">
      <c r="D771" s="3"/>
    </row>
    <row r="772" spans="4:4" ht="12.75" customHeight="1">
      <c r="D772" s="3"/>
    </row>
    <row r="773" spans="4:4" ht="12.75" customHeight="1">
      <c r="D773" s="3"/>
    </row>
    <row r="774" spans="4:4" ht="12.75" customHeight="1">
      <c r="D774" s="3"/>
    </row>
    <row r="775" spans="4:4" ht="12.75" customHeight="1">
      <c r="D775" s="3"/>
    </row>
    <row r="776" spans="4:4" ht="12.75" customHeight="1">
      <c r="D776" s="3"/>
    </row>
    <row r="777" spans="4:4" ht="12.75" customHeight="1">
      <c r="D777" s="3"/>
    </row>
    <row r="778" spans="4:4" ht="12.75" customHeight="1">
      <c r="D778" s="3"/>
    </row>
    <row r="779" spans="4:4" ht="12.75" customHeight="1">
      <c r="D779" s="3"/>
    </row>
    <row r="780" spans="4:4" ht="12.75" customHeight="1">
      <c r="D780" s="3"/>
    </row>
    <row r="781" spans="4:4" ht="12.75" customHeight="1">
      <c r="D781" s="3"/>
    </row>
    <row r="782" spans="4:4" ht="12.75" customHeight="1">
      <c r="D782" s="3"/>
    </row>
    <row r="783" spans="4:4" ht="12.75" customHeight="1">
      <c r="D783" s="3"/>
    </row>
    <row r="784" spans="4:4" ht="12.75" customHeight="1">
      <c r="D784" s="3"/>
    </row>
    <row r="785" spans="4:4" ht="12.75" customHeight="1">
      <c r="D785" s="3"/>
    </row>
    <row r="786" spans="4:4" ht="12.75" customHeight="1">
      <c r="D786" s="3"/>
    </row>
    <row r="787" spans="4:4" ht="12.75" customHeight="1">
      <c r="D787" s="3"/>
    </row>
    <row r="788" spans="4:4" ht="12.75" customHeight="1">
      <c r="D788" s="3"/>
    </row>
    <row r="789" spans="4:4" ht="12.75" customHeight="1">
      <c r="D789" s="3"/>
    </row>
    <row r="790" spans="4:4" ht="12.75" customHeight="1">
      <c r="D790" s="3"/>
    </row>
    <row r="791" spans="4:4" ht="12.75" customHeight="1">
      <c r="D791" s="3"/>
    </row>
    <row r="792" spans="4:4" ht="12.75" customHeight="1">
      <c r="D792" s="3"/>
    </row>
    <row r="793" spans="4:4" ht="12.75" customHeight="1">
      <c r="D793" s="3"/>
    </row>
    <row r="794" spans="4:4" ht="12.75" customHeight="1">
      <c r="D794" s="3"/>
    </row>
    <row r="795" spans="4:4" ht="12.75" customHeight="1">
      <c r="D795" s="3"/>
    </row>
    <row r="796" spans="4:4" ht="12.75" customHeight="1">
      <c r="D796" s="3"/>
    </row>
    <row r="797" spans="4:4" ht="12.75" customHeight="1">
      <c r="D797" s="3"/>
    </row>
    <row r="798" spans="4:4" ht="12.75" customHeight="1">
      <c r="D798" s="3"/>
    </row>
    <row r="799" spans="4:4" ht="12.75" customHeight="1">
      <c r="D799" s="3"/>
    </row>
    <row r="800" spans="4:4" ht="12.75" customHeight="1">
      <c r="D800" s="3"/>
    </row>
    <row r="801" spans="4:4" ht="12.75" customHeight="1">
      <c r="D801" s="3"/>
    </row>
    <row r="802" spans="4:4" ht="12.75" customHeight="1">
      <c r="D802" s="3"/>
    </row>
    <row r="803" spans="4:4" ht="12.75" customHeight="1">
      <c r="D803" s="3"/>
    </row>
    <row r="804" spans="4:4" ht="12.75" customHeight="1">
      <c r="D804" s="3"/>
    </row>
    <row r="805" spans="4:4" ht="12.75" customHeight="1">
      <c r="D805" s="3"/>
    </row>
    <row r="806" spans="4:4" ht="12.75" customHeight="1">
      <c r="D806" s="3"/>
    </row>
    <row r="807" spans="4:4" ht="12.75" customHeight="1">
      <c r="D807" s="3"/>
    </row>
    <row r="808" spans="4:4" ht="12.75" customHeight="1">
      <c r="D808" s="3"/>
    </row>
    <row r="809" spans="4:4" ht="12.75" customHeight="1">
      <c r="D809" s="3"/>
    </row>
    <row r="810" spans="4:4" ht="12.75" customHeight="1">
      <c r="D810" s="3"/>
    </row>
    <row r="811" spans="4:4" ht="12.75" customHeight="1">
      <c r="D811" s="3"/>
    </row>
    <row r="812" spans="4:4" ht="12.75" customHeight="1">
      <c r="D812" s="3"/>
    </row>
    <row r="813" spans="4:4" ht="12.75" customHeight="1">
      <c r="D813" s="3"/>
    </row>
    <row r="814" spans="4:4" ht="12.75" customHeight="1">
      <c r="D814" s="3"/>
    </row>
    <row r="815" spans="4:4" ht="12.75" customHeight="1">
      <c r="D815" s="3"/>
    </row>
    <row r="816" spans="4:4" ht="12.75" customHeight="1">
      <c r="D816" s="3"/>
    </row>
    <row r="817" spans="4:4" ht="12.75" customHeight="1">
      <c r="D817" s="3"/>
    </row>
    <row r="818" spans="4:4" ht="12.75" customHeight="1">
      <c r="D818" s="3"/>
    </row>
    <row r="819" spans="4:4" ht="12.75" customHeight="1">
      <c r="D819" s="3"/>
    </row>
    <row r="820" spans="4:4" ht="12.75" customHeight="1">
      <c r="D820" s="3"/>
    </row>
    <row r="821" spans="4:4" ht="12.75" customHeight="1">
      <c r="D821" s="3"/>
    </row>
    <row r="822" spans="4:4" ht="12.75" customHeight="1">
      <c r="D822" s="3"/>
    </row>
    <row r="823" spans="4:4" ht="12.75" customHeight="1">
      <c r="D823" s="3"/>
    </row>
    <row r="824" spans="4:4" ht="12.75" customHeight="1">
      <c r="D824" s="3"/>
    </row>
    <row r="825" spans="4:4" ht="12.75" customHeight="1">
      <c r="D825" s="3"/>
    </row>
    <row r="826" spans="4:4" ht="12.75" customHeight="1">
      <c r="D826" s="3"/>
    </row>
    <row r="827" spans="4:4" ht="12.75" customHeight="1">
      <c r="D827" s="3"/>
    </row>
    <row r="828" spans="4:4" ht="12.75" customHeight="1">
      <c r="D828" s="3"/>
    </row>
    <row r="829" spans="4:4" ht="12.75" customHeight="1">
      <c r="D829" s="3"/>
    </row>
    <row r="830" spans="4:4" ht="12.75" customHeight="1">
      <c r="D830" s="3"/>
    </row>
    <row r="831" spans="4:4" ht="12.75" customHeight="1">
      <c r="D831" s="3"/>
    </row>
    <row r="832" spans="4:4" ht="12.75" customHeight="1">
      <c r="D832" s="3"/>
    </row>
    <row r="833" spans="4:4" ht="12.75" customHeight="1">
      <c r="D833" s="3"/>
    </row>
    <row r="834" spans="4:4" ht="12.75" customHeight="1">
      <c r="D834" s="3"/>
    </row>
    <row r="835" spans="4:4" ht="12.75" customHeight="1">
      <c r="D835" s="3"/>
    </row>
    <row r="836" spans="4:4" ht="12.75" customHeight="1">
      <c r="D836" s="3"/>
    </row>
    <row r="837" spans="4:4" ht="12.75" customHeight="1">
      <c r="D837" s="3"/>
    </row>
    <row r="838" spans="4:4" ht="12.75" customHeight="1">
      <c r="D838" s="3"/>
    </row>
    <row r="839" spans="4:4" ht="12.75" customHeight="1">
      <c r="D839" s="3"/>
    </row>
    <row r="840" spans="4:4" ht="12.75" customHeight="1">
      <c r="D840" s="3"/>
    </row>
    <row r="841" spans="4:4" ht="12.75" customHeight="1">
      <c r="D841" s="3"/>
    </row>
    <row r="842" spans="4:4" ht="12.75" customHeight="1">
      <c r="D842" s="3"/>
    </row>
    <row r="843" spans="4:4" ht="12.75" customHeight="1">
      <c r="D843" s="3"/>
    </row>
    <row r="844" spans="4:4" ht="12.75" customHeight="1">
      <c r="D844" s="3"/>
    </row>
    <row r="845" spans="4:4" ht="12.75" customHeight="1">
      <c r="D845" s="3"/>
    </row>
    <row r="846" spans="4:4" ht="12.75" customHeight="1">
      <c r="D846" s="3"/>
    </row>
    <row r="847" spans="4:4" ht="12.75" customHeight="1">
      <c r="D847" s="3"/>
    </row>
    <row r="848" spans="4:4" ht="12.75" customHeight="1">
      <c r="D848" s="3"/>
    </row>
    <row r="849" spans="4:4" ht="12.75" customHeight="1">
      <c r="D849" s="3"/>
    </row>
    <row r="850" spans="4:4" ht="12.75" customHeight="1">
      <c r="D850" s="3"/>
    </row>
    <row r="851" spans="4:4" ht="12.75" customHeight="1">
      <c r="D851" s="3"/>
    </row>
    <row r="852" spans="4:4" ht="12.75" customHeight="1">
      <c r="D852" s="3"/>
    </row>
    <row r="853" spans="4:4" ht="12.75" customHeight="1">
      <c r="D853" s="3"/>
    </row>
    <row r="854" spans="4:4" ht="12.75" customHeight="1">
      <c r="D854" s="3"/>
    </row>
    <row r="855" spans="4:4" ht="12.75" customHeight="1">
      <c r="D855" s="3"/>
    </row>
    <row r="856" spans="4:4" ht="12.75" customHeight="1">
      <c r="D856" s="3"/>
    </row>
    <row r="857" spans="4:4" ht="12.75" customHeight="1">
      <c r="D857" s="3"/>
    </row>
    <row r="858" spans="4:4" ht="12.75" customHeight="1">
      <c r="D858" s="3"/>
    </row>
    <row r="859" spans="4:4" ht="12.75" customHeight="1">
      <c r="D859" s="3"/>
    </row>
    <row r="860" spans="4:4" ht="12.75" customHeight="1">
      <c r="D860" s="3"/>
    </row>
    <row r="861" spans="4:4" ht="12.75" customHeight="1">
      <c r="D861" s="3"/>
    </row>
    <row r="862" spans="4:4" ht="12.75" customHeight="1">
      <c r="D862" s="3"/>
    </row>
    <row r="863" spans="4:4" ht="12.75" customHeight="1">
      <c r="D863" s="3"/>
    </row>
    <row r="864" spans="4:4" ht="12.75" customHeight="1">
      <c r="D864" s="3"/>
    </row>
    <row r="865" spans="4:4" ht="12.75" customHeight="1">
      <c r="D865" s="3"/>
    </row>
    <row r="866" spans="4:4" ht="12.75" customHeight="1">
      <c r="D866" s="3"/>
    </row>
    <row r="867" spans="4:4" ht="12.75" customHeight="1">
      <c r="D867" s="3"/>
    </row>
    <row r="868" spans="4:4" ht="12.75" customHeight="1">
      <c r="D868" s="3"/>
    </row>
    <row r="869" spans="4:4" ht="12.75" customHeight="1">
      <c r="D869" s="3"/>
    </row>
    <row r="870" spans="4:4" ht="12.75" customHeight="1">
      <c r="D870" s="3"/>
    </row>
    <row r="871" spans="4:4" ht="12.75" customHeight="1">
      <c r="D871" s="3"/>
    </row>
    <row r="872" spans="4:4" ht="12.75" customHeight="1">
      <c r="D872" s="3"/>
    </row>
    <row r="873" spans="4:4" ht="12.75" customHeight="1">
      <c r="D873" s="3"/>
    </row>
    <row r="874" spans="4:4" ht="12.75" customHeight="1">
      <c r="D874" s="3"/>
    </row>
    <row r="875" spans="4:4" ht="12.75" customHeight="1">
      <c r="D875" s="3"/>
    </row>
    <row r="876" spans="4:4" ht="12.75" customHeight="1">
      <c r="D876" s="3"/>
    </row>
    <row r="877" spans="4:4" ht="12.75" customHeight="1">
      <c r="D877" s="3"/>
    </row>
    <row r="878" spans="4:4" ht="12.75" customHeight="1">
      <c r="D878" s="3"/>
    </row>
    <row r="879" spans="4:4" ht="12.75" customHeight="1">
      <c r="D879" s="3"/>
    </row>
    <row r="880" spans="4:4" ht="12.75" customHeight="1">
      <c r="D880" s="3"/>
    </row>
    <row r="881" spans="4:4" ht="12.75" customHeight="1">
      <c r="D881" s="3"/>
    </row>
    <row r="882" spans="4:4" ht="12.75" customHeight="1">
      <c r="D882" s="3"/>
    </row>
    <row r="883" spans="4:4" ht="12.75" customHeight="1">
      <c r="D883" s="3"/>
    </row>
    <row r="884" spans="4:4" ht="12.75" customHeight="1">
      <c r="D884" s="3"/>
    </row>
    <row r="885" spans="4:4" ht="12.75" customHeight="1">
      <c r="D885" s="3"/>
    </row>
    <row r="886" spans="4:4" ht="12.75" customHeight="1">
      <c r="D886" s="3"/>
    </row>
    <row r="887" spans="4:4" ht="12.75" customHeight="1">
      <c r="D887" s="3"/>
    </row>
    <row r="888" spans="4:4" ht="12.75" customHeight="1">
      <c r="D888" s="3"/>
    </row>
    <row r="889" spans="4:4" ht="12.75" customHeight="1">
      <c r="D889" s="3"/>
    </row>
    <row r="890" spans="4:4" ht="12.75" customHeight="1">
      <c r="D890" s="3"/>
    </row>
    <row r="891" spans="4:4" ht="12.75" customHeight="1">
      <c r="D891" s="3"/>
    </row>
    <row r="892" spans="4:4" ht="12.75" customHeight="1">
      <c r="D892" s="3"/>
    </row>
    <row r="893" spans="4:4" ht="12.75" customHeight="1">
      <c r="D893" s="3"/>
    </row>
    <row r="894" spans="4:4" ht="12.75" customHeight="1">
      <c r="D894" s="3"/>
    </row>
    <row r="895" spans="4:4" ht="12.75" customHeight="1">
      <c r="D895" s="3"/>
    </row>
    <row r="896" spans="4:4" ht="12.75" customHeight="1">
      <c r="D896" s="3"/>
    </row>
    <row r="897" spans="4:4" ht="12.75" customHeight="1">
      <c r="D897" s="3"/>
    </row>
    <row r="898" spans="4:4" ht="12.75" customHeight="1">
      <c r="D898" s="3"/>
    </row>
    <row r="899" spans="4:4" ht="12.75" customHeight="1">
      <c r="D899" s="3"/>
    </row>
    <row r="900" spans="4:4" ht="12.75" customHeight="1">
      <c r="D900" s="3"/>
    </row>
    <row r="901" spans="4:4" ht="12.75" customHeight="1">
      <c r="D901" s="3"/>
    </row>
    <row r="902" spans="4:4" ht="12.75" customHeight="1">
      <c r="D902" s="3"/>
    </row>
    <row r="903" spans="4:4" ht="12.75" customHeight="1">
      <c r="D903" s="3"/>
    </row>
    <row r="904" spans="4:4" ht="12.75" customHeight="1">
      <c r="D904" s="3"/>
    </row>
    <row r="905" spans="4:4" ht="12.75" customHeight="1">
      <c r="D905" s="3"/>
    </row>
    <row r="906" spans="4:4" ht="12.75" customHeight="1">
      <c r="D906" s="3"/>
    </row>
    <row r="907" spans="4:4" ht="12.75" customHeight="1">
      <c r="D907" s="3"/>
    </row>
    <row r="908" spans="4:4" ht="12.75" customHeight="1">
      <c r="D908" s="3"/>
    </row>
    <row r="909" spans="4:4" ht="12.75" customHeight="1">
      <c r="D909" s="3"/>
    </row>
    <row r="910" spans="4:4" ht="12.75" customHeight="1">
      <c r="D910" s="3"/>
    </row>
    <row r="911" spans="4:4" ht="12.75" customHeight="1">
      <c r="D911" s="3"/>
    </row>
    <row r="912" spans="4:4" ht="12.75" customHeight="1">
      <c r="D912" s="3"/>
    </row>
    <row r="913" spans="4:4" ht="12.75" customHeight="1">
      <c r="D913" s="3"/>
    </row>
    <row r="914" spans="4:4" ht="12.75" customHeight="1">
      <c r="D914" s="3"/>
    </row>
    <row r="915" spans="4:4" ht="12.75" customHeight="1">
      <c r="D915" s="3"/>
    </row>
    <row r="916" spans="4:4" ht="12.75" customHeight="1">
      <c r="D916" s="3"/>
    </row>
    <row r="917" spans="4:4" ht="12.75" customHeight="1">
      <c r="D917" s="3"/>
    </row>
    <row r="918" spans="4:4" ht="12.75" customHeight="1">
      <c r="D918" s="3"/>
    </row>
    <row r="919" spans="4:4" ht="12.75" customHeight="1">
      <c r="D919" s="3"/>
    </row>
    <row r="920" spans="4:4" ht="12.75" customHeight="1">
      <c r="D920" s="3"/>
    </row>
    <row r="921" spans="4:4" ht="12.75" customHeight="1">
      <c r="D921" s="3"/>
    </row>
    <row r="922" spans="4:4" ht="12.75" customHeight="1">
      <c r="D922" s="3"/>
    </row>
    <row r="923" spans="4:4" ht="12.75" customHeight="1">
      <c r="D923" s="3"/>
    </row>
    <row r="924" spans="4:4" ht="12.75" customHeight="1">
      <c r="D924" s="3"/>
    </row>
    <row r="925" spans="4:4" ht="12.75" customHeight="1">
      <c r="D925" s="3"/>
    </row>
    <row r="926" spans="4:4" ht="12.75" customHeight="1">
      <c r="D926" s="3"/>
    </row>
    <row r="927" spans="4:4" ht="12.75" customHeight="1">
      <c r="D927" s="3"/>
    </row>
    <row r="928" spans="4:4" ht="12.75" customHeight="1">
      <c r="D928" s="3"/>
    </row>
    <row r="929" spans="4:4" ht="12.75" customHeight="1">
      <c r="D929" s="3"/>
    </row>
    <row r="930" spans="4:4" ht="12.75" customHeight="1">
      <c r="D930" s="3"/>
    </row>
    <row r="931" spans="4:4" ht="12.75" customHeight="1">
      <c r="D931" s="3"/>
    </row>
    <row r="932" spans="4:4" ht="12.75" customHeight="1">
      <c r="D932" s="3"/>
    </row>
    <row r="933" spans="4:4" ht="12.75" customHeight="1">
      <c r="D933" s="3"/>
    </row>
    <row r="934" spans="4:4" ht="12.75" customHeight="1">
      <c r="D934" s="3"/>
    </row>
    <row r="935" spans="4:4" ht="12.75" customHeight="1">
      <c r="D935" s="3"/>
    </row>
    <row r="936" spans="4:4" ht="12.75" customHeight="1">
      <c r="D936" s="3"/>
    </row>
    <row r="937" spans="4:4" ht="12.75" customHeight="1">
      <c r="D937" s="3"/>
    </row>
    <row r="938" spans="4:4" ht="12.75" customHeight="1">
      <c r="D938" s="3"/>
    </row>
    <row r="939" spans="4:4" ht="12.75" customHeight="1">
      <c r="D939" s="3"/>
    </row>
    <row r="940" spans="4:4" ht="12.75" customHeight="1">
      <c r="D940" s="3"/>
    </row>
    <row r="941" spans="4:4" ht="12.75" customHeight="1">
      <c r="D941" s="3"/>
    </row>
    <row r="942" spans="4:4" ht="12.75" customHeight="1">
      <c r="D942" s="3"/>
    </row>
    <row r="943" spans="4:4" ht="12.75" customHeight="1">
      <c r="D943" s="3"/>
    </row>
    <row r="944" spans="4:4" ht="12.75" customHeight="1">
      <c r="D944" s="3"/>
    </row>
    <row r="945" spans="4:4" ht="12.75" customHeight="1">
      <c r="D945" s="3"/>
    </row>
    <row r="946" spans="4:4" ht="12.75" customHeight="1">
      <c r="D946" s="3"/>
    </row>
    <row r="947" spans="4:4" ht="12.75" customHeight="1">
      <c r="D947" s="3"/>
    </row>
    <row r="948" spans="4:4" ht="12.75" customHeight="1">
      <c r="D948" s="3"/>
    </row>
    <row r="949" spans="4:4" ht="12.75" customHeight="1">
      <c r="D949" s="3"/>
    </row>
    <row r="950" spans="4:4" ht="12.75" customHeight="1">
      <c r="D950" s="3"/>
    </row>
    <row r="951" spans="4:4" ht="12.75" customHeight="1">
      <c r="D951" s="3"/>
    </row>
    <row r="952" spans="4:4" ht="12.75" customHeight="1">
      <c r="D952" s="3"/>
    </row>
    <row r="953" spans="4:4" ht="12.75" customHeight="1">
      <c r="D953" s="3"/>
    </row>
    <row r="954" spans="4:4" ht="12.75" customHeight="1">
      <c r="D954" s="3"/>
    </row>
    <row r="955" spans="4:4" ht="12.75" customHeight="1">
      <c r="D955" s="3"/>
    </row>
    <row r="956" spans="4:4" ht="12.75" customHeight="1">
      <c r="D956" s="3"/>
    </row>
    <row r="957" spans="4:4" ht="12.75" customHeight="1">
      <c r="D957" s="3"/>
    </row>
    <row r="958" spans="4:4" ht="12.75" customHeight="1">
      <c r="D958" s="3"/>
    </row>
    <row r="959" spans="4:4" ht="12.75" customHeight="1">
      <c r="D959" s="3"/>
    </row>
    <row r="960" spans="4:4" ht="12.75" customHeight="1">
      <c r="D960" s="3"/>
    </row>
    <row r="961" spans="4:4" ht="12.75" customHeight="1">
      <c r="D961" s="3"/>
    </row>
    <row r="962" spans="4:4" ht="12.75" customHeight="1">
      <c r="D962" s="3"/>
    </row>
    <row r="963" spans="4:4" ht="12.75" customHeight="1">
      <c r="D963" s="3"/>
    </row>
    <row r="964" spans="4:4" ht="12.75" customHeight="1">
      <c r="D964" s="3"/>
    </row>
    <row r="965" spans="4:4" ht="12.75" customHeight="1">
      <c r="D965" s="3"/>
    </row>
    <row r="966" spans="4:4" ht="12.75" customHeight="1">
      <c r="D966" s="3"/>
    </row>
    <row r="967" spans="4:4" ht="12.75" customHeight="1">
      <c r="D967" s="3"/>
    </row>
    <row r="968" spans="4:4" ht="12.75" customHeight="1">
      <c r="D968" s="3"/>
    </row>
    <row r="969" spans="4:4" ht="12.75" customHeight="1">
      <c r="D969" s="3"/>
    </row>
    <row r="970" spans="4:4" ht="12.75" customHeight="1">
      <c r="D970" s="3"/>
    </row>
    <row r="971" spans="4:4" ht="12.75" customHeight="1">
      <c r="D971" s="3"/>
    </row>
    <row r="972" spans="4:4" ht="12.75" customHeight="1">
      <c r="D972" s="3"/>
    </row>
    <row r="973" spans="4:4" ht="12.75" customHeight="1">
      <c r="D973" s="3"/>
    </row>
    <row r="974" spans="4:4" ht="12.75" customHeight="1">
      <c r="D974" s="3"/>
    </row>
    <row r="975" spans="4:4" ht="12.75" customHeight="1">
      <c r="D975" s="3"/>
    </row>
    <row r="976" spans="4:4" ht="12.75" customHeight="1">
      <c r="D976" s="3"/>
    </row>
    <row r="977" spans="4:4" ht="12.75" customHeight="1">
      <c r="D977" s="3"/>
    </row>
    <row r="978" spans="4:4" ht="12.75" customHeight="1">
      <c r="D978" s="3"/>
    </row>
    <row r="979" spans="4:4" ht="12.75" customHeight="1">
      <c r="D979" s="3"/>
    </row>
    <row r="980" spans="4:4" ht="12.75" customHeight="1">
      <c r="D980" s="3"/>
    </row>
    <row r="981" spans="4:4" ht="12.75" customHeight="1">
      <c r="D981" s="3"/>
    </row>
    <row r="982" spans="4:4" ht="12.75" customHeight="1">
      <c r="D982" s="3"/>
    </row>
    <row r="983" spans="4:4" ht="12.75" customHeight="1">
      <c r="D983" s="3"/>
    </row>
    <row r="984" spans="4:4" ht="12.75" customHeight="1">
      <c r="D984" s="3"/>
    </row>
    <row r="985" spans="4:4" ht="12.75" customHeight="1">
      <c r="D985" s="3"/>
    </row>
    <row r="986" spans="4:4" ht="12.75" customHeight="1">
      <c r="D986" s="3"/>
    </row>
    <row r="987" spans="4:4" ht="12.75" customHeight="1">
      <c r="D987" s="3"/>
    </row>
    <row r="988" spans="4:4" ht="12.75" customHeight="1">
      <c r="D988" s="3"/>
    </row>
    <row r="989" spans="4:4" ht="12.75" customHeight="1">
      <c r="D989" s="3"/>
    </row>
    <row r="990" spans="4:4" ht="12.75" customHeight="1">
      <c r="D990" s="3"/>
    </row>
    <row r="991" spans="4:4" ht="12.75" customHeight="1">
      <c r="D991" s="3"/>
    </row>
    <row r="992" spans="4:4" ht="12.75" customHeight="1">
      <c r="D992" s="3"/>
    </row>
    <row r="993" spans="4:4" ht="12.75" customHeight="1">
      <c r="D993" s="3"/>
    </row>
    <row r="994" spans="4:4" ht="12.75" customHeight="1">
      <c r="D994" s="3"/>
    </row>
    <row r="995" spans="4:4" ht="12.75" customHeight="1">
      <c r="D995" s="3"/>
    </row>
    <row r="996" spans="4:4" ht="12.75" customHeight="1">
      <c r="D996" s="3"/>
    </row>
    <row r="997" spans="4:4" ht="12.75" customHeight="1">
      <c r="D997" s="3"/>
    </row>
    <row r="998" spans="4:4" ht="12.75" customHeight="1">
      <c r="D998" s="3"/>
    </row>
    <row r="999" spans="4:4" ht="12.75" customHeight="1">
      <c r="D999" s="3"/>
    </row>
    <row r="1000" spans="4:4" ht="12.75" customHeight="1">
      <c r="D1000" s="3"/>
    </row>
  </sheetData>
  <pageMargins left="0.7" right="0.7" top="0.75" bottom="0.75" header="0" footer="0"/>
  <pageSetup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000"/>
  <sheetViews>
    <sheetView zoomScale="133" workbookViewId="0"/>
  </sheetViews>
  <sheetFormatPr defaultColWidth="12.6640625" defaultRowHeight="15" customHeight="1"/>
  <cols>
    <col min="1" max="1" width="8.6640625" customWidth="1"/>
    <col min="2" max="2" width="40.77734375" customWidth="1"/>
    <col min="3" max="13" width="15.77734375" hidden="1" customWidth="1"/>
    <col min="14" max="16" width="15.77734375" customWidth="1"/>
    <col min="17" max="17" width="11.88671875" customWidth="1"/>
    <col min="18" max="18" width="12.6640625" customWidth="1"/>
    <col min="19" max="19" width="8.6640625" customWidth="1"/>
    <col min="20" max="20" width="9.6640625" customWidth="1"/>
    <col min="21" max="22" width="8.6640625" customWidth="1"/>
    <col min="23" max="23" width="82.6640625" customWidth="1"/>
    <col min="24" max="24" width="14.109375" customWidth="1"/>
    <col min="25" max="25" width="8.6640625" customWidth="1"/>
    <col min="26" max="26" width="8.6640625" hidden="1" customWidth="1"/>
    <col min="27" max="27" width="14.21875" hidden="1" customWidth="1"/>
    <col min="28" max="28" width="8.6640625" hidden="1" customWidth="1"/>
    <col min="29" max="29" width="23.21875" hidden="1" customWidth="1"/>
    <col min="30" max="30" width="19.88671875" hidden="1" customWidth="1"/>
    <col min="31" max="31" width="13.88671875" customWidth="1"/>
    <col min="32" max="32" width="8.6640625" customWidth="1"/>
  </cols>
  <sheetData>
    <row r="2" spans="1:20" ht="15" customHeight="1">
      <c r="A2" s="363" t="s">
        <v>46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18"/>
      <c r="R2" s="18"/>
      <c r="S2" s="18"/>
      <c r="T2" s="18"/>
    </row>
    <row r="3" spans="1:20" ht="15" customHeight="1">
      <c r="A3" s="373" t="s">
        <v>47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18"/>
      <c r="R3" s="18"/>
      <c r="S3" s="18"/>
      <c r="T3" s="18"/>
    </row>
    <row r="4" spans="1:20" ht="15" customHeight="1">
      <c r="A4" s="19"/>
      <c r="B4" s="19"/>
      <c r="C4" s="20"/>
      <c r="D4" s="21"/>
      <c r="E4" s="22"/>
      <c r="F4" s="22"/>
      <c r="G4" s="22"/>
      <c r="H4" s="22"/>
      <c r="I4" s="22"/>
      <c r="J4" s="21"/>
      <c r="K4" s="18"/>
      <c r="L4" s="18"/>
      <c r="M4" s="21"/>
      <c r="N4" s="21"/>
      <c r="O4" s="21" t="s">
        <v>48</v>
      </c>
      <c r="P4" s="18"/>
      <c r="Q4" s="18"/>
      <c r="R4" s="18"/>
      <c r="S4" s="18"/>
      <c r="T4" s="18"/>
    </row>
    <row r="5" spans="1:20" ht="15" customHeight="1">
      <c r="A5" s="365"/>
      <c r="B5" s="367" t="s">
        <v>49</v>
      </c>
      <c r="C5" s="23" t="s">
        <v>50</v>
      </c>
      <c r="D5" s="24" t="s">
        <v>51</v>
      </c>
      <c r="E5" s="24" t="s">
        <v>52</v>
      </c>
      <c r="F5" s="24" t="s">
        <v>53</v>
      </c>
      <c r="G5" s="24" t="s">
        <v>54</v>
      </c>
      <c r="H5" s="24" t="s">
        <v>55</v>
      </c>
      <c r="I5" s="24" t="s">
        <v>56</v>
      </c>
      <c r="J5" s="24" t="s">
        <v>57</v>
      </c>
      <c r="K5" s="24" t="s">
        <v>58</v>
      </c>
      <c r="L5" s="24" t="s">
        <v>59</v>
      </c>
      <c r="M5" s="24" t="s">
        <v>60</v>
      </c>
      <c r="N5" s="24" t="s">
        <v>61</v>
      </c>
      <c r="O5" s="25" t="s">
        <v>62</v>
      </c>
      <c r="P5" s="26" t="s">
        <v>63</v>
      </c>
      <c r="Q5" s="18"/>
      <c r="R5" s="18"/>
      <c r="S5" s="18"/>
      <c r="T5" s="18"/>
    </row>
    <row r="6" spans="1:20" ht="15" customHeight="1">
      <c r="A6" s="366"/>
      <c r="B6" s="368"/>
      <c r="C6" s="27" t="s">
        <v>64</v>
      </c>
      <c r="D6" s="28" t="s">
        <v>65</v>
      </c>
      <c r="E6" s="28" t="s">
        <v>66</v>
      </c>
      <c r="F6" s="28" t="s">
        <v>67</v>
      </c>
      <c r="G6" s="28" t="s">
        <v>68</v>
      </c>
      <c r="H6" s="28" t="s">
        <v>69</v>
      </c>
      <c r="I6" s="28" t="s">
        <v>70</v>
      </c>
      <c r="J6" s="28" t="s">
        <v>71</v>
      </c>
      <c r="K6" s="28" t="s">
        <v>72</v>
      </c>
      <c r="L6" s="28" t="s">
        <v>73</v>
      </c>
      <c r="M6" s="28" t="s">
        <v>74</v>
      </c>
      <c r="N6" s="28" t="s">
        <v>75</v>
      </c>
      <c r="O6" s="29" t="s">
        <v>76</v>
      </c>
      <c r="P6" s="30" t="s">
        <v>77</v>
      </c>
      <c r="Q6" s="18"/>
      <c r="R6" s="18"/>
      <c r="S6" s="18"/>
      <c r="T6" s="18"/>
    </row>
    <row r="7" spans="1:20" ht="15" customHeight="1">
      <c r="A7" s="31" t="s">
        <v>78</v>
      </c>
      <c r="B7" s="32" t="s">
        <v>79</v>
      </c>
      <c r="C7" s="33"/>
      <c r="D7" s="34">
        <v>5.2898659586381784</v>
      </c>
      <c r="E7" s="34">
        <v>1.3065598468589397</v>
      </c>
      <c r="F7" s="34">
        <v>4.4866479926801972</v>
      </c>
      <c r="G7" s="34">
        <v>1.200856804244967</v>
      </c>
      <c r="H7" s="34">
        <v>-8.432267460984938E-2</v>
      </c>
      <c r="I7" s="34">
        <v>5.1747284116335601</v>
      </c>
      <c r="J7" s="34">
        <v>2.6092595365992155</v>
      </c>
      <c r="K7" s="34">
        <v>5.1569279209556349</v>
      </c>
      <c r="L7" s="34">
        <v>2.4316578709800285</v>
      </c>
      <c r="M7" s="34">
        <v>2.8486069385831581</v>
      </c>
      <c r="N7" s="34">
        <v>2.3515541601946852</v>
      </c>
      <c r="O7" s="35">
        <v>2.7620661192967</v>
      </c>
      <c r="P7" s="36">
        <v>3.0454736197782668</v>
      </c>
      <c r="Q7" s="18"/>
      <c r="R7" s="18"/>
      <c r="S7" s="18"/>
      <c r="T7" s="18"/>
    </row>
    <row r="8" spans="1:20" ht="15" customHeight="1">
      <c r="A8" s="31" t="s">
        <v>80</v>
      </c>
      <c r="B8" s="32" t="s">
        <v>81</v>
      </c>
      <c r="C8" s="33"/>
      <c r="D8" s="34">
        <v>5.1712096986634606</v>
      </c>
      <c r="E8" s="34">
        <v>2.2730848791782381</v>
      </c>
      <c r="F8" s="34">
        <v>11.501665216593295</v>
      </c>
      <c r="G8" s="34">
        <v>3.1500202609686272</v>
      </c>
      <c r="H8" s="34">
        <v>-2.6850943338293796</v>
      </c>
      <c r="I8" s="34">
        <v>14.601528467723515</v>
      </c>
      <c r="J8" s="34">
        <v>9.3956019533968238</v>
      </c>
      <c r="K8" s="34">
        <v>17.622830463610896</v>
      </c>
      <c r="L8" s="34">
        <v>-2.229472423055002</v>
      </c>
      <c r="M8" s="34">
        <v>4.6503000000000005</v>
      </c>
      <c r="N8" s="34">
        <v>8.8399999999999981</v>
      </c>
      <c r="O8" s="35">
        <v>0.97784173773063543</v>
      </c>
      <c r="P8" s="35">
        <v>2.312970347803541</v>
      </c>
      <c r="Q8" s="18"/>
      <c r="R8" s="18"/>
      <c r="S8" s="18"/>
      <c r="T8" s="18"/>
    </row>
    <row r="9" spans="1:20" ht="15" customHeight="1">
      <c r="A9" s="31" t="s">
        <v>82</v>
      </c>
      <c r="B9" s="32" t="s">
        <v>83</v>
      </c>
      <c r="C9" s="33"/>
      <c r="D9" s="34">
        <v>10.098081133855489</v>
      </c>
      <c r="E9" s="34">
        <v>2.8905673135342185</v>
      </c>
      <c r="F9" s="34">
        <v>6.0488407797719033</v>
      </c>
      <c r="G9" s="34">
        <v>6.2852481728144297E-2</v>
      </c>
      <c r="H9" s="34">
        <v>-9.5081050411907029</v>
      </c>
      <c r="I9" s="34">
        <v>16.826982880174658</v>
      </c>
      <c r="J9" s="34">
        <v>9.2066919734522088</v>
      </c>
      <c r="K9" s="34">
        <v>6.5226672413561682</v>
      </c>
      <c r="L9" s="34">
        <v>-9.029006896804276</v>
      </c>
      <c r="M9" s="34">
        <v>8.6573577853514152</v>
      </c>
      <c r="N9" s="34">
        <v>6.7014138862561694</v>
      </c>
      <c r="O9" s="35">
        <v>-1.9816991699155271</v>
      </c>
      <c r="P9" s="35">
        <v>-1.6023643488902568</v>
      </c>
      <c r="Q9" s="18"/>
      <c r="R9" s="18"/>
      <c r="S9" s="18"/>
      <c r="T9" s="18"/>
    </row>
    <row r="10" spans="1:20" ht="15" customHeight="1">
      <c r="A10" s="31" t="s">
        <v>84</v>
      </c>
      <c r="B10" s="32" t="s">
        <v>85</v>
      </c>
      <c r="C10" s="33"/>
      <c r="D10" s="34">
        <v>15.028957867631204</v>
      </c>
      <c r="E10" s="34">
        <v>0.86010207945221917</v>
      </c>
      <c r="F10" s="34">
        <v>3.7786210734169154</v>
      </c>
      <c r="G10" s="34">
        <v>0.64807811968354212</v>
      </c>
      <c r="H10" s="34">
        <v>-8.6062893550562638</v>
      </c>
      <c r="I10" s="34">
        <v>22.837817186077018</v>
      </c>
      <c r="J10" s="34">
        <v>10.379254050827063</v>
      </c>
      <c r="K10" s="34">
        <v>9.6121259142747491</v>
      </c>
      <c r="L10" s="34">
        <v>19.505094575727473</v>
      </c>
      <c r="M10" s="34">
        <v>4.1763937379908533</v>
      </c>
      <c r="N10" s="34">
        <v>52.675008304752446</v>
      </c>
      <c r="O10" s="35">
        <v>19.889913266318803</v>
      </c>
      <c r="P10" s="35">
        <v>17.444695253376448</v>
      </c>
      <c r="Q10" s="18"/>
      <c r="R10" s="18"/>
      <c r="S10" s="18"/>
      <c r="T10" s="18"/>
    </row>
    <row r="11" spans="1:20" ht="15" customHeight="1">
      <c r="A11" s="31" t="s">
        <v>86</v>
      </c>
      <c r="B11" s="32" t="s">
        <v>87</v>
      </c>
      <c r="C11" s="33"/>
      <c r="D11" s="34">
        <v>9.6831062087257411</v>
      </c>
      <c r="E11" s="34">
        <v>9.8738280050183853</v>
      </c>
      <c r="F11" s="34">
        <v>9.1970821703814813</v>
      </c>
      <c r="G11" s="34">
        <v>10.102682363108395</v>
      </c>
      <c r="H11" s="34">
        <v>7.3316382076776554</v>
      </c>
      <c r="I11" s="34">
        <v>3.034292555878475</v>
      </c>
      <c r="J11" s="34">
        <v>4.5654529068261871</v>
      </c>
      <c r="K11" s="34">
        <v>1.2219512192734301</v>
      </c>
      <c r="L11" s="34">
        <v>2.148112912089283</v>
      </c>
      <c r="M11" s="34">
        <v>1.3487173632341389</v>
      </c>
      <c r="N11" s="34">
        <v>3.0762224521732429</v>
      </c>
      <c r="O11" s="35">
        <v>3.24791618812535</v>
      </c>
      <c r="P11" s="35">
        <v>2.8012311763676561</v>
      </c>
      <c r="Q11" s="18"/>
      <c r="R11" s="18"/>
      <c r="S11" s="18"/>
      <c r="T11" s="18"/>
    </row>
    <row r="12" spans="1:20" ht="15" customHeight="1">
      <c r="A12" s="31" t="s">
        <v>88</v>
      </c>
      <c r="B12" s="32" t="s">
        <v>89</v>
      </c>
      <c r="C12" s="33"/>
      <c r="D12" s="34">
        <v>0.25957784562216918</v>
      </c>
      <c r="E12" s="34">
        <v>2.2953345002240835</v>
      </c>
      <c r="F12" s="34">
        <v>8.9626988292108702</v>
      </c>
      <c r="G12" s="34">
        <v>3.0660153864215824</v>
      </c>
      <c r="H12" s="34">
        <v>0.12322812390728774</v>
      </c>
      <c r="I12" s="34">
        <v>18.676063633607075</v>
      </c>
      <c r="J12" s="34">
        <v>12.098390765722138</v>
      </c>
      <c r="K12" s="34">
        <v>7.4811487719543699</v>
      </c>
      <c r="L12" s="34">
        <v>-4.388929851824976</v>
      </c>
      <c r="M12" s="34">
        <v>6.9954385853714092</v>
      </c>
      <c r="N12" s="34">
        <v>6.9277276629698976</v>
      </c>
      <c r="O12" s="35">
        <v>-1.1002564115028781</v>
      </c>
      <c r="P12" s="35">
        <v>-2.0662592589017841</v>
      </c>
      <c r="Q12" s="18"/>
      <c r="R12" s="18"/>
      <c r="S12" s="18"/>
      <c r="T12" s="18"/>
    </row>
    <row r="13" spans="1:20" ht="15" customHeight="1">
      <c r="A13" s="31" t="s">
        <v>90</v>
      </c>
      <c r="B13" s="32" t="s">
        <v>91</v>
      </c>
      <c r="C13" s="33"/>
      <c r="D13" s="34">
        <v>2.7494341568188339</v>
      </c>
      <c r="E13" s="34">
        <v>2.7355788279883959</v>
      </c>
      <c r="F13" s="34">
        <v>6.0748629884344219</v>
      </c>
      <c r="G13" s="34">
        <v>4.1911416509607351</v>
      </c>
      <c r="H13" s="34">
        <v>-2.5597905678274455</v>
      </c>
      <c r="I13" s="34">
        <v>10.706886908968738</v>
      </c>
      <c r="J13" s="34">
        <v>17.231438140559348</v>
      </c>
      <c r="K13" s="34">
        <v>8.1122699289282583</v>
      </c>
      <c r="L13" s="34">
        <v>-11.389602030979978</v>
      </c>
      <c r="M13" s="34">
        <v>6.6383596807337879</v>
      </c>
      <c r="N13" s="34">
        <v>7.4177038327639782</v>
      </c>
      <c r="O13" s="35">
        <v>-3.0154520311255917</v>
      </c>
      <c r="P13" s="35">
        <v>0.16334351677288544</v>
      </c>
      <c r="Q13" s="18"/>
      <c r="R13" s="18"/>
      <c r="S13" s="18"/>
      <c r="T13" s="18"/>
    </row>
    <row r="14" spans="1:20" ht="15" customHeight="1">
      <c r="A14" s="31" t="s">
        <v>92</v>
      </c>
      <c r="B14" s="32" t="s">
        <v>93</v>
      </c>
      <c r="C14" s="33"/>
      <c r="D14" s="34">
        <v>6.8828770994585451</v>
      </c>
      <c r="E14" s="34">
        <v>8.2622111117042252</v>
      </c>
      <c r="F14" s="34">
        <v>6.3911850251812492</v>
      </c>
      <c r="G14" s="34">
        <v>5.8976904881746499</v>
      </c>
      <c r="H14" s="34">
        <v>0.17296455825103083</v>
      </c>
      <c r="I14" s="34">
        <v>4.4101772576496518</v>
      </c>
      <c r="J14" s="34">
        <v>11.68008519156086</v>
      </c>
      <c r="K14" s="34">
        <v>8.7710095897866562</v>
      </c>
      <c r="L14" s="34">
        <v>-11.794062582937862</v>
      </c>
      <c r="M14" s="34">
        <v>4.435495171475119</v>
      </c>
      <c r="N14" s="34">
        <v>4.6032114268720914</v>
      </c>
      <c r="O14" s="35">
        <v>1.4454911859883324</v>
      </c>
      <c r="P14" s="35">
        <v>11.889699376919841</v>
      </c>
      <c r="Q14" s="18"/>
      <c r="R14" s="18"/>
      <c r="S14" s="18"/>
      <c r="T14" s="18"/>
    </row>
    <row r="15" spans="1:20" ht="15" customHeight="1">
      <c r="A15" s="31" t="s">
        <v>94</v>
      </c>
      <c r="B15" s="32" t="s">
        <v>95</v>
      </c>
      <c r="C15" s="33"/>
      <c r="D15" s="34">
        <v>6.2802201427453728</v>
      </c>
      <c r="E15" s="34">
        <v>6.9151996314171491</v>
      </c>
      <c r="F15" s="34">
        <v>1.5027543247704753</v>
      </c>
      <c r="G15" s="34">
        <v>5.4106304228523534</v>
      </c>
      <c r="H15" s="34">
        <v>-7.9837457872843602</v>
      </c>
      <c r="I15" s="34">
        <v>13.391962586594724</v>
      </c>
      <c r="J15" s="34">
        <v>12.206782820772895</v>
      </c>
      <c r="K15" s="34">
        <v>9.9214736764575662</v>
      </c>
      <c r="L15" s="34">
        <v>-36.776533685256808</v>
      </c>
      <c r="M15" s="34">
        <v>10.729571838109081</v>
      </c>
      <c r="N15" s="34">
        <v>12.564967987930364</v>
      </c>
      <c r="O15" s="35">
        <v>18.030265987098858</v>
      </c>
      <c r="P15" s="35">
        <v>21.842477561386623</v>
      </c>
      <c r="Q15" s="18"/>
      <c r="R15" s="18"/>
      <c r="S15" s="18"/>
      <c r="T15" s="18"/>
    </row>
    <row r="16" spans="1:20" ht="15" customHeight="1">
      <c r="A16" s="31" t="s">
        <v>96</v>
      </c>
      <c r="B16" s="32" t="s">
        <v>97</v>
      </c>
      <c r="C16" s="33"/>
      <c r="D16" s="34">
        <v>27.500466924515806</v>
      </c>
      <c r="E16" s="34">
        <v>10.684703000251206</v>
      </c>
      <c r="F16" s="34">
        <v>25.949248397705301</v>
      </c>
      <c r="G16" s="34">
        <v>10.591471518729978</v>
      </c>
      <c r="H16" s="34">
        <v>1.6915988165086282</v>
      </c>
      <c r="I16" s="34">
        <v>13.647826036532326</v>
      </c>
      <c r="J16" s="34">
        <v>2.1365234007675289</v>
      </c>
      <c r="K16" s="34">
        <v>7.049803527680254</v>
      </c>
      <c r="L16" s="34">
        <v>2.0203402006424667</v>
      </c>
      <c r="M16" s="34">
        <v>3.6747780099450447</v>
      </c>
      <c r="N16" s="34">
        <v>4.1857788760994854</v>
      </c>
      <c r="O16" s="35">
        <v>4.1529790585434077</v>
      </c>
      <c r="P16" s="35">
        <v>4.9143466690645932</v>
      </c>
      <c r="Q16" s="18"/>
      <c r="R16" s="18"/>
      <c r="S16" s="18"/>
      <c r="T16" s="18"/>
    </row>
    <row r="17" spans="1:20" ht="15" customHeight="1">
      <c r="A17" s="31" t="s">
        <v>98</v>
      </c>
      <c r="B17" s="32" t="s">
        <v>99</v>
      </c>
      <c r="C17" s="33"/>
      <c r="D17" s="34">
        <v>1.8190059042259148</v>
      </c>
      <c r="E17" s="34">
        <v>1.9288552292240766</v>
      </c>
      <c r="F17" s="34">
        <v>6.496780584966336</v>
      </c>
      <c r="G17" s="34">
        <v>6.8943891755075564</v>
      </c>
      <c r="H17" s="34">
        <v>8.9038815481973508</v>
      </c>
      <c r="I17" s="34">
        <v>9.7990035888018632</v>
      </c>
      <c r="J17" s="34">
        <v>9.4316972617537562</v>
      </c>
      <c r="K17" s="34">
        <v>6.3490185276160886</v>
      </c>
      <c r="L17" s="34">
        <v>-0.34871593307054677</v>
      </c>
      <c r="M17" s="34">
        <v>4.6585171876768996</v>
      </c>
      <c r="N17" s="34">
        <v>6.9146870425815816</v>
      </c>
      <c r="O17" s="35">
        <v>7.2655114541323949</v>
      </c>
      <c r="P17" s="35">
        <v>7.8006779971889832</v>
      </c>
      <c r="Q17" s="18"/>
      <c r="R17" s="18"/>
      <c r="S17" s="18"/>
      <c r="T17" s="18"/>
    </row>
    <row r="18" spans="1:20" ht="15" customHeight="1">
      <c r="A18" s="31" t="s">
        <v>100</v>
      </c>
      <c r="B18" s="32" t="s">
        <v>101</v>
      </c>
      <c r="C18" s="33"/>
      <c r="D18" s="34">
        <v>1.4112970311735933</v>
      </c>
      <c r="E18" s="34">
        <v>1.8774671326060779</v>
      </c>
      <c r="F18" s="34">
        <v>1.613864368815366</v>
      </c>
      <c r="G18" s="34">
        <v>1.5028591391573769</v>
      </c>
      <c r="H18" s="34">
        <v>0.38984970765719451</v>
      </c>
      <c r="I18" s="34">
        <v>4.0467229058075667</v>
      </c>
      <c r="J18" s="34">
        <v>1.5610560861483866</v>
      </c>
      <c r="K18" s="34">
        <v>3.7534371927743448</v>
      </c>
      <c r="L18" s="34">
        <v>2.0784408884555963</v>
      </c>
      <c r="M18" s="34">
        <v>2.7653795692080019</v>
      </c>
      <c r="N18" s="34">
        <v>1.7165002965878244</v>
      </c>
      <c r="O18" s="35">
        <v>2.1787485002479658</v>
      </c>
      <c r="P18" s="35">
        <v>2.9839607273481938</v>
      </c>
      <c r="Q18" s="18"/>
      <c r="R18" s="18"/>
      <c r="S18" s="18"/>
      <c r="T18" s="18"/>
    </row>
    <row r="19" spans="1:20" ht="15" customHeight="1">
      <c r="A19" s="31" t="s">
        <v>102</v>
      </c>
      <c r="B19" s="32" t="s">
        <v>103</v>
      </c>
      <c r="C19" s="33"/>
      <c r="D19" s="34">
        <v>5.200011942599688</v>
      </c>
      <c r="E19" s="34">
        <v>4.785789586245107</v>
      </c>
      <c r="F19" s="34">
        <v>6.7151770353724149</v>
      </c>
      <c r="G19" s="34">
        <v>7.4057950047993355</v>
      </c>
      <c r="H19" s="34">
        <v>1.933370153742368</v>
      </c>
      <c r="I19" s="34">
        <v>8.70909197410848</v>
      </c>
      <c r="J19" s="34">
        <v>4.9488971894529836</v>
      </c>
      <c r="K19" s="34">
        <v>5.607171307941675</v>
      </c>
      <c r="L19" s="34">
        <v>1.5223977858216575</v>
      </c>
      <c r="M19" s="34">
        <v>1.5050274070925023</v>
      </c>
      <c r="N19" s="34">
        <v>3.4991367197245422</v>
      </c>
      <c r="O19" s="35">
        <v>3.9277906632604282</v>
      </c>
      <c r="P19" s="35">
        <v>4.1492014745627586</v>
      </c>
      <c r="Q19" s="18"/>
      <c r="R19" s="18"/>
      <c r="S19" s="18"/>
      <c r="T19" s="18"/>
    </row>
    <row r="20" spans="1:20" ht="15" customHeight="1">
      <c r="A20" s="31" t="s">
        <v>104</v>
      </c>
      <c r="B20" s="32" t="s">
        <v>105</v>
      </c>
      <c r="C20" s="33"/>
      <c r="D20" s="34">
        <v>8.305724906328388</v>
      </c>
      <c r="E20" s="34">
        <v>14.186034103975565</v>
      </c>
      <c r="F20" s="34">
        <v>15.796974350508771</v>
      </c>
      <c r="G20" s="34">
        <v>11.646417210833979</v>
      </c>
      <c r="H20" s="34">
        <v>11.961475527906929</v>
      </c>
      <c r="I20" s="34">
        <v>16.284990828232143</v>
      </c>
      <c r="J20" s="34">
        <v>18.620216570974161</v>
      </c>
      <c r="K20" s="34">
        <v>6.4366285132714083</v>
      </c>
      <c r="L20" s="34">
        <v>2.1873193157727644</v>
      </c>
      <c r="M20" s="34">
        <v>2.2961497699819344</v>
      </c>
      <c r="N20" s="34">
        <v>1.5812491456781093</v>
      </c>
      <c r="O20" s="35">
        <v>5.0293798199635056</v>
      </c>
      <c r="P20" s="35">
        <v>4.0379419791802134</v>
      </c>
      <c r="Q20" s="18"/>
      <c r="R20" s="18"/>
      <c r="S20" s="18"/>
      <c r="T20" s="18"/>
    </row>
    <row r="21" spans="1:20" ht="15" customHeight="1">
      <c r="A21" s="31" t="s">
        <v>106</v>
      </c>
      <c r="B21" s="32" t="s">
        <v>107</v>
      </c>
      <c r="C21" s="33"/>
      <c r="D21" s="34">
        <v>3.4453237403650339</v>
      </c>
      <c r="E21" s="34">
        <v>5.1078272685164468</v>
      </c>
      <c r="F21" s="34">
        <v>4.9050007701713252</v>
      </c>
      <c r="G21" s="34">
        <v>8.1535040726417201</v>
      </c>
      <c r="H21" s="34">
        <v>2.0545514600392103</v>
      </c>
      <c r="I21" s="34">
        <v>8.0255944745213288</v>
      </c>
      <c r="J21" s="34">
        <v>4.7128399081767105</v>
      </c>
      <c r="K21" s="34">
        <v>5.1153722279229097</v>
      </c>
      <c r="L21" s="34">
        <v>6.1581248406938434</v>
      </c>
      <c r="M21" s="34">
        <v>3.3840118383489397</v>
      </c>
      <c r="N21" s="34">
        <v>4.0822338553931532</v>
      </c>
      <c r="O21" s="35">
        <v>5.7475256656359139</v>
      </c>
      <c r="P21" s="35">
        <v>4.4934530059026203</v>
      </c>
      <c r="Q21" s="18"/>
      <c r="R21" s="18"/>
      <c r="S21" s="18"/>
      <c r="T21" s="18"/>
    </row>
    <row r="22" spans="1:20" ht="15" customHeight="1">
      <c r="A22" s="31" t="s">
        <v>108</v>
      </c>
      <c r="B22" s="32" t="s">
        <v>109</v>
      </c>
      <c r="C22" s="33"/>
      <c r="D22" s="34">
        <v>5.6119697331992953</v>
      </c>
      <c r="E22" s="34">
        <v>5.8173492456426867</v>
      </c>
      <c r="F22" s="34">
        <v>4.9516031549074411</v>
      </c>
      <c r="G22" s="34">
        <v>5.4796546956149559</v>
      </c>
      <c r="H22" s="34">
        <v>7.1529446406992587</v>
      </c>
      <c r="I22" s="34">
        <v>7.2071059274588967</v>
      </c>
      <c r="J22" s="34">
        <v>5.8291117215623371</v>
      </c>
      <c r="K22" s="34">
        <v>5.9774376058965419</v>
      </c>
      <c r="L22" s="34">
        <v>3.2014228497298647</v>
      </c>
      <c r="M22" s="34">
        <v>3.9191415840511312</v>
      </c>
      <c r="N22" s="34">
        <v>4.6603877542229446</v>
      </c>
      <c r="O22" s="35">
        <v>3.9292196240633763</v>
      </c>
      <c r="P22" s="35">
        <v>2.7055499870666142</v>
      </c>
      <c r="Q22" s="18"/>
      <c r="R22" s="18"/>
      <c r="S22" s="18"/>
      <c r="T22" s="18"/>
    </row>
    <row r="23" spans="1:20" ht="15" customHeight="1">
      <c r="A23" s="31" t="s">
        <v>110</v>
      </c>
      <c r="B23" s="32" t="s">
        <v>111</v>
      </c>
      <c r="C23" s="33"/>
      <c r="D23" s="34">
        <v>4.6270003789501262</v>
      </c>
      <c r="E23" s="34">
        <v>3.5682974844422102</v>
      </c>
      <c r="F23" s="34">
        <v>3.0386342046440427</v>
      </c>
      <c r="G23" s="34">
        <v>10.615375688257254</v>
      </c>
      <c r="H23" s="34">
        <v>3.3376727181173917</v>
      </c>
      <c r="I23" s="34">
        <v>7.3958686245816851</v>
      </c>
      <c r="J23" s="34">
        <v>5.8747565797491399</v>
      </c>
      <c r="K23" s="34">
        <v>6.6900538015151483</v>
      </c>
      <c r="L23" s="34">
        <v>5.19978793253697</v>
      </c>
      <c r="M23" s="34">
        <v>6.5950947337377581</v>
      </c>
      <c r="N23" s="34">
        <v>6.9942906106641054</v>
      </c>
      <c r="O23" s="35">
        <v>6.5707115104510505</v>
      </c>
      <c r="P23" s="35">
        <v>5.5169392326924189</v>
      </c>
      <c r="Q23" s="18"/>
      <c r="R23" s="18"/>
      <c r="S23" s="18"/>
      <c r="T23" s="18"/>
    </row>
    <row r="24" spans="1:20" ht="15" customHeight="1">
      <c r="A24" s="31" t="s">
        <v>112</v>
      </c>
      <c r="B24" s="32" t="s">
        <v>113</v>
      </c>
      <c r="C24" s="33"/>
      <c r="D24" s="34">
        <v>4.4953665685601196</v>
      </c>
      <c r="E24" s="34">
        <v>3.6195868841551149</v>
      </c>
      <c r="F24" s="34">
        <v>3.6159708223394338</v>
      </c>
      <c r="G24" s="34">
        <v>8.7231058138624782</v>
      </c>
      <c r="H24" s="34">
        <v>4.5158819261747514</v>
      </c>
      <c r="I24" s="34">
        <v>4.6905869677749319</v>
      </c>
      <c r="J24" s="34">
        <v>4.6295342654745744</v>
      </c>
      <c r="K24" s="34">
        <v>5.9215848820533461</v>
      </c>
      <c r="L24" s="34">
        <v>1.7651219487174383</v>
      </c>
      <c r="M24" s="34">
        <v>3.3803430718686869</v>
      </c>
      <c r="N24" s="34">
        <v>4.4820813846608649</v>
      </c>
      <c r="O24" s="35">
        <v>5.1077517867075315</v>
      </c>
      <c r="P24" s="35">
        <v>4.1665719165993629</v>
      </c>
      <c r="Q24" s="18"/>
      <c r="R24" s="18"/>
      <c r="S24" s="18"/>
      <c r="T24" s="18"/>
    </row>
    <row r="25" spans="1:20" ht="15" customHeight="1">
      <c r="A25" s="370"/>
      <c r="B25" s="37" t="s">
        <v>114</v>
      </c>
      <c r="C25" s="33"/>
      <c r="D25" s="34">
        <v>5.2898659586381784</v>
      </c>
      <c r="E25" s="34">
        <v>1.3065598468589397</v>
      </c>
      <c r="F25" s="34">
        <v>4.4866479926801972</v>
      </c>
      <c r="G25" s="34">
        <v>1.200856804244967</v>
      </c>
      <c r="H25" s="34">
        <v>-8.432267460984938E-2</v>
      </c>
      <c r="I25" s="34">
        <v>5.1747284116335601</v>
      </c>
      <c r="J25" s="34">
        <v>2.6092595365992155</v>
      </c>
      <c r="K25" s="34">
        <v>5.1569279209556349</v>
      </c>
      <c r="L25" s="34">
        <v>2.4316578709800285</v>
      </c>
      <c r="M25" s="34">
        <v>2.8486069385831581</v>
      </c>
      <c r="N25" s="34">
        <v>2.3515541601946852</v>
      </c>
      <c r="O25" s="35">
        <v>2.7620661192967031</v>
      </c>
      <c r="P25" s="35">
        <v>3.0454736197782668</v>
      </c>
      <c r="Q25" s="18"/>
      <c r="R25" s="18"/>
      <c r="S25" s="18"/>
      <c r="T25" s="18"/>
    </row>
    <row r="26" spans="1:20" ht="15" customHeight="1">
      <c r="A26" s="371"/>
      <c r="B26" s="37" t="s">
        <v>115</v>
      </c>
      <c r="C26" s="33"/>
      <c r="D26" s="34">
        <v>4.7806531227724536</v>
      </c>
      <c r="E26" s="34">
        <v>3.9665955428464383</v>
      </c>
      <c r="F26" s="34">
        <v>6.3603517708945096</v>
      </c>
      <c r="G26" s="34">
        <v>4.6294703698670583</v>
      </c>
      <c r="H26" s="34">
        <v>4.3132549360467391E-2</v>
      </c>
      <c r="I26" s="34">
        <v>10.183952156881963</v>
      </c>
      <c r="J26" s="34">
        <v>9.496772860519501</v>
      </c>
      <c r="K26" s="34">
        <v>6.899240705892101</v>
      </c>
      <c r="L26" s="34">
        <v>-4.4182249411963221</v>
      </c>
      <c r="M26" s="34">
        <v>5.208391586897168</v>
      </c>
      <c r="N26" s="34">
        <v>6.5363312869219081</v>
      </c>
      <c r="O26" s="35">
        <v>2.1266993555738218</v>
      </c>
      <c r="P26" s="35">
        <v>3.7453098110603897</v>
      </c>
      <c r="Q26" s="18"/>
      <c r="R26" s="18"/>
      <c r="S26" s="18"/>
      <c r="T26" s="18"/>
    </row>
    <row r="27" spans="1:20" ht="15" customHeight="1">
      <c r="A27" s="371"/>
      <c r="B27" s="38" t="s">
        <v>116</v>
      </c>
      <c r="C27" s="39"/>
      <c r="D27" s="40">
        <v>4.9509706093406773</v>
      </c>
      <c r="E27" s="40">
        <v>3.0740148777829552</v>
      </c>
      <c r="F27" s="40">
        <v>5.7424074887884879</v>
      </c>
      <c r="G27" s="40">
        <v>3.5121479132034104</v>
      </c>
      <c r="H27" s="40">
        <v>2.5246524491297009E-3</v>
      </c>
      <c r="I27" s="41">
        <v>8.5893734497567955</v>
      </c>
      <c r="J27" s="41">
        <v>7.3732249985143312</v>
      </c>
      <c r="K27" s="41">
        <v>6.3858874966148935</v>
      </c>
      <c r="L27" s="41">
        <v>-2.4232972041280241</v>
      </c>
      <c r="M27" s="41">
        <v>4.4869445374013006</v>
      </c>
      <c r="N27" s="41">
        <v>5.2769976384691901</v>
      </c>
      <c r="O27" s="42">
        <v>2.3125884526589919</v>
      </c>
      <c r="P27" s="42">
        <v>3.5396594018179282</v>
      </c>
      <c r="Q27" s="18"/>
      <c r="R27" s="18"/>
      <c r="S27" s="18"/>
      <c r="T27" s="18"/>
    </row>
    <row r="28" spans="1:20" ht="15" customHeight="1">
      <c r="A28" s="371"/>
      <c r="B28" s="43" t="s">
        <v>117</v>
      </c>
      <c r="C28" s="33"/>
      <c r="D28" s="34">
        <v>1.3960260673247549</v>
      </c>
      <c r="E28" s="34">
        <v>8.9704127745077429</v>
      </c>
      <c r="F28" s="34">
        <v>9.0834983818956445</v>
      </c>
      <c r="G28" s="34">
        <v>9.110208781767227</v>
      </c>
      <c r="H28" s="34">
        <v>4.9540517906817527</v>
      </c>
      <c r="I28" s="34">
        <v>12.857922486808826</v>
      </c>
      <c r="J28" s="34">
        <v>10.020631430497358</v>
      </c>
      <c r="K28" s="34">
        <v>9.2044357162040686</v>
      </c>
      <c r="L28" s="34">
        <v>-1.8784000000000072</v>
      </c>
      <c r="M28" s="34">
        <v>8.0344000000000033</v>
      </c>
      <c r="N28" s="34">
        <v>8.7499999999999822</v>
      </c>
      <c r="O28" s="35">
        <v>-1.1153417181126284</v>
      </c>
      <c r="P28" s="35">
        <v>6.765556310479977</v>
      </c>
      <c r="Q28" s="18"/>
      <c r="R28" s="18"/>
      <c r="S28" s="18"/>
      <c r="T28" s="18"/>
    </row>
    <row r="29" spans="1:20" ht="15" customHeight="1">
      <c r="A29" s="372"/>
      <c r="B29" s="44" t="s">
        <v>118</v>
      </c>
      <c r="C29" s="45"/>
      <c r="D29" s="46">
        <v>4.6701959911948627</v>
      </c>
      <c r="E29" s="46">
        <v>3.5251531738196897</v>
      </c>
      <c r="F29" s="46">
        <v>6.0114828408074859</v>
      </c>
      <c r="G29" s="46">
        <v>3.9760532739822891</v>
      </c>
      <c r="H29" s="46">
        <v>0.43311371777683</v>
      </c>
      <c r="I29" s="46">
        <v>8.9772793542130032</v>
      </c>
      <c r="J29" s="46">
        <v>7.6223761076818732</v>
      </c>
      <c r="K29" s="46">
        <v>6.6570559918988454</v>
      </c>
      <c r="L29" s="46">
        <v>-2.3696213419770182</v>
      </c>
      <c r="M29" s="46">
        <v>4.8381498272749335</v>
      </c>
      <c r="N29" s="46">
        <v>5.63131455833327</v>
      </c>
      <c r="O29" s="47">
        <v>1.9525446326432914</v>
      </c>
      <c r="P29" s="47">
        <v>3.8682875245955914</v>
      </c>
      <c r="Q29" s="18"/>
      <c r="R29" s="18"/>
      <c r="S29" s="18"/>
      <c r="T29" s="18"/>
    </row>
    <row r="30" spans="1:20" ht="15" customHeight="1">
      <c r="A30" s="374" t="s">
        <v>119</v>
      </c>
      <c r="B30" s="375"/>
      <c r="C30" s="48"/>
      <c r="D30" s="49"/>
      <c r="E30" s="49"/>
      <c r="F30" s="49"/>
      <c r="G30" s="49"/>
      <c r="H30" s="49"/>
      <c r="I30" s="49"/>
      <c r="J30" s="49"/>
      <c r="K30" s="18"/>
      <c r="L30" s="18"/>
      <c r="M30" s="18"/>
      <c r="N30" s="18"/>
      <c r="O30" s="18"/>
      <c r="P30" s="50">
        <v>45410</v>
      </c>
      <c r="Q30" s="18"/>
      <c r="R30" s="18"/>
      <c r="S30" s="18"/>
      <c r="T30" s="18"/>
    </row>
    <row r="31" spans="1:20" ht="15" customHeight="1">
      <c r="A31" s="51"/>
      <c r="B31" s="52"/>
      <c r="C31" s="18"/>
      <c r="D31" s="53"/>
      <c r="E31" s="53"/>
      <c r="F31" s="53"/>
      <c r="G31" s="53"/>
      <c r="H31" s="53"/>
      <c r="I31" s="53"/>
      <c r="J31" s="53"/>
      <c r="K31" s="53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5" customHeight="1">
      <c r="A32" s="363" t="s">
        <v>120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18"/>
      <c r="R32" s="18"/>
      <c r="S32" s="18"/>
      <c r="T32" s="18"/>
    </row>
    <row r="33" spans="1:20" ht="15" customHeight="1">
      <c r="A33" s="369" t="s">
        <v>121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18"/>
      <c r="R33" s="18"/>
      <c r="S33" s="18"/>
      <c r="T33" s="18"/>
    </row>
    <row r="34" spans="1:20" ht="15" customHeight="1">
      <c r="A34" s="55"/>
      <c r="B34" s="55"/>
      <c r="C34" s="56"/>
      <c r="D34" s="57"/>
      <c r="E34" s="22"/>
      <c r="F34" s="22"/>
      <c r="G34" s="57"/>
      <c r="H34" s="22"/>
      <c r="I34" s="22"/>
      <c r="J34" s="54"/>
      <c r="K34" s="18"/>
      <c r="L34" s="18"/>
      <c r="M34" s="18"/>
      <c r="N34" s="18"/>
      <c r="O34" s="21" t="s">
        <v>122</v>
      </c>
      <c r="P34" s="18"/>
      <c r="Q34" s="18"/>
      <c r="R34" s="18"/>
      <c r="S34" s="18"/>
      <c r="T34" s="18"/>
    </row>
    <row r="35" spans="1:20" ht="15" customHeight="1">
      <c r="A35" s="365"/>
      <c r="B35" s="367" t="s">
        <v>49</v>
      </c>
      <c r="C35" s="23" t="s">
        <v>50</v>
      </c>
      <c r="D35" s="24" t="s">
        <v>51</v>
      </c>
      <c r="E35" s="24" t="s">
        <v>52</v>
      </c>
      <c r="F35" s="24" t="s">
        <v>53</v>
      </c>
      <c r="G35" s="24" t="s">
        <v>54</v>
      </c>
      <c r="H35" s="24" t="s">
        <v>55</v>
      </c>
      <c r="I35" s="24" t="s">
        <v>56</v>
      </c>
      <c r="J35" s="24" t="s">
        <v>57</v>
      </c>
      <c r="K35" s="24" t="s">
        <v>58</v>
      </c>
      <c r="L35" s="24" t="s">
        <v>59</v>
      </c>
      <c r="M35" s="24" t="s">
        <v>60</v>
      </c>
      <c r="N35" s="24" t="s">
        <v>61</v>
      </c>
      <c r="O35" s="24" t="s">
        <v>62</v>
      </c>
      <c r="P35" s="25" t="s">
        <v>63</v>
      </c>
      <c r="Q35" s="18"/>
      <c r="R35" s="18"/>
      <c r="S35" s="18"/>
      <c r="T35" s="18"/>
    </row>
    <row r="36" spans="1:20" ht="15" customHeight="1">
      <c r="A36" s="366"/>
      <c r="B36" s="368"/>
      <c r="C36" s="27" t="s">
        <v>64</v>
      </c>
      <c r="D36" s="24" t="s">
        <v>65</v>
      </c>
      <c r="E36" s="24" t="s">
        <v>66</v>
      </c>
      <c r="F36" s="24" t="s">
        <v>67</v>
      </c>
      <c r="G36" s="24" t="s">
        <v>68</v>
      </c>
      <c r="H36" s="24" t="s">
        <v>69</v>
      </c>
      <c r="I36" s="24" t="s">
        <v>70</v>
      </c>
      <c r="J36" s="24" t="s">
        <v>71</v>
      </c>
      <c r="K36" s="24" t="s">
        <v>72</v>
      </c>
      <c r="L36" s="24" t="s">
        <v>73</v>
      </c>
      <c r="M36" s="24" t="s">
        <v>74</v>
      </c>
      <c r="N36" s="24" t="s">
        <v>75</v>
      </c>
      <c r="O36" s="24" t="s">
        <v>76</v>
      </c>
      <c r="P36" s="25" t="s">
        <v>77</v>
      </c>
      <c r="Q36" s="18"/>
      <c r="R36" s="18"/>
      <c r="S36" s="18"/>
      <c r="T36" s="18"/>
    </row>
    <row r="37" spans="1:20" ht="15" customHeight="1">
      <c r="A37" s="31" t="s">
        <v>78</v>
      </c>
      <c r="B37" s="32" t="s">
        <v>79</v>
      </c>
      <c r="C37" s="33">
        <v>645035.17488925089</v>
      </c>
      <c r="D37" s="33">
        <v>699904.61579994881</v>
      </c>
      <c r="E37" s="33">
        <v>735269.79237841105</v>
      </c>
      <c r="F37" s="33">
        <v>805271.28116958099</v>
      </c>
      <c r="G37" s="33">
        <v>846567.15564161411</v>
      </c>
      <c r="H37" s="33">
        <v>879070.74237125821</v>
      </c>
      <c r="I37" s="33">
        <v>962411.92230961623</v>
      </c>
      <c r="J37" s="33">
        <v>1018269.1573278889</v>
      </c>
      <c r="K37" s="33">
        <v>1102207.7570310095</v>
      </c>
      <c r="L37" s="58">
        <v>1200932.9542322136</v>
      </c>
      <c r="M37" s="58">
        <v>1275873.6132761131</v>
      </c>
      <c r="N37" s="58">
        <v>1383537.5726473501</v>
      </c>
      <c r="O37" s="59">
        <v>1510348.6935280499</v>
      </c>
      <c r="P37" s="59">
        <v>1623999.7853166899</v>
      </c>
      <c r="Q37" s="18"/>
      <c r="R37" s="18"/>
      <c r="S37" s="18"/>
      <c r="T37" s="18"/>
    </row>
    <row r="38" spans="1:20" ht="15" customHeight="1">
      <c r="A38" s="31" t="s">
        <v>80</v>
      </c>
      <c r="B38" s="32" t="s">
        <v>81</v>
      </c>
      <c r="C38" s="33">
        <v>10867.296016455</v>
      </c>
      <c r="D38" s="33">
        <v>12721.554331795185</v>
      </c>
      <c r="E38" s="33">
        <v>13470.115512827651</v>
      </c>
      <c r="F38" s="33">
        <v>15420.162669815041</v>
      </c>
      <c r="G38" s="33">
        <v>16248.688733542156</v>
      </c>
      <c r="H38" s="33">
        <v>17314.057472892924</v>
      </c>
      <c r="I38" s="33">
        <v>19973.378040357551</v>
      </c>
      <c r="J38" s="33">
        <v>23519.260561611398</v>
      </c>
      <c r="K38" s="33">
        <v>28043.629657387624</v>
      </c>
      <c r="L38" s="58">
        <v>26060.322680718386</v>
      </c>
      <c r="M38" s="58">
        <v>26072.623153023684</v>
      </c>
      <c r="N38" s="58">
        <v>29723.259701663752</v>
      </c>
      <c r="O38" s="59">
        <v>30654.769852664518</v>
      </c>
      <c r="P38" s="59">
        <v>30516.564205580718</v>
      </c>
      <c r="Q38" s="18"/>
      <c r="R38" s="18"/>
      <c r="S38" s="18"/>
      <c r="T38" s="18"/>
    </row>
    <row r="39" spans="1:20" ht="15" customHeight="1">
      <c r="A39" s="31" t="s">
        <v>82</v>
      </c>
      <c r="B39" s="32" t="s">
        <v>83</v>
      </c>
      <c r="C39" s="33">
        <v>360448</v>
      </c>
      <c r="D39" s="33">
        <v>416290.85010421398</v>
      </c>
      <c r="E39" s="33">
        <v>457167.58300268603</v>
      </c>
      <c r="F39" s="33">
        <v>515077.14403366362</v>
      </c>
      <c r="G39" s="33">
        <v>539998.49699984596</v>
      </c>
      <c r="H39" s="33">
        <v>535031.27015244402</v>
      </c>
      <c r="I39" s="33">
        <v>636338.18485219858</v>
      </c>
      <c r="J39" s="33">
        <v>725884.36679173401</v>
      </c>
      <c r="K39" s="33">
        <v>822005.19829480397</v>
      </c>
      <c r="L39" s="58">
        <v>759579.3802227577</v>
      </c>
      <c r="M39" s="58">
        <v>848445.46990790241</v>
      </c>
      <c r="N39" s="58">
        <v>986933.26735864463</v>
      </c>
      <c r="O39" s="59">
        <v>1010764.6403816449</v>
      </c>
      <c r="P39" s="59">
        <v>1018561.5326406816</v>
      </c>
      <c r="Q39" s="18"/>
      <c r="R39" s="18"/>
      <c r="S39" s="18"/>
      <c r="T39" s="18"/>
    </row>
    <row r="40" spans="1:20" ht="15" customHeight="1">
      <c r="A40" s="31" t="s">
        <v>84</v>
      </c>
      <c r="B40" s="32" t="s">
        <v>85</v>
      </c>
      <c r="C40" s="33">
        <v>31902.763406234961</v>
      </c>
      <c r="D40" s="33">
        <v>36116.44316875298</v>
      </c>
      <c r="E40" s="33">
        <v>44712.565811933106</v>
      </c>
      <c r="F40" s="33">
        <v>49356.920674242429</v>
      </c>
      <c r="G40" s="33">
        <v>51540.185961514646</v>
      </c>
      <c r="H40" s="33">
        <v>53882.880199690531</v>
      </c>
      <c r="I40" s="33">
        <v>76651.990032222835</v>
      </c>
      <c r="J40" s="33">
        <v>90041.09044549962</v>
      </c>
      <c r="K40" s="33">
        <v>106033.02641853252</v>
      </c>
      <c r="L40" s="58">
        <v>120133.51563758394</v>
      </c>
      <c r="M40" s="58">
        <v>124878.5001825791</v>
      </c>
      <c r="N40" s="58">
        <v>189335.94019838789</v>
      </c>
      <c r="O40" s="58">
        <v>227659.26340878921</v>
      </c>
      <c r="P40" s="59">
        <v>265536.50875669101</v>
      </c>
      <c r="Q40" s="18"/>
      <c r="R40" s="18"/>
      <c r="S40" s="18"/>
      <c r="T40" s="18"/>
    </row>
    <row r="41" spans="1:20" ht="15" customHeight="1">
      <c r="A41" s="31" t="s">
        <v>86</v>
      </c>
      <c r="B41" s="32" t="s">
        <v>87</v>
      </c>
      <c r="C41" s="33">
        <v>19478.036657792964</v>
      </c>
      <c r="D41" s="33">
        <v>21442.909120923501</v>
      </c>
      <c r="E41" s="33">
        <v>23776.689451178099</v>
      </c>
      <c r="F41" s="33">
        <v>32448.053193489544</v>
      </c>
      <c r="G41" s="33">
        <v>35958.532077919714</v>
      </c>
      <c r="H41" s="33">
        <v>39750.445779166403</v>
      </c>
      <c r="I41" s="33">
        <v>42666.875192592503</v>
      </c>
      <c r="J41" s="33">
        <v>44924.654729871072</v>
      </c>
      <c r="K41" s="33">
        <v>45903.163242691502</v>
      </c>
      <c r="L41" s="58">
        <v>47019.66014917678</v>
      </c>
      <c r="M41" s="58">
        <v>47757.160806134561</v>
      </c>
      <c r="N41" s="58">
        <v>49088.620320522125</v>
      </c>
      <c r="O41" s="59">
        <v>51047.645091039965</v>
      </c>
      <c r="P41" s="59">
        <v>52756.573808152229</v>
      </c>
      <c r="Q41" s="18"/>
      <c r="R41" s="18"/>
      <c r="S41" s="18"/>
      <c r="T41" s="18"/>
    </row>
    <row r="42" spans="1:20" ht="15" customHeight="1">
      <c r="A42" s="31" t="s">
        <v>88</v>
      </c>
      <c r="B42" s="32" t="s">
        <v>89</v>
      </c>
      <c r="C42" s="33">
        <v>236336.05124579999</v>
      </c>
      <c r="D42" s="33">
        <v>276247.48346230597</v>
      </c>
      <c r="E42" s="33">
        <v>295872.62215422117</v>
      </c>
      <c r="F42" s="33">
        <v>333733.53601676458</v>
      </c>
      <c r="G42" s="33">
        <v>362373.96420409402</v>
      </c>
      <c r="H42" s="33">
        <v>398868.95102268853</v>
      </c>
      <c r="I42" s="33">
        <v>480714.09401428187</v>
      </c>
      <c r="J42" s="33">
        <v>569439.80999180127</v>
      </c>
      <c r="K42" s="33">
        <v>649787.14078625734</v>
      </c>
      <c r="L42" s="58">
        <v>601955.43057050591</v>
      </c>
      <c r="M42" s="58">
        <v>611461.14149871888</v>
      </c>
      <c r="N42" s="58">
        <v>704782.47677651071</v>
      </c>
      <c r="O42" s="59">
        <v>733307.8358277462</v>
      </c>
      <c r="P42" s="59">
        <v>724789.13352095312</v>
      </c>
      <c r="Q42" s="18"/>
      <c r="R42" s="18"/>
      <c r="S42" s="18"/>
      <c r="T42" s="18"/>
    </row>
    <row r="43" spans="1:20" ht="15" customHeight="1">
      <c r="A43" s="31" t="s">
        <v>90</v>
      </c>
      <c r="B43" s="32" t="s">
        <v>91</v>
      </c>
      <c r="C43" s="33">
        <v>275481.83135660121</v>
      </c>
      <c r="D43" s="33">
        <v>303547.79989652592</v>
      </c>
      <c r="E43" s="33">
        <v>342401.38659804739</v>
      </c>
      <c r="F43" s="33">
        <v>392778.80888175085</v>
      </c>
      <c r="G43" s="33">
        <v>429539.49633146729</v>
      </c>
      <c r="H43" s="33">
        <v>445612.69310318184</v>
      </c>
      <c r="I43" s="33">
        <v>511567.44328673964</v>
      </c>
      <c r="J43" s="33">
        <v>604157.48617455491</v>
      </c>
      <c r="K43" s="33">
        <v>690590.81606749084</v>
      </c>
      <c r="L43" s="58">
        <v>662687.33862024546</v>
      </c>
      <c r="M43" s="58">
        <v>738226.97586247616</v>
      </c>
      <c r="N43" s="58">
        <v>842576.42103480862</v>
      </c>
      <c r="O43" s="59">
        <v>846204.3125681642</v>
      </c>
      <c r="P43" s="59">
        <v>883261.97215940407</v>
      </c>
      <c r="Q43" s="18"/>
      <c r="R43" s="18"/>
      <c r="S43" s="18"/>
      <c r="T43" s="18"/>
    </row>
    <row r="44" spans="1:20" ht="15" customHeight="1">
      <c r="A44" s="31" t="s">
        <v>92</v>
      </c>
      <c r="B44" s="32" t="s">
        <v>93</v>
      </c>
      <c r="C44" s="33">
        <v>169965</v>
      </c>
      <c r="D44" s="33">
        <v>197113</v>
      </c>
      <c r="E44" s="33">
        <v>233103.41999999998</v>
      </c>
      <c r="F44" s="33">
        <v>254445.02000000008</v>
      </c>
      <c r="G44" s="33">
        <v>279112</v>
      </c>
      <c r="H44" s="33">
        <v>332152</v>
      </c>
      <c r="I44" s="33">
        <v>398189.00000000012</v>
      </c>
      <c r="J44" s="33">
        <v>438757.40255054919</v>
      </c>
      <c r="K44" s="33">
        <v>465793.43898556533</v>
      </c>
      <c r="L44" s="58">
        <v>392798.76839421922</v>
      </c>
      <c r="M44" s="58">
        <v>422239.85141630139</v>
      </c>
      <c r="N44" s="58">
        <v>583273.73956309992</v>
      </c>
      <c r="O44" s="59">
        <v>721443.72188542306</v>
      </c>
      <c r="P44" s="59">
        <v>806267.8916995778</v>
      </c>
      <c r="Q44" s="18"/>
      <c r="R44" s="18"/>
      <c r="S44" s="18"/>
      <c r="T44" s="18"/>
    </row>
    <row r="45" spans="1:20" ht="15" customHeight="1">
      <c r="A45" s="31" t="s">
        <v>94</v>
      </c>
      <c r="B45" s="32" t="s">
        <v>95</v>
      </c>
      <c r="C45" s="33">
        <v>81676.108680999139</v>
      </c>
      <c r="D45" s="33">
        <v>96776.971309285582</v>
      </c>
      <c r="E45" s="33">
        <v>115199.99509694724</v>
      </c>
      <c r="F45" s="33">
        <v>129841.02898308585</v>
      </c>
      <c r="G45" s="33">
        <v>152335.85701561059</v>
      </c>
      <c r="H45" s="33">
        <v>183800.30081547337</v>
      </c>
      <c r="I45" s="33">
        <v>238039.50968068052</v>
      </c>
      <c r="J45" s="33">
        <v>260255.21389515605</v>
      </c>
      <c r="K45" s="33">
        <v>278733.36642030871</v>
      </c>
      <c r="L45" s="58">
        <v>197921.21748953158</v>
      </c>
      <c r="M45" s="58">
        <v>214198.86</v>
      </c>
      <c r="N45" s="58">
        <v>236245.00610239603</v>
      </c>
      <c r="O45" s="59">
        <v>312715.70419516345</v>
      </c>
      <c r="P45" s="59">
        <v>402843.22495722736</v>
      </c>
      <c r="Q45" s="18"/>
      <c r="R45" s="18"/>
      <c r="S45" s="18"/>
      <c r="T45" s="18"/>
    </row>
    <row r="46" spans="1:20" ht="15" customHeight="1">
      <c r="A46" s="31" t="s">
        <v>96</v>
      </c>
      <c r="B46" s="32" t="s">
        <v>97</v>
      </c>
      <c r="C46" s="33">
        <v>63885.064455428197</v>
      </c>
      <c r="D46" s="33">
        <v>90691.305600000007</v>
      </c>
      <c r="E46" s="33">
        <v>104015.7665</v>
      </c>
      <c r="F46" s="33">
        <v>125626.91399999999</v>
      </c>
      <c r="G46" s="33">
        <v>138917.07899999997</v>
      </c>
      <c r="H46" s="33">
        <v>151113.20619999996</v>
      </c>
      <c r="I46" s="33">
        <v>163276.90969999999</v>
      </c>
      <c r="J46" s="33">
        <v>169673.90640000001</v>
      </c>
      <c r="K46" s="33">
        <v>183445.94132679651</v>
      </c>
      <c r="L46" s="58">
        <v>186186.81424605483</v>
      </c>
      <c r="M46" s="58">
        <v>198161.8520708154</v>
      </c>
      <c r="N46" s="58">
        <v>219163.26229101937</v>
      </c>
      <c r="O46" s="59">
        <v>232848.35865297873</v>
      </c>
      <c r="P46" s="59">
        <v>245101.82841982131</v>
      </c>
      <c r="Q46" s="18"/>
      <c r="R46" s="18"/>
      <c r="S46" s="18"/>
      <c r="T46" s="18"/>
    </row>
    <row r="47" spans="1:20" ht="15" customHeight="1">
      <c r="A47" s="31" t="s">
        <v>98</v>
      </c>
      <c r="B47" s="32" t="s">
        <v>99</v>
      </c>
      <c r="C47" s="33">
        <v>89087.488825395587</v>
      </c>
      <c r="D47" s="33">
        <v>106379.19155539824</v>
      </c>
      <c r="E47" s="33">
        <v>114355.10905269985</v>
      </c>
      <c r="F47" s="33">
        <v>132117.04667474769</v>
      </c>
      <c r="G47" s="33">
        <v>153942.38792969723</v>
      </c>
      <c r="H47" s="33">
        <v>181348.3904302539</v>
      </c>
      <c r="I47" s="33">
        <v>220855.14884284593</v>
      </c>
      <c r="J47" s="33">
        <v>255854.03049708589</v>
      </c>
      <c r="K47" s="33">
        <v>284077.53053234302</v>
      </c>
      <c r="L47" s="58">
        <v>321876.42804415501</v>
      </c>
      <c r="M47" s="58">
        <v>336176.59626804857</v>
      </c>
      <c r="N47" s="60">
        <v>388563.93498577975</v>
      </c>
      <c r="O47" s="60">
        <v>437584.77700895164</v>
      </c>
      <c r="P47" s="59">
        <v>455353.31582643668</v>
      </c>
      <c r="Q47" s="18"/>
      <c r="R47" s="18"/>
      <c r="S47" s="18"/>
      <c r="T47" s="18"/>
    </row>
    <row r="48" spans="1:20" ht="15" customHeight="1">
      <c r="A48" s="31" t="s">
        <v>100</v>
      </c>
      <c r="B48" s="32" t="s">
        <v>101</v>
      </c>
      <c r="C48" s="33">
        <v>207699.50334348896</v>
      </c>
      <c r="D48" s="33">
        <v>223300.95180913046</v>
      </c>
      <c r="E48" s="33">
        <v>250547.62765453069</v>
      </c>
      <c r="F48" s="33">
        <v>267024.25318934931</v>
      </c>
      <c r="G48" s="33">
        <v>275043.62027929258</v>
      </c>
      <c r="H48" s="33">
        <v>314303.74697944033</v>
      </c>
      <c r="I48" s="33">
        <v>344768.05630565056</v>
      </c>
      <c r="J48" s="33">
        <v>373110.99561805057</v>
      </c>
      <c r="K48" s="33">
        <v>406834.41085408902</v>
      </c>
      <c r="L48" s="58">
        <v>428759.611707156</v>
      </c>
      <c r="M48" s="58">
        <v>445386</v>
      </c>
      <c r="N48" s="58">
        <v>473556.29804034793</v>
      </c>
      <c r="O48" s="59">
        <v>511375.42241522088</v>
      </c>
      <c r="P48" s="59">
        <v>547736.59521725285</v>
      </c>
      <c r="Q48" s="18"/>
      <c r="R48" s="18"/>
      <c r="S48" s="18"/>
      <c r="T48" s="18"/>
    </row>
    <row r="49" spans="1:20" ht="15" customHeight="1">
      <c r="A49" s="31" t="s">
        <v>102</v>
      </c>
      <c r="B49" s="32" t="s">
        <v>103</v>
      </c>
      <c r="C49" s="33">
        <v>23244.941837767889</v>
      </c>
      <c r="D49" s="33">
        <v>27068.739413741227</v>
      </c>
      <c r="E49" s="33">
        <v>32001.722098328843</v>
      </c>
      <c r="F49" s="33">
        <v>37344.274403196221</v>
      </c>
      <c r="G49" s="33">
        <v>42941.929795473523</v>
      </c>
      <c r="H49" s="33">
        <v>49606.904023402283</v>
      </c>
      <c r="I49" s="33">
        <v>57971.105191101087</v>
      </c>
      <c r="J49" s="33">
        <v>67500.066595648881</v>
      </c>
      <c r="K49" s="33">
        <v>71965.906796378709</v>
      </c>
      <c r="L49" s="58">
        <v>77682.19573526067</v>
      </c>
      <c r="M49" s="58">
        <v>82266.223056716728</v>
      </c>
      <c r="N49" s="58">
        <v>89902.291409155776</v>
      </c>
      <c r="O49" s="59">
        <v>95579.798137024918</v>
      </c>
      <c r="P49" s="59">
        <v>115924.99885919527</v>
      </c>
      <c r="Q49" s="18"/>
      <c r="R49" s="18"/>
      <c r="S49" s="18"/>
      <c r="T49" s="18"/>
    </row>
    <row r="50" spans="1:20" ht="15" customHeight="1">
      <c r="A50" s="31" t="s">
        <v>104</v>
      </c>
      <c r="B50" s="32" t="s">
        <v>105</v>
      </c>
      <c r="C50" s="33">
        <v>14414.555244087529</v>
      </c>
      <c r="D50" s="33">
        <v>17247.90794060969</v>
      </c>
      <c r="E50" s="33">
        <v>21395.981506102282</v>
      </c>
      <c r="F50" s="33">
        <v>26583.428311269046</v>
      </c>
      <c r="G50" s="33">
        <v>31420.658343394094</v>
      </c>
      <c r="H50" s="33">
        <v>38711.052264736965</v>
      </c>
      <c r="I50" s="33">
        <v>45951.438160311205</v>
      </c>
      <c r="J50" s="33">
        <v>56256.315194263327</v>
      </c>
      <c r="K50" s="33">
        <v>65848.389530403249</v>
      </c>
      <c r="L50" s="58">
        <v>70828.391821607103</v>
      </c>
      <c r="M50" s="58">
        <v>73784.457993647229</v>
      </c>
      <c r="N50" s="58">
        <v>77096.976275648965</v>
      </c>
      <c r="O50" s="59">
        <v>83246.485026304901</v>
      </c>
      <c r="P50" s="59">
        <v>88587.138544400674</v>
      </c>
      <c r="Q50" s="18"/>
      <c r="R50" s="18"/>
      <c r="S50" s="18"/>
      <c r="T50" s="18"/>
    </row>
    <row r="51" spans="1:20" ht="15" customHeight="1">
      <c r="A51" s="31" t="s">
        <v>106</v>
      </c>
      <c r="B51" s="32" t="s">
        <v>107</v>
      </c>
      <c r="C51" s="33">
        <v>91544.334620321475</v>
      </c>
      <c r="D51" s="33">
        <v>109148.422710878</v>
      </c>
      <c r="E51" s="33">
        <v>115226.55211348301</v>
      </c>
      <c r="F51" s="33">
        <v>143266.263864601</v>
      </c>
      <c r="G51" s="33">
        <v>176657.703882323</v>
      </c>
      <c r="H51" s="33">
        <v>178246.842080164</v>
      </c>
      <c r="I51" s="33">
        <v>230415.91168062299</v>
      </c>
      <c r="J51" s="33">
        <v>250415.175850645</v>
      </c>
      <c r="K51" s="33">
        <v>323174.51072789897</v>
      </c>
      <c r="L51" s="58">
        <v>386288.56702100101</v>
      </c>
      <c r="M51" s="58">
        <v>409842.37498304859</v>
      </c>
      <c r="N51" s="58">
        <v>490735.44717569463</v>
      </c>
      <c r="O51" s="59">
        <v>637143.64404263231</v>
      </c>
      <c r="P51" s="59">
        <v>662220.14290309907</v>
      </c>
      <c r="Q51" s="18"/>
      <c r="R51" s="18"/>
      <c r="S51" s="18"/>
      <c r="T51" s="18"/>
    </row>
    <row r="52" spans="1:20" ht="15" customHeight="1">
      <c r="A52" s="31" t="s">
        <v>108</v>
      </c>
      <c r="B52" s="32" t="s">
        <v>109</v>
      </c>
      <c r="C52" s="33">
        <v>100327.31759353221</v>
      </c>
      <c r="D52" s="33">
        <v>116765.35178538856</v>
      </c>
      <c r="E52" s="33">
        <v>132581.09942784955</v>
      </c>
      <c r="F52" s="33">
        <v>158737.23060612846</v>
      </c>
      <c r="G52" s="33">
        <v>181347.46994822312</v>
      </c>
      <c r="H52" s="33">
        <v>207617.96273417652</v>
      </c>
      <c r="I52" s="33">
        <v>247618.06431118993</v>
      </c>
      <c r="J52" s="33">
        <v>277859.58676229307</v>
      </c>
      <c r="K52" s="33">
        <v>342450.87381014175</v>
      </c>
      <c r="L52" s="58">
        <v>382759.22986228793</v>
      </c>
      <c r="M52" s="58">
        <v>393377.05818110856</v>
      </c>
      <c r="N52" s="58">
        <v>442172.87965860387</v>
      </c>
      <c r="O52" s="59">
        <v>550685.70613662212</v>
      </c>
      <c r="P52" s="59">
        <v>599952.31624662294</v>
      </c>
      <c r="Q52" s="18"/>
      <c r="R52" s="18"/>
      <c r="S52" s="18"/>
      <c r="T52" s="18"/>
    </row>
    <row r="53" spans="1:20" ht="15" customHeight="1">
      <c r="A53" s="31" t="s">
        <v>110</v>
      </c>
      <c r="B53" s="32" t="s">
        <v>111</v>
      </c>
      <c r="C53" s="33">
        <v>24207.170056389852</v>
      </c>
      <c r="D53" s="33">
        <v>28877.360487941667</v>
      </c>
      <c r="E53" s="33">
        <v>29553.716296606359</v>
      </c>
      <c r="F53" s="33">
        <v>34607.515072875955</v>
      </c>
      <c r="G53" s="33">
        <v>40167.05069773821</v>
      </c>
      <c r="H53" s="33">
        <v>41945.185133010491</v>
      </c>
      <c r="I53" s="33">
        <v>51785.661170563078</v>
      </c>
      <c r="J53" s="33">
        <v>56869.040379924118</v>
      </c>
      <c r="K53" s="33">
        <v>72494.398499457413</v>
      </c>
      <c r="L53" s="58">
        <v>89816.924705199941</v>
      </c>
      <c r="M53" s="58">
        <v>100600.99869144897</v>
      </c>
      <c r="N53" s="58">
        <v>115624.29435871518</v>
      </c>
      <c r="O53" s="59">
        <v>131659.77131345109</v>
      </c>
      <c r="P53" s="59">
        <v>134969.99705858919</v>
      </c>
      <c r="Q53" s="18"/>
      <c r="R53" s="18"/>
      <c r="S53" s="18"/>
      <c r="T53" s="18"/>
    </row>
    <row r="54" spans="1:20" ht="15" customHeight="1">
      <c r="A54" s="31" t="s">
        <v>112</v>
      </c>
      <c r="B54" s="32" t="s">
        <v>113</v>
      </c>
      <c r="C54" s="33">
        <v>22516.411855564773</v>
      </c>
      <c r="D54" s="33">
        <v>26048.77461817049</v>
      </c>
      <c r="E54" s="33">
        <v>28912.923652774225</v>
      </c>
      <c r="F54" s="33">
        <v>33615.233826721946</v>
      </c>
      <c r="G54" s="33">
        <v>38875.047690835258</v>
      </c>
      <c r="H54" s="33">
        <v>45669.467151008626</v>
      </c>
      <c r="I54" s="33">
        <v>54528.863156323772</v>
      </c>
      <c r="J54" s="33">
        <v>65087.032071064248</v>
      </c>
      <c r="K54" s="33">
        <v>72321.703339470303</v>
      </c>
      <c r="L54" s="58">
        <v>82853.011703340628</v>
      </c>
      <c r="M54" s="58">
        <v>87783.618718678044</v>
      </c>
      <c r="N54" s="58">
        <v>89896.369642647696</v>
      </c>
      <c r="O54" s="59">
        <v>93229.48195844065</v>
      </c>
      <c r="P54" s="59">
        <v>94264.073676229949</v>
      </c>
      <c r="Q54" s="18"/>
      <c r="R54" s="18"/>
      <c r="S54" s="18"/>
      <c r="T54" s="18"/>
    </row>
    <row r="55" spans="1:20" ht="15" customHeight="1">
      <c r="A55" s="61"/>
      <c r="B55" s="45" t="s">
        <v>123</v>
      </c>
      <c r="C55" s="46">
        <v>2468117.0500851111</v>
      </c>
      <c r="D55" s="62">
        <v>2805689.6331150108</v>
      </c>
      <c r="E55" s="45">
        <v>3089564.6683086259</v>
      </c>
      <c r="F55" s="62">
        <v>3487294.1155712823</v>
      </c>
      <c r="G55" s="45">
        <v>3792987.3245325857</v>
      </c>
      <c r="H55" s="62">
        <v>4094046.0979129886</v>
      </c>
      <c r="I55" s="45">
        <v>4783723.555927298</v>
      </c>
      <c r="J55" s="62">
        <v>5347874.5918376409</v>
      </c>
      <c r="K55" s="45">
        <v>6011711.2023210265</v>
      </c>
      <c r="L55" s="62">
        <v>6036139.7628430156</v>
      </c>
      <c r="M55" s="62">
        <v>6436533.376066762</v>
      </c>
      <c r="N55" s="62">
        <v>7392208.0575409997</v>
      </c>
      <c r="O55" s="63">
        <v>8217500.0314303096</v>
      </c>
      <c r="P55" s="63">
        <v>8752643.5938166045</v>
      </c>
      <c r="Q55" s="18"/>
      <c r="R55" s="18"/>
      <c r="S55" s="18"/>
      <c r="T55" s="18"/>
    </row>
    <row r="56" spans="1:20" ht="15" customHeight="1">
      <c r="A56" s="64" t="s">
        <v>119</v>
      </c>
      <c r="B56" s="22"/>
      <c r="C56" s="56"/>
      <c r="D56" s="50"/>
      <c r="E56" s="50"/>
      <c r="F56" s="22"/>
      <c r="G56" s="50"/>
      <c r="H56" s="22"/>
      <c r="I56" s="22"/>
      <c r="J56" s="64"/>
      <c r="K56" s="18"/>
      <c r="L56" s="18"/>
      <c r="M56" s="65"/>
      <c r="N56" s="65"/>
      <c r="O56" s="18"/>
      <c r="P56" s="50">
        <v>45410</v>
      </c>
      <c r="Q56" s="18"/>
      <c r="R56" s="18"/>
      <c r="S56" s="18"/>
      <c r="T56" s="18"/>
    </row>
    <row r="57" spans="1:20" ht="15" customHeight="1">
      <c r="A57" s="51"/>
      <c r="B57" s="66"/>
      <c r="C57" s="56"/>
      <c r="D57" s="22"/>
      <c r="E57" s="22"/>
      <c r="F57" s="22"/>
      <c r="G57" s="22"/>
      <c r="H57" s="22"/>
      <c r="I57" s="22"/>
      <c r="J57" s="67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5" customHeight="1">
      <c r="A58" s="363" t="s">
        <v>124</v>
      </c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18"/>
      <c r="R58" s="18"/>
      <c r="S58" s="18"/>
      <c r="T58" s="18"/>
    </row>
    <row r="59" spans="1:20" ht="15" customHeight="1">
      <c r="A59" s="369" t="s">
        <v>121</v>
      </c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18"/>
      <c r="R59" s="18"/>
      <c r="S59" s="18"/>
      <c r="T59" s="18"/>
    </row>
    <row r="60" spans="1:20" ht="15" customHeight="1">
      <c r="A60" s="55"/>
      <c r="B60" s="55"/>
      <c r="C60" s="56"/>
      <c r="D60" s="57"/>
      <c r="E60" s="22"/>
      <c r="F60" s="22"/>
      <c r="G60" s="57"/>
      <c r="H60" s="22"/>
      <c r="I60" s="22"/>
      <c r="J60" s="54"/>
      <c r="K60" s="18"/>
      <c r="L60" s="18"/>
      <c r="M60" s="21"/>
      <c r="N60" s="21"/>
      <c r="O60" s="21" t="s">
        <v>122</v>
      </c>
      <c r="P60" s="18"/>
      <c r="Q60" s="18"/>
      <c r="R60" s="18"/>
      <c r="S60" s="18"/>
      <c r="T60" s="18"/>
    </row>
    <row r="61" spans="1:20" ht="15" customHeight="1">
      <c r="A61" s="365"/>
      <c r="B61" s="367" t="s">
        <v>49</v>
      </c>
      <c r="C61" s="23" t="s">
        <v>50</v>
      </c>
      <c r="D61" s="24" t="s">
        <v>51</v>
      </c>
      <c r="E61" s="24" t="s">
        <v>52</v>
      </c>
      <c r="F61" s="24" t="s">
        <v>53</v>
      </c>
      <c r="G61" s="24" t="s">
        <v>54</v>
      </c>
      <c r="H61" s="24" t="s">
        <v>55</v>
      </c>
      <c r="I61" s="24" t="s">
        <v>56</v>
      </c>
      <c r="J61" s="24" t="s">
        <v>57</v>
      </c>
      <c r="K61" s="24" t="s">
        <v>58</v>
      </c>
      <c r="L61" s="24" t="s">
        <v>59</v>
      </c>
      <c r="M61" s="24" t="s">
        <v>60</v>
      </c>
      <c r="N61" s="24" t="s">
        <v>61</v>
      </c>
      <c r="O61" s="24" t="s">
        <v>62</v>
      </c>
      <c r="P61" s="25" t="s">
        <v>63</v>
      </c>
      <c r="Q61" s="18"/>
      <c r="R61" s="18"/>
      <c r="S61" s="18"/>
      <c r="T61" s="18"/>
    </row>
    <row r="62" spans="1:20" ht="15" customHeight="1">
      <c r="A62" s="366"/>
      <c r="B62" s="368"/>
      <c r="C62" s="27" t="s">
        <v>64</v>
      </c>
      <c r="D62" s="24" t="s">
        <v>65</v>
      </c>
      <c r="E62" s="24" t="s">
        <v>66</v>
      </c>
      <c r="F62" s="24" t="s">
        <v>67</v>
      </c>
      <c r="G62" s="24" t="s">
        <v>68</v>
      </c>
      <c r="H62" s="24" t="s">
        <v>69</v>
      </c>
      <c r="I62" s="24" t="s">
        <v>70</v>
      </c>
      <c r="J62" s="24" t="s">
        <v>71</v>
      </c>
      <c r="K62" s="24" t="s">
        <v>72</v>
      </c>
      <c r="L62" s="24" t="s">
        <v>73</v>
      </c>
      <c r="M62" s="24" t="s">
        <v>74</v>
      </c>
      <c r="N62" s="24" t="s">
        <v>75</v>
      </c>
      <c r="O62" s="24" t="s">
        <v>76</v>
      </c>
      <c r="P62" s="25" t="s">
        <v>77</v>
      </c>
      <c r="Q62" s="18"/>
      <c r="R62" s="18"/>
      <c r="S62" s="18"/>
      <c r="T62" s="18"/>
    </row>
    <row r="63" spans="1:20" ht="15" customHeight="1">
      <c r="A63" s="31" t="s">
        <v>78</v>
      </c>
      <c r="B63" s="32" t="s">
        <v>79</v>
      </c>
      <c r="C63" s="33">
        <v>164709.0928007983</v>
      </c>
      <c r="D63" s="33">
        <v>171053.49271813815</v>
      </c>
      <c r="E63" s="33">
        <v>177329.81229789264</v>
      </c>
      <c r="F63" s="33">
        <v>192177.52388322836</v>
      </c>
      <c r="G63" s="33">
        <v>203854.38023516143</v>
      </c>
      <c r="H63" s="33">
        <v>213517.48811311051</v>
      </c>
      <c r="I63" s="33">
        <v>233142.47104716898</v>
      </c>
      <c r="J63" s="33">
        <v>246394.21722493446</v>
      </c>
      <c r="K63" s="33">
        <v>269320.42374876322</v>
      </c>
      <c r="L63" s="58">
        <v>338414.97717071517</v>
      </c>
      <c r="M63" s="58">
        <v>317378.83904324868</v>
      </c>
      <c r="N63" s="58">
        <v>342721.883825203</v>
      </c>
      <c r="O63" s="59">
        <v>377019.71062996599</v>
      </c>
      <c r="P63" s="59">
        <v>407352.17610776104</v>
      </c>
      <c r="Q63" s="18"/>
      <c r="R63" s="18"/>
      <c r="S63" s="18"/>
      <c r="T63" s="18"/>
    </row>
    <row r="64" spans="1:20" ht="15" customHeight="1">
      <c r="A64" s="31" t="s">
        <v>80</v>
      </c>
      <c r="B64" s="32" t="s">
        <v>81</v>
      </c>
      <c r="C64" s="33">
        <v>2342.5090265893577</v>
      </c>
      <c r="D64" s="33">
        <v>2742.2052191597777</v>
      </c>
      <c r="E64" s="33">
        <v>2903.5619468009331</v>
      </c>
      <c r="F64" s="33">
        <v>3323.9059827599349</v>
      </c>
      <c r="G64" s="33">
        <v>3502.4996071635178</v>
      </c>
      <c r="H64" s="33">
        <v>3732.1460513936613</v>
      </c>
      <c r="I64" s="33">
        <v>4305.3781069526603</v>
      </c>
      <c r="J64" s="33">
        <v>5069.7137614416361</v>
      </c>
      <c r="K64" s="33">
        <v>6044.9679028977935</v>
      </c>
      <c r="L64" s="58">
        <v>5617.4545188590582</v>
      </c>
      <c r="M64" s="58">
        <v>5624.2909610085098</v>
      </c>
      <c r="N64" s="58">
        <v>6469.6893839396207</v>
      </c>
      <c r="O64" s="59">
        <v>6630.003455744888</v>
      </c>
      <c r="P64" s="59">
        <v>6695.4022517521844</v>
      </c>
      <c r="Q64" s="18"/>
      <c r="R64" s="18"/>
      <c r="S64" s="18"/>
      <c r="T64" s="18"/>
    </row>
    <row r="65" spans="1:20" ht="15" customHeight="1">
      <c r="A65" s="31" t="s">
        <v>82</v>
      </c>
      <c r="B65" s="32" t="s">
        <v>83</v>
      </c>
      <c r="C65" s="68">
        <v>276298.27779999998</v>
      </c>
      <c r="D65" s="33">
        <v>314564.69638405048</v>
      </c>
      <c r="E65" s="33">
        <v>345075.05493503052</v>
      </c>
      <c r="F65" s="33">
        <v>389783.55740438413</v>
      </c>
      <c r="G65" s="33">
        <v>410187.0733567315</v>
      </c>
      <c r="H65" s="33">
        <v>407538.2690125028</v>
      </c>
      <c r="I65" s="33">
        <v>486922.05923224048</v>
      </c>
      <c r="J65" s="33">
        <v>556319.09477469558</v>
      </c>
      <c r="K65" s="33">
        <v>629774.84205666487</v>
      </c>
      <c r="L65" s="58">
        <v>585565.55410310207</v>
      </c>
      <c r="M65" s="58">
        <v>641001.28601628286</v>
      </c>
      <c r="N65" s="58">
        <v>746462.42063709546</v>
      </c>
      <c r="O65" s="59">
        <v>766249.90768069588</v>
      </c>
      <c r="P65" s="59">
        <v>772525.30328873126</v>
      </c>
      <c r="Q65" s="18"/>
      <c r="R65" s="18"/>
      <c r="S65" s="18"/>
      <c r="T65" s="18"/>
    </row>
    <row r="66" spans="1:20" ht="15" customHeight="1">
      <c r="A66" s="31" t="s">
        <v>84</v>
      </c>
      <c r="B66" s="32" t="s">
        <v>85</v>
      </c>
      <c r="C66" s="33">
        <v>17554.586680220564</v>
      </c>
      <c r="D66" s="33">
        <v>19415.297336253443</v>
      </c>
      <c r="E66" s="33">
        <v>24621.221853425766</v>
      </c>
      <c r="F66" s="33">
        <v>28679.453791087475</v>
      </c>
      <c r="G66" s="33">
        <v>30402.671756815838</v>
      </c>
      <c r="H66" s="33">
        <v>34878.72616884359</v>
      </c>
      <c r="I66" s="33">
        <v>47580.37284790475</v>
      </c>
      <c r="J66" s="33">
        <v>59059.707844775672</v>
      </c>
      <c r="K66" s="33">
        <v>72173.861904303718</v>
      </c>
      <c r="L66" s="58">
        <v>79758.746165106422</v>
      </c>
      <c r="M66" s="58">
        <v>82831.931497636091</v>
      </c>
      <c r="N66" s="58">
        <v>125055.0203055974</v>
      </c>
      <c r="O66" s="59">
        <v>150671.34464465285</v>
      </c>
      <c r="P66" s="59">
        <v>174105.6163948437</v>
      </c>
      <c r="Q66" s="18"/>
      <c r="R66" s="18"/>
      <c r="S66" s="18"/>
      <c r="T66" s="18"/>
    </row>
    <row r="67" spans="1:20" ht="15" customHeight="1">
      <c r="A67" s="31" t="s">
        <v>86</v>
      </c>
      <c r="B67" s="32" t="s">
        <v>87</v>
      </c>
      <c r="C67" s="33">
        <v>10332.996545172204</v>
      </c>
      <c r="D67" s="33">
        <v>11445.835020976687</v>
      </c>
      <c r="E67" s="33">
        <v>12747.727687473749</v>
      </c>
      <c r="F67" s="33">
        <v>16915.925455815257</v>
      </c>
      <c r="G67" s="33">
        <v>18926.417131978931</v>
      </c>
      <c r="H67" s="33">
        <v>21512.763733706965</v>
      </c>
      <c r="I67" s="33">
        <v>23998.238059821255</v>
      </c>
      <c r="J67" s="33">
        <v>25436.856172832959</v>
      </c>
      <c r="K67" s="33">
        <v>26178.859721259149</v>
      </c>
      <c r="L67" s="58">
        <v>26896.138544544607</v>
      </c>
      <c r="M67" s="58">
        <v>27029.512343547958</v>
      </c>
      <c r="N67" s="58">
        <v>27996.351273511398</v>
      </c>
      <c r="O67" s="59">
        <v>29271.970384056964</v>
      </c>
      <c r="P67" s="59">
        <v>30335.778337119922</v>
      </c>
      <c r="Q67" s="18"/>
      <c r="R67" s="18"/>
      <c r="S67" s="18"/>
      <c r="T67" s="18"/>
    </row>
    <row r="68" spans="1:20" ht="15" customHeight="1">
      <c r="A68" s="31" t="s">
        <v>88</v>
      </c>
      <c r="B68" s="32" t="s">
        <v>89</v>
      </c>
      <c r="C68" s="33">
        <v>143669.76089792736</v>
      </c>
      <c r="D68" s="33">
        <v>168879.703326813</v>
      </c>
      <c r="E68" s="33">
        <v>180681.73036009367</v>
      </c>
      <c r="F68" s="33">
        <v>204500.62559378808</v>
      </c>
      <c r="G68" s="33">
        <v>224110.27954610172</v>
      </c>
      <c r="H68" s="33">
        <v>247109.06285265143</v>
      </c>
      <c r="I68" s="33">
        <v>297738.06568022643</v>
      </c>
      <c r="J68" s="33">
        <v>351716.39827607537</v>
      </c>
      <c r="K68" s="33">
        <v>415526.71769495367</v>
      </c>
      <c r="L68" s="58">
        <v>388425.8461562483</v>
      </c>
      <c r="M68" s="58">
        <v>388873.2982279213</v>
      </c>
      <c r="N68" s="58">
        <v>447674.2197450237</v>
      </c>
      <c r="O68" s="59">
        <v>455919.75861326396</v>
      </c>
      <c r="P68" s="59">
        <v>451777.14072994777</v>
      </c>
      <c r="Q68" s="18"/>
      <c r="R68" s="18"/>
      <c r="S68" s="18"/>
      <c r="T68" s="18"/>
    </row>
    <row r="69" spans="1:20" ht="15" customHeight="1">
      <c r="A69" s="31" t="s">
        <v>90</v>
      </c>
      <c r="B69" s="32" t="s">
        <v>91</v>
      </c>
      <c r="C69" s="33">
        <v>54678.100000000006</v>
      </c>
      <c r="D69" s="33">
        <v>60876.122145595866</v>
      </c>
      <c r="E69" s="33">
        <v>68130.536987325351</v>
      </c>
      <c r="F69" s="33">
        <v>79414.861149552627</v>
      </c>
      <c r="G69" s="33">
        <v>88692.127504854609</v>
      </c>
      <c r="H69" s="33">
        <v>94834.023695369644</v>
      </c>
      <c r="I69" s="33">
        <v>110078.56238578583</v>
      </c>
      <c r="J69" s="33">
        <v>130505.56652866281</v>
      </c>
      <c r="K69" s="33">
        <v>147546.04660800361</v>
      </c>
      <c r="L69" s="58">
        <v>147710.20818012831</v>
      </c>
      <c r="M69" s="58">
        <v>158542.78494929022</v>
      </c>
      <c r="N69" s="58">
        <v>172247.51581920174</v>
      </c>
      <c r="O69" s="59">
        <v>178565.47507874118</v>
      </c>
      <c r="P69" s="59">
        <v>184486.90497853508</v>
      </c>
      <c r="Q69" s="18"/>
      <c r="R69" s="18"/>
      <c r="S69" s="18"/>
      <c r="T69" s="18"/>
    </row>
    <row r="70" spans="1:20" ht="15" customHeight="1">
      <c r="A70" s="31" t="s">
        <v>92</v>
      </c>
      <c r="B70" s="32" t="s">
        <v>93</v>
      </c>
      <c r="C70" s="33">
        <v>92770.65</v>
      </c>
      <c r="D70" s="33">
        <v>108754.00000000001</v>
      </c>
      <c r="E70" s="33">
        <v>127184</v>
      </c>
      <c r="F70" s="33">
        <v>136238</v>
      </c>
      <c r="G70" s="33">
        <v>151075</v>
      </c>
      <c r="H70" s="33">
        <v>171574.00000000003</v>
      </c>
      <c r="I70" s="33">
        <v>214097</v>
      </c>
      <c r="J70" s="33">
        <v>240891</v>
      </c>
      <c r="K70" s="33">
        <v>249996.78227892076</v>
      </c>
      <c r="L70" s="58">
        <v>212475.89366217796</v>
      </c>
      <c r="M70" s="58">
        <v>225859.42837729593</v>
      </c>
      <c r="N70" s="58">
        <v>326211.26601416216</v>
      </c>
      <c r="O70" s="59">
        <v>402705.00264637946</v>
      </c>
      <c r="P70" s="59">
        <v>438581.36546179536</v>
      </c>
      <c r="Q70" s="18"/>
      <c r="R70" s="18"/>
      <c r="S70" s="18"/>
      <c r="T70" s="18"/>
    </row>
    <row r="71" spans="1:20" ht="15" customHeight="1">
      <c r="A71" s="31" t="s">
        <v>94</v>
      </c>
      <c r="B71" s="32" t="s">
        <v>95</v>
      </c>
      <c r="C71" s="33">
        <v>57166.1</v>
      </c>
      <c r="D71" s="33">
        <v>67920.3</v>
      </c>
      <c r="E71" s="33">
        <v>80421.599999999991</v>
      </c>
      <c r="F71" s="33">
        <v>90607.1</v>
      </c>
      <c r="G71" s="33">
        <v>106428.59999999999</v>
      </c>
      <c r="H71" s="33">
        <v>137524.29999999999</v>
      </c>
      <c r="I71" s="33">
        <v>181891</v>
      </c>
      <c r="J71" s="33">
        <v>192939.9</v>
      </c>
      <c r="K71" s="33">
        <v>203083.09999999998</v>
      </c>
      <c r="L71" s="58">
        <v>147488.57460695441</v>
      </c>
      <c r="M71" s="58">
        <v>155420</v>
      </c>
      <c r="N71" s="58">
        <v>168014.94064941173</v>
      </c>
      <c r="O71" s="59">
        <v>220033.70021358045</v>
      </c>
      <c r="P71" s="59">
        <v>280517.44690872246</v>
      </c>
      <c r="Q71" s="18"/>
      <c r="R71" s="18"/>
      <c r="S71" s="18"/>
      <c r="T71" s="18"/>
    </row>
    <row r="72" spans="1:20" ht="15" customHeight="1">
      <c r="A72" s="31" t="s">
        <v>96</v>
      </c>
      <c r="B72" s="32" t="s">
        <v>97</v>
      </c>
      <c r="C72" s="33">
        <v>32448.61954624753</v>
      </c>
      <c r="D72" s="33">
        <v>53506.733485044788</v>
      </c>
      <c r="E72" s="33">
        <v>63685.326948588619</v>
      </c>
      <c r="F72" s="33">
        <v>74611.252672257382</v>
      </c>
      <c r="G72" s="33">
        <v>82403.865155406194</v>
      </c>
      <c r="H72" s="33">
        <v>90715.394360130013</v>
      </c>
      <c r="I72" s="33">
        <v>94809.28831748676</v>
      </c>
      <c r="J72" s="33">
        <v>99397.846046849401</v>
      </c>
      <c r="K72" s="33">
        <v>109324.24999999999</v>
      </c>
      <c r="L72" s="58">
        <v>109230.97903829653</v>
      </c>
      <c r="M72" s="58">
        <v>115469.08399354816</v>
      </c>
      <c r="N72" s="58">
        <v>131161.01298773094</v>
      </c>
      <c r="O72" s="59">
        <v>140107.0697653406</v>
      </c>
      <c r="P72" s="59">
        <v>147091.35650737214</v>
      </c>
      <c r="Q72" s="18"/>
      <c r="R72" s="18"/>
      <c r="S72" s="18"/>
      <c r="T72" s="18"/>
    </row>
    <row r="73" spans="1:20" ht="15" customHeight="1">
      <c r="A73" s="31" t="s">
        <v>98</v>
      </c>
      <c r="B73" s="32" t="s">
        <v>99</v>
      </c>
      <c r="C73" s="33">
        <v>20560.8</v>
      </c>
      <c r="D73" s="33">
        <v>32186.543152595768</v>
      </c>
      <c r="E73" s="33">
        <v>33194.575531799812</v>
      </c>
      <c r="F73" s="33">
        <v>39227.33540244466</v>
      </c>
      <c r="G73" s="33">
        <v>46867.681042620956</v>
      </c>
      <c r="H73" s="33">
        <v>53863.719238117803</v>
      </c>
      <c r="I73" s="33">
        <v>62611.781367955344</v>
      </c>
      <c r="J73" s="33">
        <v>69197.380633082081</v>
      </c>
      <c r="K73" s="33">
        <v>76943.231822809845</v>
      </c>
      <c r="L73" s="58">
        <v>79931.468684150488</v>
      </c>
      <c r="M73" s="58">
        <v>82892.109125772782</v>
      </c>
      <c r="N73" s="58">
        <v>98965.390668059481</v>
      </c>
      <c r="O73" s="59">
        <v>103905.12348501045</v>
      </c>
      <c r="P73" s="59">
        <v>111008.35597065355</v>
      </c>
      <c r="Q73" s="18"/>
      <c r="R73" s="18"/>
      <c r="S73" s="18"/>
      <c r="T73" s="18"/>
    </row>
    <row r="74" spans="1:20" ht="15" customHeight="1">
      <c r="A74" s="31" t="s">
        <v>100</v>
      </c>
      <c r="B74" s="32" t="s">
        <v>101</v>
      </c>
      <c r="C74" s="33">
        <v>64229.86438216838</v>
      </c>
      <c r="D74" s="33">
        <v>69028.23057173664</v>
      </c>
      <c r="E74" s="33">
        <v>76069.23467302158</v>
      </c>
      <c r="F74" s="33">
        <v>80835.453800233649</v>
      </c>
      <c r="G74" s="33">
        <v>83448.12417990122</v>
      </c>
      <c r="H74" s="33">
        <v>97344.912554929731</v>
      </c>
      <c r="I74" s="33">
        <v>100658.10233234784</v>
      </c>
      <c r="J74" s="33">
        <v>108733.94732328181</v>
      </c>
      <c r="K74" s="33">
        <v>111119.99527131036</v>
      </c>
      <c r="L74" s="58">
        <v>105803.80567175339</v>
      </c>
      <c r="M74" s="58">
        <v>111774</v>
      </c>
      <c r="N74" s="58">
        <v>119372.93857428069</v>
      </c>
      <c r="O74" s="59">
        <v>120814.65007094959</v>
      </c>
      <c r="P74" s="59">
        <v>127244.68001421368</v>
      </c>
      <c r="Q74" s="18"/>
      <c r="R74" s="18"/>
      <c r="S74" s="18"/>
      <c r="T74" s="18"/>
    </row>
    <row r="75" spans="1:20" ht="15" customHeight="1">
      <c r="A75" s="31" t="s">
        <v>102</v>
      </c>
      <c r="B75" s="32" t="s">
        <v>103</v>
      </c>
      <c r="C75" s="33">
        <v>10882.333571648342</v>
      </c>
      <c r="D75" s="33">
        <v>12972.974728503556</v>
      </c>
      <c r="E75" s="33">
        <v>15746.689175504793</v>
      </c>
      <c r="F75" s="33">
        <v>18818.50010982799</v>
      </c>
      <c r="G75" s="33">
        <v>22013.412035816047</v>
      </c>
      <c r="H75" s="33">
        <v>26312.53261387314</v>
      </c>
      <c r="I75" s="33">
        <v>31010.183920326388</v>
      </c>
      <c r="J75" s="33">
        <v>37716.003816876357</v>
      </c>
      <c r="K75" s="33">
        <v>39243.567724987282</v>
      </c>
      <c r="L75" s="58">
        <v>42330.786735557522</v>
      </c>
      <c r="M75" s="58">
        <v>45168.049781432346</v>
      </c>
      <c r="N75" s="58">
        <v>49130.423144041582</v>
      </c>
      <c r="O75" s="59">
        <v>50253.187378870134</v>
      </c>
      <c r="P75" s="59">
        <v>66009.734507645655</v>
      </c>
      <c r="Q75" s="18"/>
      <c r="R75" s="18"/>
      <c r="S75" s="18"/>
      <c r="T75" s="18"/>
    </row>
    <row r="76" spans="1:20" ht="15" customHeight="1">
      <c r="A76" s="31" t="s">
        <v>104</v>
      </c>
      <c r="B76" s="32" t="s">
        <v>105</v>
      </c>
      <c r="C76" s="33">
        <v>8717.6999754446624</v>
      </c>
      <c r="D76" s="33">
        <v>10560.630468495334</v>
      </c>
      <c r="E76" s="33">
        <v>12992.501810197484</v>
      </c>
      <c r="F76" s="33">
        <v>16190.960383254429</v>
      </c>
      <c r="G76" s="33">
        <v>19216.779929084503</v>
      </c>
      <c r="H76" s="33">
        <v>23791.26512983485</v>
      </c>
      <c r="I76" s="33">
        <v>28981.125030687093</v>
      </c>
      <c r="J76" s="33">
        <v>36556.93430360507</v>
      </c>
      <c r="K76" s="33">
        <v>40377.437475967374</v>
      </c>
      <c r="L76" s="58">
        <v>43057.500005190741</v>
      </c>
      <c r="M76" s="58">
        <v>44663.552449579685</v>
      </c>
      <c r="N76" s="58">
        <v>46707.404579040522</v>
      </c>
      <c r="O76" s="59">
        <v>50186.000635796911</v>
      </c>
      <c r="P76" s="59">
        <v>52557.418490770695</v>
      </c>
      <c r="Q76" s="18"/>
      <c r="R76" s="18"/>
      <c r="S76" s="18"/>
      <c r="T76" s="18"/>
    </row>
    <row r="77" spans="1:20" ht="15" customHeight="1">
      <c r="A77" s="31" t="s">
        <v>106</v>
      </c>
      <c r="B77" s="32" t="s">
        <v>107</v>
      </c>
      <c r="C77" s="33">
        <v>27504.128448355012</v>
      </c>
      <c r="D77" s="33">
        <v>30536.678764234515</v>
      </c>
      <c r="E77" s="33">
        <v>32599.456073276524</v>
      </c>
      <c r="F77" s="33">
        <v>29794.321808435299</v>
      </c>
      <c r="G77" s="33">
        <v>41605.938966760397</v>
      </c>
      <c r="H77" s="33">
        <v>40420.36915672</v>
      </c>
      <c r="I77" s="33">
        <v>45475.068723761397</v>
      </c>
      <c r="J77" s="33">
        <v>56758.367040394005</v>
      </c>
      <c r="K77" s="33">
        <v>104603.94959037946</v>
      </c>
      <c r="L77" s="58">
        <v>109628.99943445832</v>
      </c>
      <c r="M77" s="58">
        <v>122186.07727357802</v>
      </c>
      <c r="N77" s="58">
        <v>117407.48895827039</v>
      </c>
      <c r="O77" s="59">
        <v>164647.69763128218</v>
      </c>
      <c r="P77" s="59">
        <v>175833.13642792599</v>
      </c>
      <c r="Q77" s="18"/>
      <c r="R77" s="18"/>
      <c r="S77" s="18"/>
      <c r="T77" s="18"/>
    </row>
    <row r="78" spans="1:20" ht="15" customHeight="1">
      <c r="A78" s="31" t="s">
        <v>108</v>
      </c>
      <c r="B78" s="32" t="s">
        <v>109</v>
      </c>
      <c r="C78" s="33">
        <v>25004.811656479767</v>
      </c>
      <c r="D78" s="33">
        <v>25550.047080250723</v>
      </c>
      <c r="E78" s="33">
        <v>30380.413808351317</v>
      </c>
      <c r="F78" s="33">
        <v>32184.750330726351</v>
      </c>
      <c r="G78" s="33">
        <v>38252.93712664349</v>
      </c>
      <c r="H78" s="33">
        <v>46358.312059422977</v>
      </c>
      <c r="I78" s="33">
        <v>49789.211303062068</v>
      </c>
      <c r="J78" s="33">
        <v>58315.695997434406</v>
      </c>
      <c r="K78" s="33">
        <v>90865.037521858801</v>
      </c>
      <c r="L78" s="58">
        <v>94299.910477917452</v>
      </c>
      <c r="M78" s="58">
        <v>96713.013393957284</v>
      </c>
      <c r="N78" s="58">
        <v>104334.35503356176</v>
      </c>
      <c r="O78" s="59">
        <v>155455.49923443515</v>
      </c>
      <c r="P78" s="59">
        <v>170513.83580153412</v>
      </c>
      <c r="Q78" s="18"/>
      <c r="R78" s="18"/>
      <c r="S78" s="18"/>
      <c r="T78" s="18"/>
    </row>
    <row r="79" spans="1:20" ht="15" customHeight="1">
      <c r="A79" s="31" t="s">
        <v>110</v>
      </c>
      <c r="B79" s="32" t="s">
        <v>111</v>
      </c>
      <c r="C79" s="33">
        <v>7322.2430699251199</v>
      </c>
      <c r="D79" s="33">
        <v>8933.8225925526549</v>
      </c>
      <c r="E79" s="33">
        <v>8273.8482452003918</v>
      </c>
      <c r="F79" s="33">
        <v>7867.5620542951601</v>
      </c>
      <c r="G79" s="33">
        <v>8170.5452821167282</v>
      </c>
      <c r="H79" s="33">
        <v>8758.5747770271591</v>
      </c>
      <c r="I79" s="33">
        <v>10330.944029548307</v>
      </c>
      <c r="J79" s="33">
        <v>12807.339030820985</v>
      </c>
      <c r="K79" s="33">
        <v>22718.625673411196</v>
      </c>
      <c r="L79" s="58">
        <v>29488.787170367126</v>
      </c>
      <c r="M79" s="58">
        <v>35322.466439946642</v>
      </c>
      <c r="N79" s="58">
        <v>41461.203357865503</v>
      </c>
      <c r="O79" s="59">
        <v>40667.119119252573</v>
      </c>
      <c r="P79" s="59">
        <v>40681.142807637269</v>
      </c>
      <c r="Q79" s="18"/>
      <c r="R79" s="18"/>
      <c r="S79" s="18"/>
      <c r="T79" s="18"/>
    </row>
    <row r="80" spans="1:20" ht="15" customHeight="1">
      <c r="A80" s="31" t="s">
        <v>112</v>
      </c>
      <c r="B80" s="32" t="s">
        <v>113</v>
      </c>
      <c r="C80" s="33">
        <v>15852.2829291454</v>
      </c>
      <c r="D80" s="33">
        <v>18338.31983187169</v>
      </c>
      <c r="E80" s="33">
        <v>20234.197863693982</v>
      </c>
      <c r="F80" s="33">
        <v>23667.647638321218</v>
      </c>
      <c r="G80" s="33">
        <v>27220.897176405273</v>
      </c>
      <c r="H80" s="33">
        <v>32858.191273488745</v>
      </c>
      <c r="I80" s="33">
        <v>39741.902743287079</v>
      </c>
      <c r="J80" s="33">
        <v>49036.706714722168</v>
      </c>
      <c r="K80" s="33">
        <v>54388.848964284487</v>
      </c>
      <c r="L80" s="58">
        <v>61489.683205820023</v>
      </c>
      <c r="M80" s="58">
        <v>64850.352114818263</v>
      </c>
      <c r="N80" s="58">
        <v>64829.899586076834</v>
      </c>
      <c r="O80" s="59">
        <v>65456.117695673944</v>
      </c>
      <c r="P80" s="59">
        <v>65234.481525689829</v>
      </c>
      <c r="Q80" s="18"/>
      <c r="R80" s="18"/>
      <c r="S80" s="18"/>
      <c r="T80" s="18"/>
    </row>
    <row r="81" spans="1:20" ht="15" customHeight="1">
      <c r="A81" s="69"/>
      <c r="B81" s="44" t="s">
        <v>125</v>
      </c>
      <c r="C81" s="46">
        <v>1032044.8573301219</v>
      </c>
      <c r="D81" s="62">
        <v>1187265.6328262731</v>
      </c>
      <c r="E81" s="62">
        <v>1312271.4901976772</v>
      </c>
      <c r="F81" s="62">
        <v>1464838.7374604119</v>
      </c>
      <c r="G81" s="62">
        <v>1606379.2300335625</v>
      </c>
      <c r="H81" s="62">
        <v>1752644.0507911232</v>
      </c>
      <c r="I81" s="62">
        <v>2063160.7551285625</v>
      </c>
      <c r="J81" s="62">
        <v>2336852.6754904841</v>
      </c>
      <c r="K81" s="62">
        <v>2669230.5459607751</v>
      </c>
      <c r="L81" s="62">
        <v>2607615.313531348</v>
      </c>
      <c r="M81" s="62">
        <v>2721600.0759888645</v>
      </c>
      <c r="N81" s="62">
        <v>3136223.4245420736</v>
      </c>
      <c r="O81" s="63">
        <v>3478559.3383636931</v>
      </c>
      <c r="P81" s="63">
        <v>3702551.2765126512</v>
      </c>
      <c r="Q81" s="18"/>
      <c r="R81" s="18"/>
      <c r="S81" s="18"/>
      <c r="T81" s="18"/>
    </row>
    <row r="82" spans="1:20" ht="15" customHeight="1">
      <c r="A82" s="64" t="s">
        <v>119</v>
      </c>
      <c r="B82" s="70"/>
      <c r="C82" s="56"/>
      <c r="D82" s="50"/>
      <c r="E82" s="50"/>
      <c r="F82" s="22"/>
      <c r="G82" s="50"/>
      <c r="H82" s="22"/>
      <c r="I82" s="22"/>
      <c r="J82" s="64"/>
      <c r="K82" s="18"/>
      <c r="L82" s="18"/>
      <c r="M82" s="65"/>
      <c r="N82" s="65"/>
      <c r="O82" s="18"/>
      <c r="P82" s="50">
        <v>45410</v>
      </c>
      <c r="Q82" s="18"/>
      <c r="R82" s="18"/>
      <c r="S82" s="18"/>
      <c r="T82" s="18"/>
    </row>
    <row r="83" spans="1:20" ht="15" customHeight="1">
      <c r="A83" s="363"/>
      <c r="B83" s="364"/>
      <c r="C83" s="364"/>
      <c r="D83" s="364"/>
      <c r="E83" s="364"/>
      <c r="F83" s="364"/>
      <c r="G83" s="17"/>
      <c r="H83" s="17"/>
      <c r="I83" s="17"/>
      <c r="J83" s="17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5" customHeight="1">
      <c r="A84" s="363" t="s">
        <v>126</v>
      </c>
      <c r="B84" s="364"/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4"/>
      <c r="P84" s="364"/>
      <c r="Q84" s="18"/>
      <c r="R84" s="18"/>
      <c r="S84" s="18"/>
      <c r="T84" s="18"/>
    </row>
    <row r="85" spans="1:20" ht="15" customHeight="1">
      <c r="A85" s="369" t="s">
        <v>121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18"/>
      <c r="R85" s="18"/>
      <c r="S85" s="18"/>
      <c r="T85" s="18"/>
    </row>
    <row r="86" spans="1:20" ht="15" customHeight="1">
      <c r="A86" s="55"/>
      <c r="B86" s="55"/>
      <c r="C86" s="56"/>
      <c r="D86" s="57"/>
      <c r="E86" s="22"/>
      <c r="F86" s="22"/>
      <c r="G86" s="57"/>
      <c r="H86" s="22"/>
      <c r="I86" s="22"/>
      <c r="J86" s="57"/>
      <c r="K86" s="18"/>
      <c r="L86" s="18"/>
      <c r="M86" s="21"/>
      <c r="N86" s="21"/>
      <c r="O86" s="21" t="s">
        <v>122</v>
      </c>
      <c r="P86" s="18"/>
      <c r="Q86" s="18"/>
      <c r="R86" s="18"/>
      <c r="S86" s="18"/>
      <c r="T86" s="18"/>
    </row>
    <row r="87" spans="1:20" ht="15" customHeight="1">
      <c r="A87" s="365"/>
      <c r="B87" s="367" t="s">
        <v>49</v>
      </c>
      <c r="C87" s="23" t="s">
        <v>50</v>
      </c>
      <c r="D87" s="24" t="s">
        <v>51</v>
      </c>
      <c r="E87" s="24" t="s">
        <v>52</v>
      </c>
      <c r="F87" s="24" t="s">
        <v>53</v>
      </c>
      <c r="G87" s="24" t="s">
        <v>54</v>
      </c>
      <c r="H87" s="24" t="s">
        <v>55</v>
      </c>
      <c r="I87" s="24" t="s">
        <v>56</v>
      </c>
      <c r="J87" s="24" t="s">
        <v>57</v>
      </c>
      <c r="K87" s="24" t="s">
        <v>58</v>
      </c>
      <c r="L87" s="24" t="s">
        <v>59</v>
      </c>
      <c r="M87" s="24" t="s">
        <v>60</v>
      </c>
      <c r="N87" s="24" t="s">
        <v>61</v>
      </c>
      <c r="O87" s="25" t="s">
        <v>62</v>
      </c>
      <c r="P87" s="25" t="s">
        <v>63</v>
      </c>
      <c r="Q87" s="18"/>
      <c r="R87" s="18"/>
      <c r="S87" s="18"/>
      <c r="T87" s="18"/>
    </row>
    <row r="88" spans="1:20" ht="15" customHeight="1">
      <c r="A88" s="366"/>
      <c r="B88" s="368"/>
      <c r="C88" s="27" t="s">
        <v>64</v>
      </c>
      <c r="D88" s="28" t="s">
        <v>65</v>
      </c>
      <c r="E88" s="28" t="s">
        <v>66</v>
      </c>
      <c r="F88" s="28" t="s">
        <v>67</v>
      </c>
      <c r="G88" s="28" t="s">
        <v>68</v>
      </c>
      <c r="H88" s="28" t="s">
        <v>69</v>
      </c>
      <c r="I88" s="28" t="s">
        <v>70</v>
      </c>
      <c r="J88" s="28" t="s">
        <v>71</v>
      </c>
      <c r="K88" s="28" t="s">
        <v>72</v>
      </c>
      <c r="L88" s="28" t="s">
        <v>73</v>
      </c>
      <c r="M88" s="28" t="s">
        <v>74</v>
      </c>
      <c r="N88" s="28" t="s">
        <v>75</v>
      </c>
      <c r="O88" s="29" t="s">
        <v>76</v>
      </c>
      <c r="P88" s="71" t="s">
        <v>77</v>
      </c>
      <c r="Q88" s="18"/>
      <c r="R88" s="18"/>
      <c r="S88" s="18"/>
      <c r="T88" s="18"/>
    </row>
    <row r="89" spans="1:20" ht="15" customHeight="1">
      <c r="A89" s="31" t="s">
        <v>78</v>
      </c>
      <c r="B89" s="32" t="s">
        <v>79</v>
      </c>
      <c r="C89" s="33">
        <v>480326.08208845259</v>
      </c>
      <c r="D89" s="33">
        <v>528851.12308181066</v>
      </c>
      <c r="E89" s="33">
        <v>557939.98008051841</v>
      </c>
      <c r="F89" s="33">
        <v>613093.75728635257</v>
      </c>
      <c r="G89" s="33">
        <v>642712.77540645271</v>
      </c>
      <c r="H89" s="33">
        <v>665553.25425814767</v>
      </c>
      <c r="I89" s="33">
        <v>729269.45126244728</v>
      </c>
      <c r="J89" s="33">
        <v>771874.9401029544</v>
      </c>
      <c r="K89" s="33">
        <v>832887.33328224625</v>
      </c>
      <c r="L89" s="58">
        <v>862517.97706149844</v>
      </c>
      <c r="M89" s="58">
        <v>958494.77423286438</v>
      </c>
      <c r="N89" s="58">
        <v>1040815.6888221472</v>
      </c>
      <c r="O89" s="59">
        <v>1133328.982898084</v>
      </c>
      <c r="P89" s="59">
        <v>1216647.6092089289</v>
      </c>
      <c r="Q89" s="18"/>
      <c r="R89" s="18"/>
      <c r="S89" s="18"/>
      <c r="T89" s="18"/>
    </row>
    <row r="90" spans="1:20" ht="15" customHeight="1">
      <c r="A90" s="31" t="s">
        <v>80</v>
      </c>
      <c r="B90" s="32" t="s">
        <v>81</v>
      </c>
      <c r="C90" s="33">
        <v>8524.7869898656427</v>
      </c>
      <c r="D90" s="33">
        <v>9979.3491126354074</v>
      </c>
      <c r="E90" s="33">
        <v>10566.553566026718</v>
      </c>
      <c r="F90" s="33">
        <v>12096.256687055105</v>
      </c>
      <c r="G90" s="33">
        <v>12746.189126378638</v>
      </c>
      <c r="H90" s="33">
        <v>13581.911421499262</v>
      </c>
      <c r="I90" s="33">
        <v>15667.999933404892</v>
      </c>
      <c r="J90" s="33">
        <v>18449.546800169763</v>
      </c>
      <c r="K90" s="33">
        <v>21998.661754489833</v>
      </c>
      <c r="L90" s="58">
        <v>20442.868161859325</v>
      </c>
      <c r="M90" s="58">
        <v>20448.332192015172</v>
      </c>
      <c r="N90" s="58">
        <v>23253.57031772413</v>
      </c>
      <c r="O90" s="59">
        <v>24024.766396919629</v>
      </c>
      <c r="P90" s="59">
        <v>23821.161953828534</v>
      </c>
      <c r="Q90" s="18"/>
      <c r="R90" s="18"/>
      <c r="S90" s="18"/>
      <c r="T90" s="18"/>
    </row>
    <row r="91" spans="1:20" ht="15" customHeight="1">
      <c r="A91" s="31" t="s">
        <v>82</v>
      </c>
      <c r="B91" s="32" t="s">
        <v>83</v>
      </c>
      <c r="C91" s="33">
        <v>84149.722200000018</v>
      </c>
      <c r="D91" s="33">
        <v>101726.15372016351</v>
      </c>
      <c r="E91" s="33">
        <v>112092.52806765551</v>
      </c>
      <c r="F91" s="33">
        <v>125293.58662927948</v>
      </c>
      <c r="G91" s="33">
        <v>129811.42364311445</v>
      </c>
      <c r="H91" s="33">
        <v>127493.00113994122</v>
      </c>
      <c r="I91" s="33">
        <v>149416.1256199581</v>
      </c>
      <c r="J91" s="33">
        <v>169565.27201703843</v>
      </c>
      <c r="K91" s="33">
        <v>192230.35623813909</v>
      </c>
      <c r="L91" s="58">
        <v>174013.82611965563</v>
      </c>
      <c r="M91" s="58">
        <v>207444.18389161956</v>
      </c>
      <c r="N91" s="58">
        <v>240470.84672154917</v>
      </c>
      <c r="O91" s="59">
        <v>244514.73270094907</v>
      </c>
      <c r="P91" s="59">
        <v>246036.22935195034</v>
      </c>
      <c r="Q91" s="18"/>
      <c r="R91" s="18"/>
      <c r="S91" s="18"/>
      <c r="T91" s="18"/>
    </row>
    <row r="92" spans="1:20" ht="15" customHeight="1">
      <c r="A92" s="31" t="s">
        <v>84</v>
      </c>
      <c r="B92" s="32" t="s">
        <v>85</v>
      </c>
      <c r="C92" s="33">
        <v>14348.176726014397</v>
      </c>
      <c r="D92" s="33">
        <v>16701.145832499536</v>
      </c>
      <c r="E92" s="33">
        <v>20091.343958507339</v>
      </c>
      <c r="F92" s="33">
        <v>20677.466883154953</v>
      </c>
      <c r="G92" s="33">
        <v>21137.514204698808</v>
      </c>
      <c r="H92" s="33">
        <v>19004.154030846941</v>
      </c>
      <c r="I92" s="33">
        <v>29071.617184318085</v>
      </c>
      <c r="J92" s="33">
        <v>30981.382600723948</v>
      </c>
      <c r="K92" s="33">
        <v>33859.164514228803</v>
      </c>
      <c r="L92" s="58">
        <v>40374.769472477521</v>
      </c>
      <c r="M92" s="58">
        <v>42046.568684943006</v>
      </c>
      <c r="N92" s="58">
        <v>64280.919892790494</v>
      </c>
      <c r="O92" s="58">
        <v>76987.918764136353</v>
      </c>
      <c r="P92" s="59">
        <v>91430.892361847305</v>
      </c>
      <c r="Q92" s="18"/>
      <c r="R92" s="18"/>
      <c r="S92" s="18"/>
      <c r="T92" s="18"/>
    </row>
    <row r="93" spans="1:20" ht="15" customHeight="1">
      <c r="A93" s="31" t="s">
        <v>86</v>
      </c>
      <c r="B93" s="32" t="s">
        <v>87</v>
      </c>
      <c r="C93" s="33">
        <v>9145.0401126207598</v>
      </c>
      <c r="D93" s="33">
        <v>9997.0740999468144</v>
      </c>
      <c r="E93" s="33">
        <v>11028.96176370435</v>
      </c>
      <c r="F93" s="33">
        <v>15532.127737674287</v>
      </c>
      <c r="G93" s="33">
        <v>17032.114945940782</v>
      </c>
      <c r="H93" s="33">
        <v>18237.682045459438</v>
      </c>
      <c r="I93" s="33">
        <v>18668.637132771248</v>
      </c>
      <c r="J93" s="33">
        <v>19487.798557038113</v>
      </c>
      <c r="K93" s="33">
        <v>19724.303521432354</v>
      </c>
      <c r="L93" s="58">
        <v>20123.521604632173</v>
      </c>
      <c r="M93" s="58">
        <v>20727.648462586603</v>
      </c>
      <c r="N93" s="58">
        <v>21092.269047010726</v>
      </c>
      <c r="O93" s="59">
        <v>21775.674706983002</v>
      </c>
      <c r="P93" s="59">
        <v>22420.795471032307</v>
      </c>
      <c r="Q93" s="18"/>
      <c r="R93" s="18"/>
      <c r="S93" s="18"/>
      <c r="T93" s="18"/>
    </row>
    <row r="94" spans="1:20" ht="15" customHeight="1">
      <c r="A94" s="31" t="s">
        <v>88</v>
      </c>
      <c r="B94" s="32" t="s">
        <v>89</v>
      </c>
      <c r="C94" s="33">
        <v>92666.290347872622</v>
      </c>
      <c r="D94" s="33">
        <v>107367.78013549297</v>
      </c>
      <c r="E94" s="33">
        <v>115190.8917941275</v>
      </c>
      <c r="F94" s="33">
        <v>129232.91042297651</v>
      </c>
      <c r="G94" s="33">
        <v>138263.6846579923</v>
      </c>
      <c r="H94" s="33">
        <v>151759.8881700371</v>
      </c>
      <c r="I94" s="33">
        <v>182976.02833405545</v>
      </c>
      <c r="J94" s="33">
        <v>217723.4117157259</v>
      </c>
      <c r="K94" s="33">
        <v>234260.42309130367</v>
      </c>
      <c r="L94" s="58">
        <v>213529.58441425761</v>
      </c>
      <c r="M94" s="58">
        <v>222587.84327079757</v>
      </c>
      <c r="N94" s="58">
        <v>257108.25703148701</v>
      </c>
      <c r="O94" s="59">
        <v>277388.07721448224</v>
      </c>
      <c r="P94" s="59">
        <v>273011.99279100535</v>
      </c>
      <c r="Q94" s="18"/>
      <c r="R94" s="18"/>
      <c r="S94" s="18"/>
      <c r="T94" s="18"/>
    </row>
    <row r="95" spans="1:20" ht="15" customHeight="1">
      <c r="A95" s="31" t="s">
        <v>90</v>
      </c>
      <c r="B95" s="32" t="s">
        <v>91</v>
      </c>
      <c r="C95" s="33">
        <v>220803.7313566012</v>
      </c>
      <c r="D95" s="33">
        <v>242671.67775093004</v>
      </c>
      <c r="E95" s="33">
        <v>274270.84961072204</v>
      </c>
      <c r="F95" s="33">
        <v>313363.94773219823</v>
      </c>
      <c r="G95" s="33">
        <v>340847.36882661271</v>
      </c>
      <c r="H95" s="33">
        <v>350778.66940781218</v>
      </c>
      <c r="I95" s="33">
        <v>401488.88090095378</v>
      </c>
      <c r="J95" s="33">
        <v>473651.91964589211</v>
      </c>
      <c r="K95" s="33">
        <v>543044.76945948717</v>
      </c>
      <c r="L95" s="58">
        <v>514977.13044011715</v>
      </c>
      <c r="M95" s="58">
        <v>579684.19091318594</v>
      </c>
      <c r="N95" s="58">
        <v>670328.90521560691</v>
      </c>
      <c r="O95" s="58">
        <v>667638.83748942299</v>
      </c>
      <c r="P95" s="59">
        <v>698775.06718086894</v>
      </c>
      <c r="Q95" s="18"/>
      <c r="R95" s="18"/>
      <c r="S95" s="18"/>
      <c r="T95" s="18"/>
    </row>
    <row r="96" spans="1:20" ht="15" customHeight="1">
      <c r="A96" s="31" t="s">
        <v>92</v>
      </c>
      <c r="B96" s="32" t="s">
        <v>93</v>
      </c>
      <c r="C96" s="33">
        <v>77194.350000000006</v>
      </c>
      <c r="D96" s="33">
        <v>88358.999999999985</v>
      </c>
      <c r="E96" s="33">
        <v>105919.41999999998</v>
      </c>
      <c r="F96" s="33">
        <v>118207.02000000008</v>
      </c>
      <c r="G96" s="33">
        <v>128037</v>
      </c>
      <c r="H96" s="33">
        <v>160577.99999999997</v>
      </c>
      <c r="I96" s="33">
        <v>184092.00000000012</v>
      </c>
      <c r="J96" s="33">
        <v>197866.40255054919</v>
      </c>
      <c r="K96" s="33">
        <v>215796.65670664457</v>
      </c>
      <c r="L96" s="58">
        <v>180322.87473204127</v>
      </c>
      <c r="M96" s="58">
        <v>196380.42303900546</v>
      </c>
      <c r="N96" s="58">
        <v>257062.47354893776</v>
      </c>
      <c r="O96" s="59">
        <v>318738.7192390436</v>
      </c>
      <c r="P96" s="59">
        <v>367686.52623778244</v>
      </c>
      <c r="Q96" s="18"/>
      <c r="R96" s="18"/>
      <c r="S96" s="18"/>
      <c r="T96" s="18"/>
    </row>
    <row r="97" spans="1:20" ht="15" customHeight="1">
      <c r="A97" s="31" t="s">
        <v>94</v>
      </c>
      <c r="B97" s="32" t="s">
        <v>95</v>
      </c>
      <c r="C97" s="33">
        <v>24510.008680999141</v>
      </c>
      <c r="D97" s="33">
        <v>28856.671309285579</v>
      </c>
      <c r="E97" s="33">
        <v>34778.39509694725</v>
      </c>
      <c r="F97" s="33">
        <v>39233.928983085847</v>
      </c>
      <c r="G97" s="33">
        <v>45907.257015610594</v>
      </c>
      <c r="H97" s="33">
        <v>46276.00081547338</v>
      </c>
      <c r="I97" s="33">
        <v>56148.509680680523</v>
      </c>
      <c r="J97" s="33">
        <v>67315.313895156054</v>
      </c>
      <c r="K97" s="33">
        <v>75650.266420308733</v>
      </c>
      <c r="L97" s="58">
        <v>50432.642882577173</v>
      </c>
      <c r="M97" s="58">
        <v>58778.859999999986</v>
      </c>
      <c r="N97" s="58">
        <v>68230.065452984301</v>
      </c>
      <c r="O97" s="59">
        <v>92682.003981582995</v>
      </c>
      <c r="P97" s="59">
        <v>122325.7780485049</v>
      </c>
      <c r="Q97" s="18"/>
      <c r="R97" s="18"/>
      <c r="S97" s="18"/>
      <c r="T97" s="18"/>
    </row>
    <row r="98" spans="1:20" ht="15" customHeight="1">
      <c r="A98" s="31" t="s">
        <v>96</v>
      </c>
      <c r="B98" s="32" t="s">
        <v>97</v>
      </c>
      <c r="C98" s="33">
        <v>31436.444909180667</v>
      </c>
      <c r="D98" s="33">
        <v>37184.572114955219</v>
      </c>
      <c r="E98" s="33">
        <v>40330.439551411378</v>
      </c>
      <c r="F98" s="33">
        <v>51015.661327742608</v>
      </c>
      <c r="G98" s="33">
        <v>56513.213844593774</v>
      </c>
      <c r="H98" s="33">
        <v>60397.811839869944</v>
      </c>
      <c r="I98" s="33">
        <v>68467.621382513229</v>
      </c>
      <c r="J98" s="33">
        <v>70276.060353150606</v>
      </c>
      <c r="K98" s="33">
        <v>74121.691326796528</v>
      </c>
      <c r="L98" s="58">
        <v>76955.835207758297</v>
      </c>
      <c r="M98" s="58">
        <v>82692.768077267232</v>
      </c>
      <c r="N98" s="58">
        <v>88002.249303288438</v>
      </c>
      <c r="O98" s="59">
        <v>92741.288887638133</v>
      </c>
      <c r="P98" s="59">
        <v>98010.471912449168</v>
      </c>
      <c r="Q98" s="18"/>
      <c r="R98" s="18"/>
      <c r="S98" s="18"/>
      <c r="T98" s="18"/>
    </row>
    <row r="99" spans="1:20" ht="15" customHeight="1">
      <c r="A99" s="31" t="s">
        <v>98</v>
      </c>
      <c r="B99" s="32" t="s">
        <v>99</v>
      </c>
      <c r="C99" s="33">
        <v>68526.688825395584</v>
      </c>
      <c r="D99" s="33">
        <v>74192.648402802472</v>
      </c>
      <c r="E99" s="33">
        <v>81160.533520900033</v>
      </c>
      <c r="F99" s="33">
        <v>92889.71127230303</v>
      </c>
      <c r="G99" s="33">
        <v>107074.70688707627</v>
      </c>
      <c r="H99" s="33">
        <v>127484.6711921361</v>
      </c>
      <c r="I99" s="33">
        <v>158243.36747489058</v>
      </c>
      <c r="J99" s="33">
        <v>186656.64986400382</v>
      </c>
      <c r="K99" s="33">
        <v>207134.29870953318</v>
      </c>
      <c r="L99" s="58">
        <v>241944.95936000452</v>
      </c>
      <c r="M99" s="58">
        <v>253284.48714227579</v>
      </c>
      <c r="N99" s="58">
        <v>289598.54431772028</v>
      </c>
      <c r="O99" s="58">
        <v>333679.65352394118</v>
      </c>
      <c r="P99" s="59">
        <v>344344.95985578315</v>
      </c>
      <c r="Q99" s="18"/>
      <c r="R99" s="18"/>
      <c r="S99" s="18"/>
      <c r="T99" s="18"/>
    </row>
    <row r="100" spans="1:20" ht="15" customHeight="1">
      <c r="A100" s="31" t="s">
        <v>100</v>
      </c>
      <c r="B100" s="32" t="s">
        <v>101</v>
      </c>
      <c r="C100" s="33">
        <v>143469.63896132057</v>
      </c>
      <c r="D100" s="33">
        <v>154272.72123739382</v>
      </c>
      <c r="E100" s="33">
        <v>174478.3929815091</v>
      </c>
      <c r="F100" s="33">
        <v>186188.79938911565</v>
      </c>
      <c r="G100" s="33">
        <v>191595.49609939137</v>
      </c>
      <c r="H100" s="33">
        <v>216958.8344245106</v>
      </c>
      <c r="I100" s="33">
        <v>244109.95397330273</v>
      </c>
      <c r="J100" s="33">
        <v>264377.04829476879</v>
      </c>
      <c r="K100" s="33">
        <v>295714.41558277863</v>
      </c>
      <c r="L100" s="58">
        <v>322955.80603540258</v>
      </c>
      <c r="M100" s="58">
        <v>333612</v>
      </c>
      <c r="N100" s="58">
        <v>354183.35946606722</v>
      </c>
      <c r="O100" s="59">
        <v>390560.7723442713</v>
      </c>
      <c r="P100" s="59">
        <v>420491.91520303919</v>
      </c>
      <c r="Q100" s="18"/>
      <c r="R100" s="18"/>
      <c r="S100" s="18"/>
      <c r="T100" s="18"/>
    </row>
    <row r="101" spans="1:20" ht="15" customHeight="1">
      <c r="A101" s="31" t="s">
        <v>102</v>
      </c>
      <c r="B101" s="32" t="s">
        <v>103</v>
      </c>
      <c r="C101" s="33">
        <v>12362.608266119547</v>
      </c>
      <c r="D101" s="33">
        <v>14095.764685237671</v>
      </c>
      <c r="E101" s="33">
        <v>16255.03292282405</v>
      </c>
      <c r="F101" s="33">
        <v>18525.774293368231</v>
      </c>
      <c r="G101" s="33">
        <v>20928.517759657476</v>
      </c>
      <c r="H101" s="33">
        <v>23294.371409529143</v>
      </c>
      <c r="I101" s="33">
        <v>26960.921270774699</v>
      </c>
      <c r="J101" s="33">
        <v>29784.062778772524</v>
      </c>
      <c r="K101" s="33">
        <v>32722.339071391427</v>
      </c>
      <c r="L101" s="58">
        <v>35351.408999703148</v>
      </c>
      <c r="M101" s="58">
        <v>37098.173275284382</v>
      </c>
      <c r="N101" s="58">
        <v>40771.868265114193</v>
      </c>
      <c r="O101" s="59">
        <v>45326.610758154784</v>
      </c>
      <c r="P101" s="59">
        <v>49915.264351549617</v>
      </c>
      <c r="Q101" s="18"/>
      <c r="R101" s="18"/>
      <c r="S101" s="18"/>
      <c r="T101" s="18"/>
    </row>
    <row r="102" spans="1:20" ht="15" customHeight="1">
      <c r="A102" s="31" t="s">
        <v>104</v>
      </c>
      <c r="B102" s="32" t="s">
        <v>105</v>
      </c>
      <c r="C102" s="33">
        <v>5696.8552686428666</v>
      </c>
      <c r="D102" s="33">
        <v>6687.277472114356</v>
      </c>
      <c r="E102" s="33">
        <v>8403.4796959047981</v>
      </c>
      <c r="F102" s="33">
        <v>10392.467928014617</v>
      </c>
      <c r="G102" s="33">
        <v>12203.878414309591</v>
      </c>
      <c r="H102" s="33">
        <v>14919.787134902115</v>
      </c>
      <c r="I102" s="33">
        <v>16970.313129624112</v>
      </c>
      <c r="J102" s="33">
        <v>19699.380890658256</v>
      </c>
      <c r="K102" s="33">
        <v>25470.952054435875</v>
      </c>
      <c r="L102" s="58">
        <v>27770.891816416362</v>
      </c>
      <c r="M102" s="58">
        <v>29120.905544067544</v>
      </c>
      <c r="N102" s="58">
        <v>30389.571696608444</v>
      </c>
      <c r="O102" s="59">
        <v>33060.484390507991</v>
      </c>
      <c r="P102" s="59">
        <v>36029.720053629979</v>
      </c>
      <c r="Q102" s="18"/>
      <c r="R102" s="18"/>
      <c r="S102" s="18"/>
      <c r="T102" s="18"/>
    </row>
    <row r="103" spans="1:20" ht="15" customHeight="1">
      <c r="A103" s="31" t="s">
        <v>106</v>
      </c>
      <c r="B103" s="32" t="s">
        <v>107</v>
      </c>
      <c r="C103" s="33">
        <v>64040.206171966463</v>
      </c>
      <c r="D103" s="33">
        <v>78611.743946643488</v>
      </c>
      <c r="E103" s="33">
        <v>82627.096040206481</v>
      </c>
      <c r="F103" s="33">
        <v>113471.9420561657</v>
      </c>
      <c r="G103" s="33">
        <v>135051.76491556258</v>
      </c>
      <c r="H103" s="33">
        <v>137826.472923444</v>
      </c>
      <c r="I103" s="33">
        <v>184940.8429568616</v>
      </c>
      <c r="J103" s="33">
        <v>193656.80881025101</v>
      </c>
      <c r="K103" s="33">
        <v>218570.56113751951</v>
      </c>
      <c r="L103" s="58">
        <v>276659.56758654269</v>
      </c>
      <c r="M103" s="58">
        <v>287656.29770947056</v>
      </c>
      <c r="N103" s="58">
        <v>373327.95821742422</v>
      </c>
      <c r="O103" s="59">
        <v>472495.94641135016</v>
      </c>
      <c r="P103" s="59">
        <v>486387.00647517305</v>
      </c>
      <c r="Q103" s="18"/>
      <c r="R103" s="18"/>
      <c r="S103" s="18"/>
      <c r="T103" s="18"/>
    </row>
    <row r="104" spans="1:20" ht="15" customHeight="1">
      <c r="A104" s="31" t="s">
        <v>108</v>
      </c>
      <c r="B104" s="32" t="s">
        <v>109</v>
      </c>
      <c r="C104" s="33">
        <v>75322.50593705244</v>
      </c>
      <c r="D104" s="33">
        <v>91215.304705137838</v>
      </c>
      <c r="E104" s="33">
        <v>102200.68561949822</v>
      </c>
      <c r="F104" s="33">
        <v>126552.48027540211</v>
      </c>
      <c r="G104" s="33">
        <v>143094.53282157963</v>
      </c>
      <c r="H104" s="33">
        <v>161259.65067475353</v>
      </c>
      <c r="I104" s="33">
        <v>197828.85300812786</v>
      </c>
      <c r="J104" s="33">
        <v>219543.89076485866</v>
      </c>
      <c r="K104" s="33">
        <v>251585.83628828294</v>
      </c>
      <c r="L104" s="58">
        <v>288459.31938437046</v>
      </c>
      <c r="M104" s="58">
        <v>296664.04478715127</v>
      </c>
      <c r="N104" s="58">
        <v>337838.5246250421</v>
      </c>
      <c r="O104" s="59">
        <v>395230.20690218697</v>
      </c>
      <c r="P104" s="59">
        <v>429438.48044508882</v>
      </c>
      <c r="Q104" s="18"/>
      <c r="R104" s="18"/>
      <c r="S104" s="18"/>
      <c r="T104" s="18"/>
    </row>
    <row r="105" spans="1:20" ht="15" customHeight="1">
      <c r="A105" s="31" t="s">
        <v>110</v>
      </c>
      <c r="B105" s="32" t="s">
        <v>111</v>
      </c>
      <c r="C105" s="33">
        <v>16884.926986464732</v>
      </c>
      <c r="D105" s="33">
        <v>19943.53789538901</v>
      </c>
      <c r="E105" s="33">
        <v>21279.868051405967</v>
      </c>
      <c r="F105" s="33">
        <v>26739.953018580796</v>
      </c>
      <c r="G105" s="33">
        <v>31996.505415621483</v>
      </c>
      <c r="H105" s="33">
        <v>33186.610355983328</v>
      </c>
      <c r="I105" s="33">
        <v>41454.717141014771</v>
      </c>
      <c r="J105" s="33">
        <v>44061.701349103132</v>
      </c>
      <c r="K105" s="33">
        <v>49775.772826046217</v>
      </c>
      <c r="L105" s="58">
        <v>60328.137534832815</v>
      </c>
      <c r="M105" s="58">
        <v>65278.532251502329</v>
      </c>
      <c r="N105" s="58">
        <v>74163.091000849672</v>
      </c>
      <c r="O105" s="59">
        <v>90992.652194198512</v>
      </c>
      <c r="P105" s="59">
        <v>94288.854250951917</v>
      </c>
      <c r="Q105" s="18"/>
      <c r="R105" s="18"/>
      <c r="S105" s="18"/>
      <c r="T105" s="18"/>
    </row>
    <row r="106" spans="1:20" ht="15" customHeight="1">
      <c r="A106" s="31" t="s">
        <v>112</v>
      </c>
      <c r="B106" s="32" t="s">
        <v>113</v>
      </c>
      <c r="C106" s="33">
        <v>6664.1289264193729</v>
      </c>
      <c r="D106" s="33">
        <v>7710.4547862988002</v>
      </c>
      <c r="E106" s="33">
        <v>8678.725789080243</v>
      </c>
      <c r="F106" s="33">
        <v>9947.5861884007281</v>
      </c>
      <c r="G106" s="33">
        <v>11654.150514429984</v>
      </c>
      <c r="H106" s="33">
        <v>12811.275877519882</v>
      </c>
      <c r="I106" s="33">
        <v>14786.960413036693</v>
      </c>
      <c r="J106" s="33">
        <v>16050.32535634208</v>
      </c>
      <c r="K106" s="33">
        <v>17932.854375185816</v>
      </c>
      <c r="L106" s="58">
        <v>21363.328497520604</v>
      </c>
      <c r="M106" s="58">
        <v>22933.266603859782</v>
      </c>
      <c r="N106" s="58">
        <v>25066.470056570863</v>
      </c>
      <c r="O106" s="59">
        <v>27773.364262766707</v>
      </c>
      <c r="P106" s="59">
        <v>29029.59215054012</v>
      </c>
      <c r="Q106" s="18"/>
      <c r="R106" s="18"/>
      <c r="S106" s="18"/>
      <c r="T106" s="18"/>
    </row>
    <row r="107" spans="1:20" ht="15" customHeight="1">
      <c r="A107" s="376"/>
      <c r="B107" s="38" t="s">
        <v>116</v>
      </c>
      <c r="C107" s="41">
        <v>1436072.1927549886</v>
      </c>
      <c r="D107" s="72">
        <v>1618424.000288737</v>
      </c>
      <c r="E107" s="72">
        <v>1777293.178110949</v>
      </c>
      <c r="F107" s="72">
        <v>2022455.37811087</v>
      </c>
      <c r="G107" s="72">
        <v>2186608.0944990236</v>
      </c>
      <c r="H107" s="72">
        <v>2341402.0471218657</v>
      </c>
      <c r="I107" s="72">
        <v>2720562.8007987356</v>
      </c>
      <c r="J107" s="72">
        <v>3011021.9163471563</v>
      </c>
      <c r="K107" s="72">
        <v>3342480.6563602509</v>
      </c>
      <c r="L107" s="72">
        <v>3428524.4493116681</v>
      </c>
      <c r="M107" s="72">
        <v>3714933.3000778966</v>
      </c>
      <c r="N107" s="72">
        <v>4255984.6329989228</v>
      </c>
      <c r="O107" s="72">
        <v>4738940.6930666193</v>
      </c>
      <c r="P107" s="73">
        <v>5050092.3173039546</v>
      </c>
      <c r="Q107" s="18"/>
      <c r="R107" s="18"/>
      <c r="S107" s="18"/>
      <c r="T107" s="18"/>
    </row>
    <row r="108" spans="1:20" ht="15" customHeight="1">
      <c r="A108" s="371"/>
      <c r="B108" s="43" t="s">
        <v>117</v>
      </c>
      <c r="C108" s="33">
        <v>123149.57101371299</v>
      </c>
      <c r="D108" s="33">
        <v>139955.17756871</v>
      </c>
      <c r="E108" s="33">
        <v>172001.64039361</v>
      </c>
      <c r="F108" s="33">
        <v>210069.90541688426</v>
      </c>
      <c r="G108" s="33">
        <v>237030.3883489717</v>
      </c>
      <c r="H108" s="33">
        <v>266782.39060200332</v>
      </c>
      <c r="I108" s="33">
        <v>356582.11851022154</v>
      </c>
      <c r="J108" s="33">
        <v>444927.37348626909</v>
      </c>
      <c r="K108" s="33">
        <v>516449.74602512119</v>
      </c>
      <c r="L108" s="58">
        <v>460179.20160216535</v>
      </c>
      <c r="M108" s="58">
        <v>637616.9409174989</v>
      </c>
      <c r="N108" s="58">
        <v>720573.06270701415</v>
      </c>
      <c r="O108" s="58">
        <v>609586.94457171485</v>
      </c>
      <c r="P108" s="59">
        <v>654752.05879744468</v>
      </c>
      <c r="Q108" s="18"/>
      <c r="R108" s="18"/>
      <c r="S108" s="18"/>
      <c r="T108" s="18"/>
    </row>
    <row r="109" spans="1:20" ht="15" customHeight="1">
      <c r="A109" s="371"/>
      <c r="B109" s="74" t="s">
        <v>127</v>
      </c>
      <c r="C109" s="33">
        <v>124159.459526383</v>
      </c>
      <c r="D109" s="33">
        <v>141104.23409514999</v>
      </c>
      <c r="E109" s="33">
        <v>173216.25634016603</v>
      </c>
      <c r="F109" s="33">
        <v>211379.09983419999</v>
      </c>
      <c r="G109" s="33">
        <v>238571.55460475001</v>
      </c>
      <c r="H109" s="33">
        <v>268135.42828034004</v>
      </c>
      <c r="I109" s="33">
        <v>358178.973</v>
      </c>
      <c r="J109" s="33">
        <v>447158.22579923994</v>
      </c>
      <c r="K109" s="33">
        <v>518836.75799999997</v>
      </c>
      <c r="L109" s="58">
        <v>462633.68963154999</v>
      </c>
      <c r="M109" s="58">
        <v>640029.35902205994</v>
      </c>
      <c r="N109" s="58">
        <v>723099.10570429999</v>
      </c>
      <c r="O109" s="58">
        <v>611797.23219433997</v>
      </c>
      <c r="P109" s="59">
        <v>656763.42053403356</v>
      </c>
      <c r="Q109" s="18"/>
      <c r="R109" s="18"/>
      <c r="S109" s="18"/>
      <c r="T109" s="18"/>
    </row>
    <row r="110" spans="1:20" ht="15" customHeight="1">
      <c r="A110" s="371"/>
      <c r="B110" s="74" t="s">
        <v>128</v>
      </c>
      <c r="C110" s="33">
        <v>1009.8885126700001</v>
      </c>
      <c r="D110" s="33">
        <v>1149.05652644</v>
      </c>
      <c r="E110" s="33">
        <v>1214.6159465560343</v>
      </c>
      <c r="F110" s="33">
        <v>1309.1944173157301</v>
      </c>
      <c r="G110" s="33">
        <v>1541.1662557783272</v>
      </c>
      <c r="H110" s="33">
        <v>1353.0376783367103</v>
      </c>
      <c r="I110" s="33">
        <v>1596.8544897784473</v>
      </c>
      <c r="J110" s="33">
        <v>2230.8523129708328</v>
      </c>
      <c r="K110" s="33">
        <v>2387.0119748787911</v>
      </c>
      <c r="L110" s="58">
        <v>2454.4880293846645</v>
      </c>
      <c r="M110" s="58">
        <v>2412.4181045610112</v>
      </c>
      <c r="N110" s="58">
        <v>2526.0429972858346</v>
      </c>
      <c r="O110" s="58">
        <v>2210.2876226251055</v>
      </c>
      <c r="P110" s="59">
        <v>2011.361736588846</v>
      </c>
      <c r="Q110" s="18"/>
      <c r="R110" s="18"/>
      <c r="S110" s="18"/>
      <c r="T110" s="18"/>
    </row>
    <row r="111" spans="1:20" ht="15" customHeight="1">
      <c r="A111" s="372"/>
      <c r="B111" s="44" t="s">
        <v>118</v>
      </c>
      <c r="C111" s="75">
        <v>1559221.7637687016</v>
      </c>
      <c r="D111" s="62">
        <v>1758379.1778574469</v>
      </c>
      <c r="E111" s="62">
        <v>1949294.8185045589</v>
      </c>
      <c r="F111" s="62">
        <v>2232525.2835277542</v>
      </c>
      <c r="G111" s="62">
        <v>2423638.4828479951</v>
      </c>
      <c r="H111" s="62">
        <v>2608184.437723869</v>
      </c>
      <c r="I111" s="62">
        <v>3077144.9193089572</v>
      </c>
      <c r="J111" s="62">
        <v>3455949.2898334255</v>
      </c>
      <c r="K111" s="62">
        <v>3858930.4023853722</v>
      </c>
      <c r="L111" s="62">
        <v>3888703.6509138336</v>
      </c>
      <c r="M111" s="62">
        <v>4352550.2409953959</v>
      </c>
      <c r="N111" s="62">
        <v>4976557.6957059372</v>
      </c>
      <c r="O111" s="62">
        <v>5348527.6376383305</v>
      </c>
      <c r="P111" s="63">
        <v>5704844.3761013988</v>
      </c>
      <c r="Q111" s="18"/>
      <c r="R111" s="18"/>
      <c r="S111" s="18"/>
      <c r="T111" s="18"/>
    </row>
    <row r="112" spans="1:20" ht="15" customHeight="1">
      <c r="A112" s="64" t="s">
        <v>119</v>
      </c>
      <c r="B112" s="52"/>
      <c r="C112" s="56"/>
      <c r="D112" s="50"/>
      <c r="E112" s="50"/>
      <c r="F112" s="22"/>
      <c r="G112" s="50"/>
      <c r="H112" s="22"/>
      <c r="I112" s="22"/>
      <c r="J112" s="50"/>
      <c r="K112" s="18"/>
      <c r="L112" s="18"/>
      <c r="M112" s="65"/>
      <c r="N112" s="65"/>
      <c r="O112" s="18"/>
      <c r="P112" s="50">
        <v>45410</v>
      </c>
      <c r="Q112" s="18"/>
      <c r="R112" s="18"/>
      <c r="S112" s="18"/>
      <c r="T112" s="18"/>
    </row>
    <row r="113" spans="1:20" ht="15" customHeight="1">
      <c r="A113" s="64"/>
      <c r="B113" s="52"/>
      <c r="C113" s="56"/>
      <c r="D113" s="50"/>
      <c r="E113" s="50"/>
      <c r="F113" s="22"/>
      <c r="G113" s="50"/>
      <c r="H113" s="22"/>
      <c r="I113" s="22"/>
      <c r="J113" s="50"/>
      <c r="K113" s="18"/>
      <c r="L113" s="18"/>
      <c r="M113" s="76"/>
      <c r="N113" s="76"/>
      <c r="O113" s="76"/>
      <c r="P113" s="76"/>
      <c r="Q113" s="76"/>
      <c r="R113" s="18"/>
      <c r="S113" s="18"/>
      <c r="T113" s="18"/>
    </row>
    <row r="114" spans="1:20" ht="15" customHeight="1">
      <c r="A114" s="363" t="s">
        <v>129</v>
      </c>
      <c r="B114" s="364"/>
      <c r="C114" s="364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18"/>
      <c r="R114" s="18"/>
      <c r="S114" s="18"/>
      <c r="T114" s="18"/>
    </row>
    <row r="115" spans="1:20" ht="15" customHeight="1">
      <c r="A115" s="369" t="s">
        <v>130</v>
      </c>
      <c r="B115" s="364"/>
      <c r="C115" s="364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18"/>
      <c r="R115" s="18"/>
      <c r="S115" s="18"/>
      <c r="T115" s="18"/>
    </row>
    <row r="116" spans="1:20" ht="15" customHeight="1">
      <c r="A116" s="55"/>
      <c r="B116" s="55"/>
      <c r="C116" s="56"/>
      <c r="D116" s="57"/>
      <c r="E116" s="22"/>
      <c r="F116" s="22"/>
      <c r="G116" s="57"/>
      <c r="H116" s="22"/>
      <c r="I116" s="22"/>
      <c r="J116" s="57"/>
      <c r="K116" s="18"/>
      <c r="L116" s="18"/>
      <c r="M116" s="21"/>
      <c r="N116" s="21"/>
      <c r="O116" s="21" t="s">
        <v>122</v>
      </c>
      <c r="P116" s="18"/>
      <c r="Q116" s="18"/>
      <c r="R116" s="18"/>
      <c r="S116" s="18"/>
      <c r="T116" s="18"/>
    </row>
    <row r="117" spans="1:20" ht="15" customHeight="1">
      <c r="A117" s="365" t="s">
        <v>131</v>
      </c>
      <c r="B117" s="367" t="s">
        <v>49</v>
      </c>
      <c r="C117" s="23" t="s">
        <v>50</v>
      </c>
      <c r="D117" s="24" t="s">
        <v>51</v>
      </c>
      <c r="E117" s="24" t="s">
        <v>52</v>
      </c>
      <c r="F117" s="24" t="s">
        <v>53</v>
      </c>
      <c r="G117" s="24" t="s">
        <v>54</v>
      </c>
      <c r="H117" s="24" t="s">
        <v>55</v>
      </c>
      <c r="I117" s="24" t="s">
        <v>56</v>
      </c>
      <c r="J117" s="24" t="s">
        <v>57</v>
      </c>
      <c r="K117" s="24" t="s">
        <v>58</v>
      </c>
      <c r="L117" s="24" t="s">
        <v>59</v>
      </c>
      <c r="M117" s="24" t="s">
        <v>60</v>
      </c>
      <c r="N117" s="24" t="s">
        <v>61</v>
      </c>
      <c r="O117" s="25" t="s">
        <v>62</v>
      </c>
      <c r="P117" s="25" t="s">
        <v>63</v>
      </c>
      <c r="Q117" s="18"/>
      <c r="R117" s="18"/>
      <c r="S117" s="18"/>
      <c r="T117" s="18"/>
    </row>
    <row r="118" spans="1:20" ht="15" customHeight="1">
      <c r="A118" s="366"/>
      <c r="B118" s="368"/>
      <c r="C118" s="27" t="s">
        <v>64</v>
      </c>
      <c r="D118" s="28" t="s">
        <v>65</v>
      </c>
      <c r="E118" s="28" t="s">
        <v>66</v>
      </c>
      <c r="F118" s="28" t="s">
        <v>67</v>
      </c>
      <c r="G118" s="28" t="s">
        <v>68</v>
      </c>
      <c r="H118" s="28" t="s">
        <v>69</v>
      </c>
      <c r="I118" s="28" t="s">
        <v>70</v>
      </c>
      <c r="J118" s="28" t="s">
        <v>71</v>
      </c>
      <c r="K118" s="28" t="s">
        <v>72</v>
      </c>
      <c r="L118" s="28" t="s">
        <v>73</v>
      </c>
      <c r="M118" s="28" t="s">
        <v>74</v>
      </c>
      <c r="N118" s="28" t="s">
        <v>75</v>
      </c>
      <c r="O118" s="29" t="s">
        <v>76</v>
      </c>
      <c r="P118" s="71" t="s">
        <v>77</v>
      </c>
      <c r="Q118" s="18"/>
      <c r="R118" s="18"/>
      <c r="S118" s="18"/>
      <c r="T118" s="18"/>
    </row>
    <row r="119" spans="1:20" ht="15" customHeight="1">
      <c r="A119" s="31" t="s">
        <v>78</v>
      </c>
      <c r="B119" s="32" t="s">
        <v>79</v>
      </c>
      <c r="C119" s="33">
        <v>480326.08208845259</v>
      </c>
      <c r="D119" s="33">
        <v>505734.68799531012</v>
      </c>
      <c r="E119" s="33">
        <v>512342.41436029418</v>
      </c>
      <c r="F119" s="33">
        <v>535329.41500983958</v>
      </c>
      <c r="G119" s="33">
        <v>541757.95471511001</v>
      </c>
      <c r="H119" s="33">
        <v>541301.12991778261</v>
      </c>
      <c r="I119" s="33">
        <v>569311.9932801316</v>
      </c>
      <c r="J119" s="33">
        <v>584166.82075779652</v>
      </c>
      <c r="K119" s="33">
        <v>614291.88264241419</v>
      </c>
      <c r="L119" s="58">
        <v>629229.35955747985</v>
      </c>
      <c r="M119" s="58">
        <v>647153.63075343659</v>
      </c>
      <c r="N119" s="58">
        <v>662371.79888026998</v>
      </c>
      <c r="O119" s="59">
        <v>680666.94592091802</v>
      </c>
      <c r="P119" s="59">
        <v>701396.47819748998</v>
      </c>
      <c r="Q119" s="18"/>
      <c r="R119" s="18"/>
      <c r="S119" s="18"/>
      <c r="T119" s="18"/>
    </row>
    <row r="120" spans="1:20" ht="15" customHeight="1">
      <c r="A120" s="31" t="s">
        <v>80</v>
      </c>
      <c r="B120" s="32" t="s">
        <v>81</v>
      </c>
      <c r="C120" s="33">
        <v>8524.7869898656427</v>
      </c>
      <c r="D120" s="33">
        <v>8965.6216014759757</v>
      </c>
      <c r="E120" s="33">
        <v>9169.4177904234639</v>
      </c>
      <c r="F120" s="33">
        <v>10224.053526988717</v>
      </c>
      <c r="G120" s="33">
        <v>10546.113284581139</v>
      </c>
      <c r="H120" s="33">
        <v>10262.940194337623</v>
      </c>
      <c r="I120" s="33">
        <v>11761.48632843927</v>
      </c>
      <c r="J120" s="33">
        <v>12866.548767662611</v>
      </c>
      <c r="K120" s="33">
        <v>15133.998843505609</v>
      </c>
      <c r="L120" s="58">
        <v>14796.590512784189</v>
      </c>
      <c r="M120" s="58">
        <v>15484.676361400192</v>
      </c>
      <c r="N120" s="58">
        <v>16853.521751747969</v>
      </c>
      <c r="O120" s="59">
        <v>17018.322521714072</v>
      </c>
      <c r="P120" s="59">
        <v>17411.95127533489</v>
      </c>
      <c r="Q120" s="18"/>
      <c r="R120" s="18"/>
      <c r="S120" s="18"/>
      <c r="T120" s="18"/>
    </row>
    <row r="121" spans="1:20" ht="15" customHeight="1">
      <c r="A121" s="31" t="s">
        <v>82</v>
      </c>
      <c r="B121" s="32" t="s">
        <v>83</v>
      </c>
      <c r="C121" s="33">
        <v>84149.722200000018</v>
      </c>
      <c r="D121" s="33">
        <v>92647.229421670025</v>
      </c>
      <c r="E121" s="33">
        <v>95325.259952227876</v>
      </c>
      <c r="F121" s="33">
        <v>101091.33314964181</v>
      </c>
      <c r="G121" s="33">
        <v>101154.87156133843</v>
      </c>
      <c r="H121" s="33">
        <v>91536.960119004827</v>
      </c>
      <c r="I121" s="33">
        <v>106939.86872726207</v>
      </c>
      <c r="J121" s="33">
        <v>116785.49303779524</v>
      </c>
      <c r="K121" s="33">
        <v>124403.0221348278</v>
      </c>
      <c r="L121" s="58">
        <v>113170.66468644125</v>
      </c>
      <c r="M121" s="58">
        <v>122968.25403640681</v>
      </c>
      <c r="N121" s="58">
        <v>131208.86568808934</v>
      </c>
      <c r="O121" s="59">
        <v>128608.70068589289</v>
      </c>
      <c r="P121" s="59">
        <v>126547.92071653117</v>
      </c>
      <c r="Q121" s="18"/>
      <c r="R121" s="18"/>
      <c r="S121" s="18"/>
      <c r="T121" s="18"/>
    </row>
    <row r="122" spans="1:20" ht="15" customHeight="1">
      <c r="A122" s="31" t="s">
        <v>84</v>
      </c>
      <c r="B122" s="32" t="s">
        <v>85</v>
      </c>
      <c r="C122" s="33">
        <v>14348.176726014397</v>
      </c>
      <c r="D122" s="33">
        <v>16504.558160940367</v>
      </c>
      <c r="E122" s="33">
        <v>16646.514208887016</v>
      </c>
      <c r="F122" s="33">
        <v>17275.522902773362</v>
      </c>
      <c r="G122" s="33">
        <v>17387.481786767155</v>
      </c>
      <c r="H122" s="33">
        <v>15891.064792640267</v>
      </c>
      <c r="I122" s="33">
        <v>19520.237118904501</v>
      </c>
      <c r="J122" s="33">
        <v>21546.292120799444</v>
      </c>
      <c r="K122" s="33">
        <v>23617.348849308146</v>
      </c>
      <c r="L122" s="58">
        <v>28223.935078645183</v>
      </c>
      <c r="M122" s="58">
        <v>29402.677735884325</v>
      </c>
      <c r="N122" s="58">
        <v>44890.540675080993</v>
      </c>
      <c r="O122" s="58">
        <v>53819.230280136166</v>
      </c>
      <c r="P122" s="59">
        <v>63207.830990218819</v>
      </c>
      <c r="Q122" s="18"/>
      <c r="R122" s="18"/>
      <c r="S122" s="18"/>
      <c r="T122" s="18"/>
    </row>
    <row r="123" spans="1:20" ht="15" customHeight="1">
      <c r="A123" s="31" t="s">
        <v>86</v>
      </c>
      <c r="B123" s="32" t="s">
        <v>87</v>
      </c>
      <c r="C123" s="33">
        <v>9145.0401126207598</v>
      </c>
      <c r="D123" s="33">
        <v>10030.5640595564</v>
      </c>
      <c r="E123" s="33">
        <v>11020.964702730189</v>
      </c>
      <c r="F123" s="33">
        <v>12034.571882409024</v>
      </c>
      <c r="G123" s="33">
        <v>13250.386453448762</v>
      </c>
      <c r="H123" s="33">
        <v>14221.856849334756</v>
      </c>
      <c r="I123" s="33">
        <v>14653.389593021813</v>
      </c>
      <c r="J123" s="33">
        <v>15322.383194144993</v>
      </c>
      <c r="K123" s="33">
        <v>15509.615242407595</v>
      </c>
      <c r="L123" s="58">
        <v>15842.77929004512</v>
      </c>
      <c r="M123" s="58">
        <v>16056.453605148821</v>
      </c>
      <c r="N123" s="58">
        <v>16550.385835973189</v>
      </c>
      <c r="O123" s="59">
        <v>17087.928496736968</v>
      </c>
      <c r="P123" s="59">
        <v>17566.600877182977</v>
      </c>
      <c r="Q123" s="18"/>
      <c r="R123" s="18"/>
      <c r="S123" s="18"/>
      <c r="T123" s="18"/>
    </row>
    <row r="124" spans="1:20" ht="15" customHeight="1">
      <c r="A124" s="31" t="s">
        <v>88</v>
      </c>
      <c r="B124" s="32" t="s">
        <v>89</v>
      </c>
      <c r="C124" s="33">
        <v>92666.290347872622</v>
      </c>
      <c r="D124" s="33">
        <v>92906.831507975614</v>
      </c>
      <c r="E124" s="33">
        <v>95039.354064643238</v>
      </c>
      <c r="F124" s="33">
        <v>103557.44513868459</v>
      </c>
      <c r="G124" s="33">
        <v>106732.53234042175</v>
      </c>
      <c r="H124" s="33">
        <v>106864.05683762359</v>
      </c>
      <c r="I124" s="33">
        <v>126822.05609407221</v>
      </c>
      <c r="J124" s="33">
        <v>142165.48401745639</v>
      </c>
      <c r="K124" s="33">
        <v>152801.09537917131</v>
      </c>
      <c r="L124" s="58">
        <v>146094.76249015931</v>
      </c>
      <c r="M124" s="58">
        <v>156314.73187660263</v>
      </c>
      <c r="N124" s="58">
        <v>167143.79079811525</v>
      </c>
      <c r="O124" s="59">
        <v>165304.78052343003</v>
      </c>
      <c r="P124" s="59">
        <v>161889.15519045739</v>
      </c>
      <c r="Q124" s="18"/>
      <c r="R124" s="18"/>
      <c r="S124" s="18"/>
      <c r="T124" s="18"/>
    </row>
    <row r="125" spans="1:20" ht="15" customHeight="1">
      <c r="A125" s="31" t="s">
        <v>90</v>
      </c>
      <c r="B125" s="32" t="s">
        <v>91</v>
      </c>
      <c r="C125" s="33">
        <v>220803.7313566012</v>
      </c>
      <c r="D125" s="33">
        <v>226874.58456605009</v>
      </c>
      <c r="E125" s="33">
        <v>233080.91766752559</v>
      </c>
      <c r="F125" s="33">
        <v>247240.26406801341</v>
      </c>
      <c r="G125" s="33">
        <v>257602.45375331322</v>
      </c>
      <c r="H125" s="33">
        <v>251008.37043964386</v>
      </c>
      <c r="I125" s="33">
        <v>277883.55279466184</v>
      </c>
      <c r="J125" s="33">
        <v>325766.88529726258</v>
      </c>
      <c r="K125" s="33">
        <v>352193.97437163861</v>
      </c>
      <c r="L125" s="58">
        <v>312080.48231361737</v>
      </c>
      <c r="M125" s="58">
        <v>332797.50722296408</v>
      </c>
      <c r="N125" s="58">
        <v>357483.44067158486</v>
      </c>
      <c r="O125" s="59">
        <v>346703.6989989159</v>
      </c>
      <c r="P125" s="59">
        <v>347270.01701364241</v>
      </c>
      <c r="Q125" s="18"/>
      <c r="R125" s="18"/>
      <c r="S125" s="18"/>
      <c r="T125" s="18"/>
    </row>
    <row r="126" spans="1:20" ht="15" customHeight="1">
      <c r="A126" s="31" t="s">
        <v>92</v>
      </c>
      <c r="B126" s="32" t="s">
        <v>93</v>
      </c>
      <c r="C126" s="33">
        <v>77194.350000000006</v>
      </c>
      <c r="D126" s="33">
        <v>82507.542238225884</v>
      </c>
      <c r="E126" s="33">
        <v>89324.489561026639</v>
      </c>
      <c r="F126" s="33">
        <v>95033.382961670563</v>
      </c>
      <c r="G126" s="33">
        <v>100638.1577491916</v>
      </c>
      <c r="H126" s="33">
        <v>100812.22609417446</v>
      </c>
      <c r="I126" s="33">
        <v>105258.22396231009</v>
      </c>
      <c r="J126" s="33">
        <v>117552.47419223184</v>
      </c>
      <c r="K126" s="33">
        <v>127863.01297666397</v>
      </c>
      <c r="L126" s="58">
        <v>112782.76920576626</v>
      </c>
      <c r="M126" s="58">
        <v>117785.24348814395</v>
      </c>
      <c r="N126" s="58">
        <v>123207.14727555931</v>
      </c>
      <c r="O126" s="59">
        <v>124988.09572993519</v>
      </c>
      <c r="P126" s="59">
        <v>139848.80456916126</v>
      </c>
      <c r="Q126" s="18"/>
      <c r="R126" s="18"/>
      <c r="S126" s="18"/>
      <c r="T126" s="18"/>
    </row>
    <row r="127" spans="1:20" ht="15" customHeight="1">
      <c r="A127" s="31" t="s">
        <v>94</v>
      </c>
      <c r="B127" s="32" t="s">
        <v>95</v>
      </c>
      <c r="C127" s="33">
        <v>24510.008680999141</v>
      </c>
      <c r="D127" s="33">
        <v>26049.291183171888</v>
      </c>
      <c r="E127" s="33">
        <v>27850.651671057371</v>
      </c>
      <c r="F127" s="33">
        <v>28269.178543520946</v>
      </c>
      <c r="G127" s="33">
        <v>29798.71931808714</v>
      </c>
      <c r="H127" s="33">
        <v>27419.665319864667</v>
      </c>
      <c r="I127" s="33">
        <v>31091.696640870432</v>
      </c>
      <c r="J127" s="33">
        <v>34886.992525115027</v>
      </c>
      <c r="K127" s="33">
        <v>38348.296305002033</v>
      </c>
      <c r="L127" s="58">
        <v>24245.122196670869</v>
      </c>
      <c r="M127" s="58">
        <v>26846.52</v>
      </c>
      <c r="N127" s="58">
        <v>30219.776643873323</v>
      </c>
      <c r="O127" s="59">
        <v>35668.48275347086</v>
      </c>
      <c r="P127" s="59">
        <v>43459.36309538479</v>
      </c>
      <c r="Q127" s="18"/>
      <c r="R127" s="18"/>
      <c r="S127" s="18"/>
      <c r="T127" s="18"/>
    </row>
    <row r="128" spans="1:20" ht="15" customHeight="1">
      <c r="A128" s="31" t="s">
        <v>96</v>
      </c>
      <c r="B128" s="32" t="s">
        <v>97</v>
      </c>
      <c r="C128" s="33">
        <v>31436.444909180667</v>
      </c>
      <c r="D128" s="33">
        <v>40081.61404367353</v>
      </c>
      <c r="E128" s="33">
        <v>44364.215461947024</v>
      </c>
      <c r="F128" s="33">
        <v>55876.395931860839</v>
      </c>
      <c r="G128" s="33">
        <v>61794.528492676676</v>
      </c>
      <c r="H128" s="33">
        <v>62839.844005325882</v>
      </c>
      <c r="I128" s="33">
        <v>71416.116596801046</v>
      </c>
      <c r="J128" s="33">
        <v>72941.938639811124</v>
      </c>
      <c r="K128" s="33">
        <v>78084.202003198894</v>
      </c>
      <c r="L128" s="58">
        <v>79661.768526620392</v>
      </c>
      <c r="M128" s="58">
        <v>82589.16167876996</v>
      </c>
      <c r="N128" s="58">
        <v>86046.161362267565</v>
      </c>
      <c r="O128" s="59">
        <v>89619.640424323006</v>
      </c>
      <c r="P128" s="59">
        <v>94023.86023834339</v>
      </c>
      <c r="Q128" s="18"/>
      <c r="R128" s="18"/>
      <c r="S128" s="18"/>
      <c r="T128" s="18"/>
    </row>
    <row r="129" spans="1:20" ht="15" customHeight="1">
      <c r="A129" s="31" t="s">
        <v>98</v>
      </c>
      <c r="B129" s="32" t="s">
        <v>99</v>
      </c>
      <c r="C129" s="33">
        <v>68526.688825395584</v>
      </c>
      <c r="D129" s="33">
        <v>69773.19334110005</v>
      </c>
      <c r="E129" s="33">
        <v>71119.017229456484</v>
      </c>
      <c r="F129" s="33">
        <v>75739.463733038676</v>
      </c>
      <c r="G129" s="33">
        <v>80961.237122236766</v>
      </c>
      <c r="H129" s="33">
        <v>88169.929775555909</v>
      </c>
      <c r="I129" s="33">
        <v>96809.704358506715</v>
      </c>
      <c r="J129" s="33">
        <v>105940.5025935999</v>
      </c>
      <c r="K129" s="33">
        <v>112666.68473151716</v>
      </c>
      <c r="L129" s="58">
        <v>112273.798050596</v>
      </c>
      <c r="M129" s="58">
        <v>117504.09223004067</v>
      </c>
      <c r="N129" s="58">
        <v>125629.1324699744</v>
      </c>
      <c r="O129" s="59">
        <v>134756.73147930755</v>
      </c>
      <c r="P129" s="59">
        <v>145268.67018154493</v>
      </c>
      <c r="Q129" s="18"/>
      <c r="R129" s="18"/>
      <c r="S129" s="18"/>
      <c r="T129" s="18"/>
    </row>
    <row r="130" spans="1:20" ht="15" customHeight="1">
      <c r="A130" s="31" t="s">
        <v>100</v>
      </c>
      <c r="B130" s="32" t="s">
        <v>101</v>
      </c>
      <c r="C130" s="33">
        <v>143469.63896132057</v>
      </c>
      <c r="D130" s="33">
        <v>145494.42171661716</v>
      </c>
      <c r="E130" s="33">
        <v>148226.03166412193</v>
      </c>
      <c r="F130" s="33">
        <v>150618.19877445817</v>
      </c>
      <c r="G130" s="33">
        <v>152881.77813997434</v>
      </c>
      <c r="H130" s="33">
        <v>153477.78730511415</v>
      </c>
      <c r="I130" s="33">
        <v>159688.60807931682</v>
      </c>
      <c r="J130" s="33">
        <v>162181.43681462464</v>
      </c>
      <c r="K130" s="33">
        <v>168268.81518380059</v>
      </c>
      <c r="L130" s="58">
        <v>171766.18304110048</v>
      </c>
      <c r="M130" s="58">
        <v>176516.16997372749</v>
      </c>
      <c r="N130" s="58">
        <v>179546.07055485199</v>
      </c>
      <c r="O130" s="59">
        <v>183457.92787431998</v>
      </c>
      <c r="P130" s="59">
        <v>188932.24039329647</v>
      </c>
      <c r="Q130" s="18"/>
      <c r="R130" s="18"/>
      <c r="S130" s="18"/>
      <c r="T130" s="18"/>
    </row>
    <row r="131" spans="1:20" ht="15" customHeight="1">
      <c r="A131" s="31" t="s">
        <v>102</v>
      </c>
      <c r="B131" s="32" t="s">
        <v>103</v>
      </c>
      <c r="C131" s="33">
        <v>12362.608266119547</v>
      </c>
      <c r="D131" s="33">
        <v>13005.46537237458</v>
      </c>
      <c r="E131" s="33">
        <v>13627.879579808396</v>
      </c>
      <c r="F131" s="33">
        <v>14543.015819759896</v>
      </c>
      <c r="G131" s="33">
        <v>15620.041758886851</v>
      </c>
      <c r="H131" s="33">
        <v>15922.034984255264</v>
      </c>
      <c r="I131" s="33">
        <v>17308.699655183784</v>
      </c>
      <c r="J131" s="33">
        <v>18165.289405950032</v>
      </c>
      <c r="K131" s="33">
        <v>19183.848301525031</v>
      </c>
      <c r="L131" s="58">
        <v>19475.902783302834</v>
      </c>
      <c r="M131" s="58">
        <v>19769.020457970233</v>
      </c>
      <c r="N131" s="58">
        <v>20460.765511944926</v>
      </c>
      <c r="O131" s="59">
        <v>21264.421549354709</v>
      </c>
      <c r="P131" s="59">
        <v>22146.725241837776</v>
      </c>
      <c r="Q131" s="18"/>
      <c r="R131" s="18"/>
      <c r="S131" s="18"/>
      <c r="T131" s="18"/>
    </row>
    <row r="132" spans="1:20" ht="15" customHeight="1">
      <c r="A132" s="31" t="s">
        <v>104</v>
      </c>
      <c r="B132" s="32" t="s">
        <v>105</v>
      </c>
      <c r="C132" s="33">
        <v>5696.8552686428666</v>
      </c>
      <c r="D132" s="33">
        <v>6170.0203955680181</v>
      </c>
      <c r="E132" s="33">
        <v>7045.3015931055452</v>
      </c>
      <c r="F132" s="33">
        <v>8158.246078684414</v>
      </c>
      <c r="G132" s="33">
        <v>9108.3894540945039</v>
      </c>
      <c r="H132" s="33">
        <v>10197.887229632473</v>
      </c>
      <c r="I132" s="33">
        <v>11858.612229651579</v>
      </c>
      <c r="J132" s="33">
        <v>14066.711509124731</v>
      </c>
      <c r="K132" s="33">
        <v>14972.133473000684</v>
      </c>
      <c r="L132" s="58">
        <v>15299.621840438907</v>
      </c>
      <c r="M132" s="58">
        <v>15650.924072136251</v>
      </c>
      <c r="N132" s="58">
        <v>15898.404175317635</v>
      </c>
      <c r="O132" s="59">
        <v>16697.995306607296</v>
      </c>
      <c r="P132" s="59">
        <v>17372.250668774333</v>
      </c>
      <c r="Q132" s="18"/>
      <c r="R132" s="18"/>
      <c r="S132" s="18"/>
      <c r="T132" s="18"/>
    </row>
    <row r="133" spans="1:20" ht="15" customHeight="1">
      <c r="A133" s="31" t="s">
        <v>106</v>
      </c>
      <c r="B133" s="32" t="s">
        <v>107</v>
      </c>
      <c r="C133" s="33">
        <v>64040.206171966463</v>
      </c>
      <c r="D133" s="33">
        <v>66246.598598587938</v>
      </c>
      <c r="E133" s="33">
        <v>69630.360426271247</v>
      </c>
      <c r="F133" s="33">
        <v>73045.730141452921</v>
      </c>
      <c r="G133" s="33">
        <v>79001.516723427165</v>
      </c>
      <c r="H133" s="33">
        <v>80624.643538721459</v>
      </c>
      <c r="I133" s="33">
        <v>87095.250475667606</v>
      </c>
      <c r="J133" s="33">
        <v>91199.910198211335</v>
      </c>
      <c r="K133" s="33">
        <v>95865.125076381271</v>
      </c>
      <c r="L133" s="58">
        <v>101768.61915727213</v>
      </c>
      <c r="M133" s="58">
        <v>105212.48127727846</v>
      </c>
      <c r="N133" s="58">
        <v>109507.50080807871</v>
      </c>
      <c r="O133" s="59">
        <v>115801.47252281949</v>
      </c>
      <c r="P133" s="59">
        <v>121004.95727077562</v>
      </c>
      <c r="Q133" s="18"/>
      <c r="R133" s="18"/>
      <c r="S133" s="18"/>
      <c r="T133" s="18"/>
    </row>
    <row r="134" spans="1:20" ht="15" customHeight="1">
      <c r="A134" s="31" t="s">
        <v>108</v>
      </c>
      <c r="B134" s="32" t="s">
        <v>109</v>
      </c>
      <c r="C134" s="33">
        <v>75322.50593705244</v>
      </c>
      <c r="D134" s="33">
        <v>79549.582172527065</v>
      </c>
      <c r="E134" s="33">
        <v>84177.259190952478</v>
      </c>
      <c r="F134" s="33">
        <v>88345.383012766295</v>
      </c>
      <c r="G134" s="33">
        <v>93186.40494138436</v>
      </c>
      <c r="H134" s="33">
        <v>99851.976899499423</v>
      </c>
      <c r="I134" s="33">
        <v>107048.41464530813</v>
      </c>
      <c r="J134" s="33">
        <v>113288.38633114444</v>
      </c>
      <c r="K134" s="33">
        <v>120060.12893881563</v>
      </c>
      <c r="L134" s="58">
        <v>123903.76134007801</v>
      </c>
      <c r="M134" s="58">
        <v>128759.72517496048</v>
      </c>
      <c r="N134" s="58">
        <v>134760.42763938545</v>
      </c>
      <c r="O134" s="59">
        <v>140055.46080766391</v>
      </c>
      <c r="P134" s="59">
        <v>143844.73130943175</v>
      </c>
      <c r="Q134" s="18"/>
      <c r="R134" s="18"/>
      <c r="S134" s="18"/>
      <c r="T134" s="18"/>
    </row>
    <row r="135" spans="1:20" ht="15" customHeight="1">
      <c r="A135" s="31" t="s">
        <v>110</v>
      </c>
      <c r="B135" s="32" t="s">
        <v>111</v>
      </c>
      <c r="C135" s="33">
        <v>16884.926986464732</v>
      </c>
      <c r="D135" s="33">
        <v>17666.192622113907</v>
      </c>
      <c r="E135" s="33">
        <v>18296.574929045513</v>
      </c>
      <c r="F135" s="33">
        <v>18852.540913117817</v>
      </c>
      <c r="G135" s="33">
        <v>20853.808957827678</v>
      </c>
      <c r="H135" s="33">
        <v>21549.840850101413</v>
      </c>
      <c r="I135" s="33">
        <v>23143.63876818135</v>
      </c>
      <c r="J135" s="33">
        <v>24503.271209508457</v>
      </c>
      <c r="K135" s="33">
        <v>26142.553236555745</v>
      </c>
      <c r="L135" s="58">
        <v>27501.910565007223</v>
      </c>
      <c r="M135" s="58">
        <v>29315.687620357283</v>
      </c>
      <c r="N135" s="58">
        <v>31366.112007039552</v>
      </c>
      <c r="O135" s="59">
        <v>33427.088739067069</v>
      </c>
      <c r="P135" s="59">
        <v>35271.240912059569</v>
      </c>
      <c r="Q135" s="18"/>
      <c r="R135" s="18"/>
      <c r="S135" s="18"/>
      <c r="T135" s="18"/>
    </row>
    <row r="136" spans="1:20" ht="15" customHeight="1">
      <c r="A136" s="31" t="s">
        <v>112</v>
      </c>
      <c r="B136" s="32" t="s">
        <v>113</v>
      </c>
      <c r="C136" s="33">
        <v>6664.1289264193729</v>
      </c>
      <c r="D136" s="33">
        <v>6963.7059502633738</v>
      </c>
      <c r="E136" s="33">
        <v>7215.7633374902362</v>
      </c>
      <c r="F136" s="33">
        <v>7476.6832343829492</v>
      </c>
      <c r="G136" s="33">
        <v>8128.8822242854894</v>
      </c>
      <c r="H136" s="33">
        <v>8495.97294745203</v>
      </c>
      <c r="I136" s="33">
        <v>8894.4839473108987</v>
      </c>
      <c r="J136" s="33">
        <v>9306.2571293887922</v>
      </c>
      <c r="K136" s="33">
        <v>9857.3350446476907</v>
      </c>
      <c r="L136" s="58">
        <v>10031.329029079383</v>
      </c>
      <c r="M136" s="58">
        <v>10370.42236493022</v>
      </c>
      <c r="N136" s="58">
        <v>10835.233135259465</v>
      </c>
      <c r="O136" s="59">
        <v>11388.669949319607</v>
      </c>
      <c r="P136" s="59">
        <v>11863.187073102148</v>
      </c>
      <c r="Q136" s="18"/>
      <c r="R136" s="18"/>
      <c r="S136" s="18"/>
      <c r="T136" s="18"/>
    </row>
    <row r="137" spans="1:20" ht="15" customHeight="1">
      <c r="A137" s="77"/>
      <c r="B137" s="37" t="s">
        <v>114</v>
      </c>
      <c r="C137" s="33">
        <v>480326.08208845259</v>
      </c>
      <c r="D137" s="33">
        <v>505734.68799531012</v>
      </c>
      <c r="E137" s="33">
        <v>512342.41436029418</v>
      </c>
      <c r="F137" s="33">
        <v>535329.41500983958</v>
      </c>
      <c r="G137" s="33">
        <v>541757.95471511001</v>
      </c>
      <c r="H137" s="33">
        <v>541301.12991778261</v>
      </c>
      <c r="I137" s="33">
        <v>569311.9932801316</v>
      </c>
      <c r="J137" s="33">
        <v>584166.82075779652</v>
      </c>
      <c r="K137" s="33">
        <v>614291.88264241419</v>
      </c>
      <c r="L137" s="58">
        <v>629229.35955747985</v>
      </c>
      <c r="M137" s="58">
        <v>647153.63075343659</v>
      </c>
      <c r="N137" s="58">
        <v>662371.79888026998</v>
      </c>
      <c r="O137" s="59">
        <v>680666.94592091802</v>
      </c>
      <c r="P137" s="59">
        <v>701396.47819748998</v>
      </c>
      <c r="Q137" s="18"/>
      <c r="R137" s="18"/>
      <c r="S137" s="18"/>
      <c r="T137" s="18"/>
    </row>
    <row r="138" spans="1:20" ht="15" customHeight="1">
      <c r="A138" s="77"/>
      <c r="B138" s="37" t="s">
        <v>115</v>
      </c>
      <c r="C138" s="33">
        <v>955746.11066653603</v>
      </c>
      <c r="D138" s="33">
        <v>1001437.0169518921</v>
      </c>
      <c r="E138" s="33">
        <v>1041159.9730307201</v>
      </c>
      <c r="F138" s="33">
        <v>1107381.4098132243</v>
      </c>
      <c r="G138" s="33">
        <v>1158647.3040619437</v>
      </c>
      <c r="H138" s="33">
        <v>1159147.0581822819</v>
      </c>
      <c r="I138" s="33">
        <v>1277194.0400154702</v>
      </c>
      <c r="J138" s="33">
        <v>1398486.256983832</v>
      </c>
      <c r="K138" s="33">
        <v>1494971.1900919673</v>
      </c>
      <c r="L138" s="58">
        <v>1428920.0001076246</v>
      </c>
      <c r="M138" s="58">
        <v>1503343.7491767211</v>
      </c>
      <c r="N138" s="58">
        <v>1601607.2770041439</v>
      </c>
      <c r="O138" s="59">
        <v>1635668.6486430145</v>
      </c>
      <c r="P138" s="59">
        <v>1696929.5070170802</v>
      </c>
      <c r="Q138" s="60"/>
      <c r="R138" s="60"/>
      <c r="S138" s="60"/>
      <c r="T138" s="60"/>
    </row>
    <row r="139" spans="1:20" ht="15" customHeight="1">
      <c r="A139" s="376"/>
      <c r="B139" s="38" t="s">
        <v>116</v>
      </c>
      <c r="C139" s="78">
        <v>1436072.1927549886</v>
      </c>
      <c r="D139" s="72">
        <v>1507171.7049472022</v>
      </c>
      <c r="E139" s="72">
        <v>1553502.3873910143</v>
      </c>
      <c r="F139" s="72">
        <v>1642710.8248230638</v>
      </c>
      <c r="G139" s="72">
        <v>1700405.2587770536</v>
      </c>
      <c r="H139" s="72">
        <v>1700448.1881000644</v>
      </c>
      <c r="I139" s="72">
        <v>1846506.0332956018</v>
      </c>
      <c r="J139" s="72">
        <v>1982653.0777416285</v>
      </c>
      <c r="K139" s="72">
        <v>2109263.0727343815</v>
      </c>
      <c r="L139" s="72">
        <v>2058149.3596651044</v>
      </c>
      <c r="M139" s="72">
        <v>2150497.3799301577</v>
      </c>
      <c r="N139" s="72">
        <v>2263979.0758844139</v>
      </c>
      <c r="O139" s="73">
        <v>2316335.5945639326</v>
      </c>
      <c r="P139" s="73">
        <v>2398325.9852145701</v>
      </c>
      <c r="Q139" s="18"/>
      <c r="R139" s="18"/>
      <c r="S139" s="18"/>
      <c r="T139" s="18"/>
    </row>
    <row r="140" spans="1:20" ht="15" customHeight="1">
      <c r="A140" s="371"/>
      <c r="B140" s="43" t="s">
        <v>117</v>
      </c>
      <c r="C140" s="33">
        <v>123149.57101371299</v>
      </c>
      <c r="D140" s="33">
        <v>124868.77112686304</v>
      </c>
      <c r="E140" s="33">
        <v>136070.01532339799</v>
      </c>
      <c r="F140" s="33">
        <v>148429.93296354401</v>
      </c>
      <c r="G140" s="33">
        <v>161952.20975116</v>
      </c>
      <c r="H140" s="33">
        <v>169975.40609838601</v>
      </c>
      <c r="I140" s="33">
        <v>191830.71206115501</v>
      </c>
      <c r="J140" s="33">
        <v>211053.36068730199</v>
      </c>
      <c r="K140" s="33">
        <v>230479.63159865301</v>
      </c>
      <c r="L140" s="58">
        <v>226150.3021987039</v>
      </c>
      <c r="M140" s="58">
        <v>244320.12207855657</v>
      </c>
      <c r="N140" s="58">
        <v>265698.13276043022</v>
      </c>
      <c r="O140" s="58">
        <v>262734.69064150687</v>
      </c>
      <c r="P140" s="59">
        <v>280510.15408402338</v>
      </c>
      <c r="Q140" s="18"/>
      <c r="R140" s="18"/>
      <c r="S140" s="18"/>
      <c r="T140" s="18"/>
    </row>
    <row r="141" spans="1:20" ht="15" customHeight="1">
      <c r="A141" s="372"/>
      <c r="B141" s="44" t="s">
        <v>118</v>
      </c>
      <c r="C141" s="75">
        <v>1559221.7637687016</v>
      </c>
      <c r="D141" s="62">
        <v>1632040.4760740653</v>
      </c>
      <c r="E141" s="62">
        <v>1689572.4027144122</v>
      </c>
      <c r="F141" s="62">
        <v>1791140.7577866078</v>
      </c>
      <c r="G141" s="62">
        <v>1862357.4685282134</v>
      </c>
      <c r="H141" s="62">
        <v>1870423.5941984504</v>
      </c>
      <c r="I141" s="62">
        <v>2038336.7453567567</v>
      </c>
      <c r="J141" s="62">
        <v>2193706.4384289305</v>
      </c>
      <c r="K141" s="62">
        <v>2339742.7043330343</v>
      </c>
      <c r="L141" s="62">
        <v>2284299.6618638085</v>
      </c>
      <c r="M141" s="62">
        <v>2394817.5020087142</v>
      </c>
      <c r="N141" s="62">
        <v>2529677.2086448441</v>
      </c>
      <c r="O141" s="63">
        <v>2579070.2852054397</v>
      </c>
      <c r="P141" s="63">
        <v>2678836.1392985936</v>
      </c>
      <c r="Q141" s="18"/>
      <c r="R141" s="18"/>
      <c r="S141" s="18"/>
      <c r="T141" s="18"/>
    </row>
    <row r="142" spans="1:20" ht="15" customHeight="1">
      <c r="A142" s="64" t="s">
        <v>119</v>
      </c>
      <c r="B142" s="79"/>
      <c r="C142" s="56"/>
      <c r="D142" s="50"/>
      <c r="E142" s="50"/>
      <c r="F142" s="21"/>
      <c r="G142" s="21"/>
      <c r="H142" s="50"/>
      <c r="I142" s="21"/>
      <c r="J142" s="50"/>
      <c r="K142" s="18"/>
      <c r="L142" s="18"/>
      <c r="M142" s="65"/>
      <c r="N142" s="65"/>
      <c r="O142" s="18"/>
      <c r="P142" s="50">
        <v>45410</v>
      </c>
      <c r="Q142" s="18"/>
      <c r="R142" s="18"/>
      <c r="S142" s="18"/>
      <c r="T142" s="18"/>
    </row>
    <row r="143" spans="1:20" ht="15" customHeight="1">
      <c r="A143" s="52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5" customHeight="1">
      <c r="A144" s="52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32" ht="15" customHeight="1">
      <c r="A145" s="10" t="s">
        <v>132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32" ht="15" customHeight="1">
      <c r="A146" s="52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32" ht="15" customHeight="1">
      <c r="A147" s="52"/>
      <c r="B147" s="363" t="s">
        <v>133</v>
      </c>
      <c r="C147" s="364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18"/>
      <c r="R147" s="10" t="s">
        <v>134</v>
      </c>
      <c r="S147" s="18"/>
      <c r="T147" s="18"/>
    </row>
    <row r="148" spans="1:32" ht="15" customHeight="1">
      <c r="A148" s="52"/>
      <c r="B148" s="369" t="s">
        <v>121</v>
      </c>
      <c r="C148" s="364"/>
      <c r="D148" s="364"/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18"/>
      <c r="R148" s="10" t="s">
        <v>135</v>
      </c>
      <c r="S148" s="18"/>
      <c r="T148" s="18"/>
    </row>
    <row r="149" spans="1:32" ht="15" customHeight="1">
      <c r="A149" s="52"/>
      <c r="B149" s="52"/>
      <c r="C149" s="56"/>
      <c r="D149" s="57"/>
      <c r="E149" s="22"/>
      <c r="F149" s="22"/>
      <c r="G149" s="57"/>
      <c r="H149" s="22"/>
      <c r="I149" s="22"/>
      <c r="J149" s="57"/>
      <c r="K149" s="18"/>
      <c r="L149" s="18"/>
      <c r="M149" s="21"/>
      <c r="N149" s="21"/>
      <c r="O149" s="21" t="s">
        <v>122</v>
      </c>
      <c r="P149" s="18"/>
      <c r="Q149" s="18"/>
      <c r="R149" s="18"/>
      <c r="S149" s="18"/>
      <c r="T149" s="18"/>
    </row>
    <row r="150" spans="1:32" ht="15" customHeight="1">
      <c r="A150" s="52"/>
      <c r="B150" s="377" t="s">
        <v>136</v>
      </c>
      <c r="C150" s="23" t="s">
        <v>50</v>
      </c>
      <c r="D150" s="24" t="s">
        <v>51</v>
      </c>
      <c r="E150" s="24" t="s">
        <v>52</v>
      </c>
      <c r="F150" s="24" t="s">
        <v>53</v>
      </c>
      <c r="G150" s="24" t="s">
        <v>54</v>
      </c>
      <c r="H150" s="24" t="s">
        <v>55</v>
      </c>
      <c r="I150" s="24" t="s">
        <v>56</v>
      </c>
      <c r="J150" s="24" t="s">
        <v>57</v>
      </c>
      <c r="K150" s="24" t="s">
        <v>58</v>
      </c>
      <c r="L150" s="24" t="s">
        <v>59</v>
      </c>
      <c r="M150" s="24" t="s">
        <v>60</v>
      </c>
      <c r="N150" s="24" t="s">
        <v>61</v>
      </c>
      <c r="O150" s="25" t="s">
        <v>62</v>
      </c>
      <c r="P150" s="25" t="s">
        <v>63</v>
      </c>
      <c r="Q150" s="18"/>
      <c r="R150" s="18"/>
      <c r="S150" s="18"/>
      <c r="T150" s="60"/>
    </row>
    <row r="151" spans="1:32" ht="15" customHeight="1">
      <c r="A151" s="52"/>
      <c r="B151" s="366"/>
      <c r="C151" s="27" t="s">
        <v>64</v>
      </c>
      <c r="D151" s="28" t="s">
        <v>65</v>
      </c>
      <c r="E151" s="28" t="s">
        <v>66</v>
      </c>
      <c r="F151" s="28" t="s">
        <v>67</v>
      </c>
      <c r="G151" s="28" t="s">
        <v>68</v>
      </c>
      <c r="H151" s="28" t="s">
        <v>69</v>
      </c>
      <c r="I151" s="28" t="s">
        <v>70</v>
      </c>
      <c r="J151" s="28" t="s">
        <v>71</v>
      </c>
      <c r="K151" s="28" t="s">
        <v>72</v>
      </c>
      <c r="L151" s="28" t="s">
        <v>73</v>
      </c>
      <c r="M151" s="28" t="s">
        <v>74</v>
      </c>
      <c r="N151" s="28" t="s">
        <v>75</v>
      </c>
      <c r="O151" s="29" t="s">
        <v>76</v>
      </c>
      <c r="P151" s="71" t="s">
        <v>77</v>
      </c>
      <c r="Q151" s="18"/>
      <c r="R151" s="18"/>
      <c r="S151" s="18"/>
      <c r="T151" s="1" t="s">
        <v>137</v>
      </c>
      <c r="AE151" s="10" t="s">
        <v>138</v>
      </c>
    </row>
    <row r="152" spans="1:32" ht="15" customHeight="1">
      <c r="A152" s="52"/>
      <c r="B152" s="81" t="s">
        <v>139</v>
      </c>
      <c r="C152" s="82">
        <v>1559221.7637687016</v>
      </c>
      <c r="D152" s="83">
        <v>1758379.1778574469</v>
      </c>
      <c r="E152" s="83">
        <v>1949294.8185045589</v>
      </c>
      <c r="F152" s="83">
        <v>2232525.2835277542</v>
      </c>
      <c r="G152" s="83">
        <v>2423638.4828479951</v>
      </c>
      <c r="H152" s="83">
        <v>2608184.437723869</v>
      </c>
      <c r="I152" s="83">
        <v>3077144.9193089572</v>
      </c>
      <c r="J152" s="83">
        <v>3455949.2898334255</v>
      </c>
      <c r="K152" s="83">
        <v>3858930.4023853722</v>
      </c>
      <c r="L152" s="83">
        <v>3888703.6509138336</v>
      </c>
      <c r="M152" s="83">
        <v>4352550.2409953959</v>
      </c>
      <c r="N152" s="84">
        <v>4976557.6957059372</v>
      </c>
      <c r="O152" s="219">
        <v>5348527.6376383342</v>
      </c>
      <c r="P152" s="219">
        <v>5704844.3761013988</v>
      </c>
      <c r="Q152" s="18"/>
      <c r="R152" s="18"/>
      <c r="S152" s="18"/>
      <c r="T152" s="85" t="s">
        <v>140</v>
      </c>
      <c r="U152" s="85">
        <v>1.3</v>
      </c>
      <c r="V152" s="85"/>
      <c r="W152" s="85" t="s">
        <v>141</v>
      </c>
      <c r="X152" s="85" t="s">
        <v>142</v>
      </c>
      <c r="Y152" s="85">
        <v>2022</v>
      </c>
      <c r="Z152" s="85">
        <v>1000</v>
      </c>
      <c r="AA152" s="85" t="s">
        <v>143</v>
      </c>
      <c r="AB152" s="85">
        <v>2008</v>
      </c>
      <c r="AC152" s="85" t="s">
        <v>144</v>
      </c>
      <c r="AD152" s="86">
        <v>4933696581292</v>
      </c>
      <c r="AE152" s="87">
        <f t="shared" ref="AE152:AE168" si="0">AD152/1000000</f>
        <v>4933696.5812919997</v>
      </c>
    </row>
    <row r="153" spans="1:32" ht="15" customHeight="1">
      <c r="A153" s="52"/>
      <c r="B153" s="81" t="s">
        <v>145</v>
      </c>
      <c r="C153" s="39">
        <v>1448115.3551538873</v>
      </c>
      <c r="D153" s="84">
        <v>1598003.8531820972</v>
      </c>
      <c r="E153" s="84">
        <v>1789862.6409575525</v>
      </c>
      <c r="F153" s="84">
        <v>2023455.6036075947</v>
      </c>
      <c r="G153" s="84">
        <v>2238829.5074590803</v>
      </c>
      <c r="H153" s="84">
        <v>2513171.9581776042</v>
      </c>
      <c r="I153" s="84">
        <v>2677585.1859926451</v>
      </c>
      <c r="J153" s="84">
        <v>2944758.6761377258</v>
      </c>
      <c r="K153" s="84">
        <v>3268382.5660385811</v>
      </c>
      <c r="L153" s="84">
        <v>3666294.7880911082</v>
      </c>
      <c r="M153" s="84">
        <v>4075168.8672802169</v>
      </c>
      <c r="N153" s="84">
        <v>4808838.6860806793</v>
      </c>
      <c r="O153" s="219">
        <v>4952326.6237494489</v>
      </c>
      <c r="P153" s="220">
        <v>5270387.3975637034</v>
      </c>
      <c r="Q153" s="89"/>
      <c r="R153" s="89"/>
      <c r="S153" s="89"/>
      <c r="T153" s="85" t="s">
        <v>140</v>
      </c>
      <c r="U153" s="85">
        <v>1.3</v>
      </c>
      <c r="V153" s="85"/>
      <c r="W153" s="90" t="s">
        <v>146</v>
      </c>
      <c r="X153" s="85" t="s">
        <v>147</v>
      </c>
      <c r="Y153" s="85">
        <v>2022</v>
      </c>
      <c r="Z153" s="85">
        <v>1000</v>
      </c>
      <c r="AA153" s="85" t="s">
        <v>143</v>
      </c>
      <c r="AB153" s="85">
        <v>2008</v>
      </c>
      <c r="AC153" s="85" t="s">
        <v>144</v>
      </c>
      <c r="AD153" s="86">
        <v>28890889993</v>
      </c>
      <c r="AE153" s="362">
        <f t="shared" si="0"/>
        <v>28890.889993000001</v>
      </c>
    </row>
    <row r="154" spans="1:32" ht="15" customHeight="1">
      <c r="A154" s="51"/>
      <c r="B154" s="91" t="s">
        <v>148</v>
      </c>
      <c r="C154" s="92">
        <v>127813.81615169325</v>
      </c>
      <c r="D154" s="72">
        <v>138848.41171617</v>
      </c>
      <c r="E154" s="72">
        <v>146866.452648754</v>
      </c>
      <c r="F154" s="72">
        <v>178627.505706786</v>
      </c>
      <c r="G154" s="72">
        <v>213570.95032512402</v>
      </c>
      <c r="H154" s="72">
        <v>206725.18062682802</v>
      </c>
      <c r="I154" s="72">
        <v>262127.769172336</v>
      </c>
      <c r="J154" s="72">
        <v>278602.60572698055</v>
      </c>
      <c r="K154" s="72">
        <v>313233.05493974761</v>
      </c>
      <c r="L154" s="72">
        <v>352617.2281391992</v>
      </c>
      <c r="M154" s="72">
        <v>359259.97</v>
      </c>
      <c r="N154" s="93">
        <v>418655.96712128143</v>
      </c>
      <c r="O154" s="221">
        <v>355555.63430545462</v>
      </c>
      <c r="P154" s="222">
        <v>359002.4795144737</v>
      </c>
      <c r="Q154" s="94"/>
      <c r="R154" s="60"/>
      <c r="S154" s="18"/>
      <c r="T154" s="85" t="s">
        <v>140</v>
      </c>
      <c r="U154" s="85">
        <v>1.3</v>
      </c>
      <c r="V154" s="85"/>
      <c r="W154" s="90" t="s">
        <v>149</v>
      </c>
      <c r="X154" s="85" t="s">
        <v>147</v>
      </c>
      <c r="Y154" s="85">
        <v>2022</v>
      </c>
      <c r="Z154" s="85">
        <v>1000</v>
      </c>
      <c r="AA154" s="85" t="s">
        <v>143</v>
      </c>
      <c r="AB154" s="85">
        <v>2008</v>
      </c>
      <c r="AC154" s="85" t="s">
        <v>144</v>
      </c>
      <c r="AD154" s="86">
        <v>57494026993</v>
      </c>
      <c r="AE154" s="87">
        <f t="shared" si="0"/>
        <v>57494.026992999999</v>
      </c>
      <c r="AF154" s="9"/>
    </row>
    <row r="155" spans="1:32" ht="15" customHeight="1">
      <c r="A155" s="70"/>
      <c r="B155" s="95" t="s">
        <v>150</v>
      </c>
      <c r="C155" s="34">
        <v>78387.561019865912</v>
      </c>
      <c r="D155" s="58">
        <v>86936.536608445997</v>
      </c>
      <c r="E155" s="58">
        <v>92343.95706392001</v>
      </c>
      <c r="F155" s="58">
        <v>112252.68774171</v>
      </c>
      <c r="G155" s="58">
        <v>129847.12089080375</v>
      </c>
      <c r="H155" s="58">
        <v>131535.90279149002</v>
      </c>
      <c r="I155" s="58">
        <v>167721.91555819599</v>
      </c>
      <c r="J155" s="58">
        <v>175078.81096449422</v>
      </c>
      <c r="K155" s="58">
        <v>190439.80602156158</v>
      </c>
      <c r="L155" s="58">
        <v>219304.05844455515</v>
      </c>
      <c r="M155" s="58">
        <v>221477.85</v>
      </c>
      <c r="N155" s="58">
        <v>264974.40214318951</v>
      </c>
      <c r="O155" s="223">
        <v>300659.36987237062</v>
      </c>
      <c r="P155" s="224">
        <v>289417.17850367667</v>
      </c>
      <c r="Q155" s="94"/>
      <c r="R155" s="18"/>
      <c r="S155" s="18"/>
      <c r="T155" s="85" t="s">
        <v>140</v>
      </c>
      <c r="U155" s="85">
        <v>1.3</v>
      </c>
      <c r="V155" s="85"/>
      <c r="W155" s="90" t="s">
        <v>151</v>
      </c>
      <c r="X155" s="85" t="s">
        <v>147</v>
      </c>
      <c r="Y155" s="85">
        <v>2022</v>
      </c>
      <c r="Z155" s="85">
        <v>1000</v>
      </c>
      <c r="AA155" s="85" t="s">
        <v>143</v>
      </c>
      <c r="AB155" s="85">
        <v>2008</v>
      </c>
      <c r="AC155" s="85" t="s">
        <v>144</v>
      </c>
      <c r="AD155" s="86">
        <v>28603137000</v>
      </c>
      <c r="AE155" s="87">
        <f t="shared" si="0"/>
        <v>28603.136999999999</v>
      </c>
    </row>
    <row r="156" spans="1:32" ht="15" customHeight="1">
      <c r="A156" s="70"/>
      <c r="B156" s="95" t="s">
        <v>152</v>
      </c>
      <c r="C156" s="34">
        <v>49426.255131827333</v>
      </c>
      <c r="D156" s="58">
        <v>51911.875107724001</v>
      </c>
      <c r="E156" s="58">
        <v>54522.495584834003</v>
      </c>
      <c r="F156" s="58">
        <v>66374.817965075999</v>
      </c>
      <c r="G156" s="58">
        <v>83723.829434320258</v>
      </c>
      <c r="H156" s="58">
        <v>75189.277835337998</v>
      </c>
      <c r="I156" s="58">
        <v>94405.853614140011</v>
      </c>
      <c r="J156" s="58">
        <v>103523.79476248633</v>
      </c>
      <c r="K156" s="58">
        <v>122793.24891818603</v>
      </c>
      <c r="L156" s="58">
        <v>133313.16969464408</v>
      </c>
      <c r="M156" s="58">
        <v>137782.12</v>
      </c>
      <c r="N156" s="58">
        <v>153681.56497809189</v>
      </c>
      <c r="O156" s="223">
        <v>54896.264433083998</v>
      </c>
      <c r="P156" s="225">
        <v>69585.301010797004</v>
      </c>
      <c r="Q156" s="94"/>
      <c r="R156" s="60"/>
      <c r="T156" s="85" t="s">
        <v>140</v>
      </c>
      <c r="U156" s="85">
        <v>1.3</v>
      </c>
      <c r="V156" s="85"/>
      <c r="W156" s="90" t="s">
        <v>153</v>
      </c>
      <c r="X156" s="85" t="s">
        <v>154</v>
      </c>
      <c r="Y156" s="85">
        <v>2022</v>
      </c>
      <c r="Z156" s="85">
        <v>1000</v>
      </c>
      <c r="AA156" s="85" t="s">
        <v>143</v>
      </c>
      <c r="AB156" s="85">
        <v>2008</v>
      </c>
      <c r="AC156" s="85" t="s">
        <v>144</v>
      </c>
      <c r="AD156" s="86">
        <v>28890889993</v>
      </c>
      <c r="AE156" s="362">
        <f t="shared" si="0"/>
        <v>28890.889993000001</v>
      </c>
    </row>
    <row r="157" spans="1:32" ht="15" customHeight="1">
      <c r="A157" s="51"/>
      <c r="B157" s="91" t="s">
        <v>155</v>
      </c>
      <c r="C157" s="92">
        <v>1297998.3045489721</v>
      </c>
      <c r="D157" s="72">
        <v>1433901.2916410086</v>
      </c>
      <c r="E157" s="72">
        <v>1614696.1719300768</v>
      </c>
      <c r="F157" s="72">
        <v>1812217.6193916809</v>
      </c>
      <c r="G157" s="72">
        <v>1988897.805232041</v>
      </c>
      <c r="H157" s="72">
        <v>2266461.6355165089</v>
      </c>
      <c r="I157" s="72">
        <v>2370592.0634593014</v>
      </c>
      <c r="J157" s="72">
        <v>2617170.6739154006</v>
      </c>
      <c r="K157" s="72">
        <v>2896379.5857477365</v>
      </c>
      <c r="L157" s="72">
        <v>3246421.6687588338</v>
      </c>
      <c r="M157" s="72">
        <v>3639525.7014700314</v>
      </c>
      <c r="N157" s="93">
        <v>4298083.9821701152</v>
      </c>
      <c r="O157" s="226">
        <v>4498356.6451322949</v>
      </c>
      <c r="P157" s="222">
        <v>4804074.9573983643</v>
      </c>
      <c r="Q157" s="94"/>
      <c r="R157" s="18"/>
      <c r="T157" s="85" t="s">
        <v>140</v>
      </c>
      <c r="U157" s="85">
        <v>1.3</v>
      </c>
      <c r="V157" s="85"/>
      <c r="W157" s="90" t="s">
        <v>156</v>
      </c>
      <c r="X157" s="85" t="s">
        <v>154</v>
      </c>
      <c r="Y157" s="85">
        <v>2022</v>
      </c>
      <c r="Z157" s="85">
        <v>1000</v>
      </c>
      <c r="AA157" s="85" t="s">
        <v>143</v>
      </c>
      <c r="AB157" s="85">
        <v>2008</v>
      </c>
      <c r="AC157" s="85" t="s">
        <v>144</v>
      </c>
      <c r="AD157" s="86">
        <v>57494026993</v>
      </c>
      <c r="AE157" s="87">
        <f t="shared" si="0"/>
        <v>57494.026992999999</v>
      </c>
    </row>
    <row r="158" spans="1:32" ht="15" customHeight="1">
      <c r="A158" s="52"/>
      <c r="B158" s="95" t="s">
        <v>157</v>
      </c>
      <c r="C158" s="33">
        <v>614515.63142903696</v>
      </c>
      <c r="D158" s="33">
        <v>675316.03244595544</v>
      </c>
      <c r="E158" s="33">
        <v>759555.04388066242</v>
      </c>
      <c r="F158" s="33">
        <v>873632.82952441508</v>
      </c>
      <c r="G158" s="33">
        <v>982441.12631364539</v>
      </c>
      <c r="H158" s="33">
        <v>1135856.0016673279</v>
      </c>
      <c r="I158" s="33">
        <v>1165486.0356194966</v>
      </c>
      <c r="J158" s="33">
        <v>1271256.008240127</v>
      </c>
      <c r="K158" s="33">
        <v>1415726.0091876264</v>
      </c>
      <c r="L158" s="33">
        <v>1584996.9748421484</v>
      </c>
      <c r="M158" s="33">
        <v>1796520.2432999562</v>
      </c>
      <c r="N158" s="33">
        <v>2103229.2362050931</v>
      </c>
      <c r="O158" s="227">
        <v>2176192.346935533</v>
      </c>
      <c r="P158" s="228">
        <v>2334557.0046280329</v>
      </c>
      <c r="Q158" s="94"/>
      <c r="R158" s="18"/>
      <c r="S158" s="18"/>
      <c r="T158" s="85" t="s">
        <v>140</v>
      </c>
      <c r="U158" s="85">
        <v>1.3</v>
      </c>
      <c r="V158" s="85"/>
      <c r="W158" s="90" t="s">
        <v>158</v>
      </c>
      <c r="X158" s="85" t="s">
        <v>154</v>
      </c>
      <c r="Y158" s="85">
        <v>2022</v>
      </c>
      <c r="Z158" s="85">
        <v>1000</v>
      </c>
      <c r="AA158" s="85" t="s">
        <v>143</v>
      </c>
      <c r="AB158" s="85">
        <v>2008</v>
      </c>
      <c r="AC158" s="85" t="s">
        <v>144</v>
      </c>
      <c r="AD158" s="86">
        <v>28603137000</v>
      </c>
      <c r="AE158" s="87">
        <f t="shared" si="0"/>
        <v>28603.136999999999</v>
      </c>
    </row>
    <row r="159" spans="1:32" ht="15" customHeight="1">
      <c r="A159" s="70"/>
      <c r="B159" s="95" t="s">
        <v>159</v>
      </c>
      <c r="C159" s="33">
        <v>227642.22983382602</v>
      </c>
      <c r="D159" s="33">
        <v>254552.84351413534</v>
      </c>
      <c r="E159" s="33">
        <v>290977.66020929383</v>
      </c>
      <c r="F159" s="33">
        <v>321041.23963245866</v>
      </c>
      <c r="G159" s="33">
        <v>344424.36966484407</v>
      </c>
      <c r="H159" s="33">
        <v>402639.08803900005</v>
      </c>
      <c r="I159" s="33">
        <v>438545.77328854939</v>
      </c>
      <c r="J159" s="33">
        <v>494380.39663617034</v>
      </c>
      <c r="K159" s="33">
        <v>550601.89751950547</v>
      </c>
      <c r="L159" s="33">
        <v>621369.11760185577</v>
      </c>
      <c r="M159" s="33">
        <v>682771.09521150391</v>
      </c>
      <c r="N159" s="33">
        <v>799687.23304201697</v>
      </c>
      <c r="O159" s="227">
        <v>839716.89563169004</v>
      </c>
      <c r="P159" s="229">
        <v>886553.05753183435</v>
      </c>
      <c r="Q159" s="94"/>
      <c r="R159" s="18"/>
      <c r="S159" s="18"/>
      <c r="T159" s="85" t="s">
        <v>140</v>
      </c>
      <c r="U159" s="85">
        <v>1.3</v>
      </c>
      <c r="V159" s="85"/>
      <c r="W159" s="90" t="s">
        <v>160</v>
      </c>
      <c r="X159" s="85" t="s">
        <v>161</v>
      </c>
      <c r="Y159" s="85">
        <v>2022</v>
      </c>
      <c r="Z159" s="85">
        <v>1000</v>
      </c>
      <c r="AA159" s="85" t="s">
        <v>143</v>
      </c>
      <c r="AB159" s="85">
        <v>2008</v>
      </c>
      <c r="AC159" s="85" t="s">
        <v>144</v>
      </c>
      <c r="AD159" s="86">
        <v>4962587471285</v>
      </c>
      <c r="AE159" s="87">
        <f t="shared" si="0"/>
        <v>4962587.4712850004</v>
      </c>
    </row>
    <row r="160" spans="1:32" ht="15" customHeight="1">
      <c r="A160" s="52"/>
      <c r="B160" s="95" t="s">
        <v>162</v>
      </c>
      <c r="C160" s="33">
        <v>455840.44328610908</v>
      </c>
      <c r="D160" s="33">
        <v>504032.41568091768</v>
      </c>
      <c r="E160" s="33">
        <v>564163.46784012043</v>
      </c>
      <c r="F160" s="33">
        <v>617543.55023480719</v>
      </c>
      <c r="G160" s="33">
        <v>662032.30925355142</v>
      </c>
      <c r="H160" s="33">
        <v>727966.54581018083</v>
      </c>
      <c r="I160" s="33">
        <v>766560.25455125538</v>
      </c>
      <c r="J160" s="33">
        <v>851534.26903910341</v>
      </c>
      <c r="K160" s="33">
        <v>930051.67904060497</v>
      </c>
      <c r="L160" s="33">
        <v>1040055.5763148296</v>
      </c>
      <c r="M160" s="33">
        <v>1160234.3629585712</v>
      </c>
      <c r="N160" s="33">
        <v>1395167.512923005</v>
      </c>
      <c r="O160" s="227">
        <v>1482447.4025650718</v>
      </c>
      <c r="P160" s="229">
        <v>1582964.8952384968</v>
      </c>
      <c r="Q160" s="94"/>
      <c r="R160" s="18"/>
      <c r="S160" s="18"/>
      <c r="T160" s="85" t="s">
        <v>140</v>
      </c>
      <c r="U160" s="85">
        <v>1.3</v>
      </c>
      <c r="V160" s="85"/>
      <c r="W160" s="90" t="s">
        <v>163</v>
      </c>
      <c r="X160" s="85" t="s">
        <v>164</v>
      </c>
      <c r="Y160" s="85">
        <v>2022</v>
      </c>
      <c r="Z160" s="85">
        <v>1000</v>
      </c>
      <c r="AA160" s="85" t="s">
        <v>143</v>
      </c>
      <c r="AB160" s="85">
        <v>2008</v>
      </c>
      <c r="AC160" s="85" t="s">
        <v>144</v>
      </c>
      <c r="AD160" s="86">
        <v>1117880000000</v>
      </c>
      <c r="AE160" s="87">
        <f t="shared" si="0"/>
        <v>1117880</v>
      </c>
    </row>
    <row r="161" spans="1:31" ht="15" customHeight="1">
      <c r="A161" s="79"/>
      <c r="B161" s="91" t="s">
        <v>165</v>
      </c>
      <c r="C161" s="92">
        <v>22303.234453222001</v>
      </c>
      <c r="D161" s="72">
        <v>25254.149824918684</v>
      </c>
      <c r="E161" s="72">
        <v>28300.016378721597</v>
      </c>
      <c r="F161" s="72">
        <v>32610.478509127755</v>
      </c>
      <c r="G161" s="72">
        <v>36360.751901915195</v>
      </c>
      <c r="H161" s="72">
        <v>39985.142034267163</v>
      </c>
      <c r="I161" s="72">
        <v>44865.353361007772</v>
      </c>
      <c r="J161" s="72">
        <v>48985.396495344743</v>
      </c>
      <c r="K161" s="72">
        <v>58769.925351096936</v>
      </c>
      <c r="L161" s="72">
        <v>67255.891193075251</v>
      </c>
      <c r="M161" s="72">
        <v>76383.195810185716</v>
      </c>
      <c r="N161" s="93">
        <v>92098.736789282135</v>
      </c>
      <c r="O161" s="221">
        <v>98414.344311699198</v>
      </c>
      <c r="P161" s="222">
        <v>107309.96065086489</v>
      </c>
      <c r="Q161" s="94"/>
      <c r="R161" s="18"/>
      <c r="S161" s="18"/>
      <c r="T161" s="85" t="s">
        <v>140</v>
      </c>
      <c r="U161" s="85">
        <v>1.3</v>
      </c>
      <c r="V161" s="85"/>
      <c r="W161" s="90" t="s">
        <v>166</v>
      </c>
      <c r="X161" s="85" t="s">
        <v>167</v>
      </c>
      <c r="Y161" s="85">
        <v>2022</v>
      </c>
      <c r="Z161" s="85">
        <v>1000</v>
      </c>
      <c r="AA161" s="85" t="s">
        <v>143</v>
      </c>
      <c r="AB161" s="85">
        <v>2008</v>
      </c>
      <c r="AC161" s="85" t="s">
        <v>144</v>
      </c>
      <c r="AD161" s="86">
        <v>1125595340260</v>
      </c>
      <c r="AE161" s="87">
        <f t="shared" si="0"/>
        <v>1125595.34026</v>
      </c>
    </row>
    <row r="162" spans="1:31" ht="15" customHeight="1">
      <c r="A162" s="51"/>
      <c r="B162" s="91" t="s">
        <v>168</v>
      </c>
      <c r="C162" s="92">
        <v>1369727.7941340215</v>
      </c>
      <c r="D162" s="72">
        <v>1511067.3165736513</v>
      </c>
      <c r="E162" s="72">
        <v>1697518.6838936324</v>
      </c>
      <c r="F162" s="72">
        <v>1911202.9158658849</v>
      </c>
      <c r="G162" s="72">
        <v>2108982.3865682767</v>
      </c>
      <c r="H162" s="72">
        <v>2381636.0553861139</v>
      </c>
      <c r="I162" s="72">
        <v>2509863.270434449</v>
      </c>
      <c r="J162" s="72">
        <v>2769679.8651732313</v>
      </c>
      <c r="K162" s="72">
        <v>3077942.7600170192</v>
      </c>
      <c r="L162" s="72">
        <v>3446990.7296465528</v>
      </c>
      <c r="M162" s="72">
        <v>3853691.0172802173</v>
      </c>
      <c r="N162" s="72">
        <v>4543864.2839374896</v>
      </c>
      <c r="O162" s="226">
        <v>4651667.2538770782</v>
      </c>
      <c r="P162" s="222">
        <v>4980970.2190600261</v>
      </c>
      <c r="Q162" s="18"/>
      <c r="R162" s="18"/>
      <c r="S162" s="18"/>
      <c r="T162" s="85" t="s">
        <v>140</v>
      </c>
      <c r="U162" s="85">
        <v>1.3</v>
      </c>
      <c r="V162" s="85"/>
      <c r="W162" s="90" t="s">
        <v>169</v>
      </c>
      <c r="X162" s="85" t="s">
        <v>167</v>
      </c>
      <c r="Y162" s="85">
        <v>2022</v>
      </c>
      <c r="Z162" s="85">
        <v>1000</v>
      </c>
      <c r="AA162" s="85" t="s">
        <v>143</v>
      </c>
      <c r="AB162" s="85">
        <v>2008</v>
      </c>
      <c r="AC162" s="85" t="s">
        <v>144</v>
      </c>
      <c r="AD162" s="86">
        <v>7718528669</v>
      </c>
      <c r="AE162" s="87">
        <f t="shared" si="0"/>
        <v>7718.5286690000003</v>
      </c>
    </row>
    <row r="163" spans="1:31" ht="15" customHeight="1">
      <c r="A163" s="52"/>
      <c r="B163" s="81" t="s">
        <v>170</v>
      </c>
      <c r="C163" s="39">
        <v>433623.60846510192</v>
      </c>
      <c r="D163" s="84">
        <v>502944.01325664471</v>
      </c>
      <c r="E163" s="84">
        <v>578484.60192436585</v>
      </c>
      <c r="F163" s="84">
        <v>691772.2540324732</v>
      </c>
      <c r="G163" s="84">
        <v>758051.94675126299</v>
      </c>
      <c r="H163" s="84">
        <v>736577.34617297107</v>
      </c>
      <c r="I163" s="84">
        <v>1148546.0029745237</v>
      </c>
      <c r="J163" s="84">
        <v>1366751.924826843</v>
      </c>
      <c r="K163" s="84">
        <v>1596776.8131379036</v>
      </c>
      <c r="L163" s="84">
        <v>1183732.3384166558</v>
      </c>
      <c r="M163" s="84">
        <v>1530513.2461840266</v>
      </c>
      <c r="N163" s="84">
        <v>1937811.8929564843</v>
      </c>
      <c r="O163" s="219">
        <v>1693273.4881465912</v>
      </c>
      <c r="P163" s="220">
        <v>1741478.7072129122</v>
      </c>
      <c r="Q163" s="18"/>
      <c r="R163" s="18"/>
      <c r="S163" s="18"/>
      <c r="T163" s="85" t="s">
        <v>140</v>
      </c>
      <c r="U163" s="85">
        <v>1.3</v>
      </c>
      <c r="V163" s="85"/>
      <c r="W163" s="85" t="s">
        <v>171</v>
      </c>
      <c r="X163" s="85" t="s">
        <v>172</v>
      </c>
      <c r="Y163" s="85">
        <v>2022</v>
      </c>
      <c r="Z163" s="85">
        <v>1000</v>
      </c>
      <c r="AA163" s="85" t="s">
        <v>143</v>
      </c>
      <c r="AB163" s="85">
        <v>2008</v>
      </c>
      <c r="AC163" s="85" t="s">
        <v>144</v>
      </c>
      <c r="AD163" s="86">
        <v>6080464282876</v>
      </c>
      <c r="AE163" s="87">
        <f t="shared" si="0"/>
        <v>6080464.2828759998</v>
      </c>
    </row>
    <row r="164" spans="1:31" ht="15" customHeight="1">
      <c r="A164" s="70"/>
      <c r="B164" s="91" t="s">
        <v>173</v>
      </c>
      <c r="C164" s="92">
        <v>373938.84720740502</v>
      </c>
      <c r="D164" s="72">
        <v>421842.32838031242</v>
      </c>
      <c r="E164" s="72">
        <v>482065.12007416051</v>
      </c>
      <c r="F164" s="72">
        <v>563759.17532607715</v>
      </c>
      <c r="G164" s="72">
        <v>667804.68111257942</v>
      </c>
      <c r="H164" s="72">
        <v>748685.12493681605</v>
      </c>
      <c r="I164" s="72">
        <v>940850.48766939482</v>
      </c>
      <c r="J164" s="72">
        <v>1120863.8871575706</v>
      </c>
      <c r="K164" s="72">
        <v>1304902.1655660395</v>
      </c>
      <c r="L164" s="72">
        <v>1184857.6908447917</v>
      </c>
      <c r="M164" s="72">
        <v>1276857.1511081266</v>
      </c>
      <c r="N164" s="72">
        <v>1488260.6581905</v>
      </c>
      <c r="O164" s="221">
        <v>1341255.4415242651</v>
      </c>
      <c r="P164" s="222">
        <v>1394905.6591852359</v>
      </c>
      <c r="Q164" s="18"/>
      <c r="R164" s="18"/>
      <c r="S164" s="97"/>
      <c r="T164" s="85" t="s">
        <v>140</v>
      </c>
      <c r="U164" s="85">
        <v>1.3</v>
      </c>
      <c r="V164" s="85"/>
      <c r="W164" s="85" t="s">
        <v>174</v>
      </c>
      <c r="X164" s="85" t="s">
        <v>175</v>
      </c>
      <c r="Y164" s="85">
        <v>2022</v>
      </c>
      <c r="Z164" s="85">
        <v>1000</v>
      </c>
      <c r="AA164" s="85" t="s">
        <v>143</v>
      </c>
      <c r="AB164" s="85">
        <v>2008</v>
      </c>
      <c r="AC164" s="85" t="s">
        <v>144</v>
      </c>
      <c r="AD164" s="86">
        <v>4648915466630</v>
      </c>
      <c r="AE164" s="87">
        <f t="shared" si="0"/>
        <v>4648915.4666299997</v>
      </c>
    </row>
    <row r="165" spans="1:31" ht="15" customHeight="1">
      <c r="A165" s="70"/>
      <c r="B165" s="95" t="s">
        <v>176</v>
      </c>
      <c r="C165" s="33">
        <v>72014.029611999998</v>
      </c>
      <c r="D165" s="58">
        <v>67782.984217727309</v>
      </c>
      <c r="E165" s="58">
        <v>74903.914588920627</v>
      </c>
      <c r="F165" s="58">
        <v>94150.231883102562</v>
      </c>
      <c r="G165" s="58">
        <v>105358.75122872461</v>
      </c>
      <c r="H165" s="58">
        <v>142821.5089811431</v>
      </c>
      <c r="I165" s="58">
        <v>243535.79280237755</v>
      </c>
      <c r="J165" s="58">
        <v>253228.88245794619</v>
      </c>
      <c r="K165" s="58">
        <v>221875.40829669128</v>
      </c>
      <c r="L165" s="58">
        <v>206829.59310927606</v>
      </c>
      <c r="M165" s="58">
        <v>270683.9043758699</v>
      </c>
      <c r="N165" s="58">
        <v>295886.94024773955</v>
      </c>
      <c r="O165" s="230">
        <v>396088.56504275999</v>
      </c>
      <c r="P165" s="231">
        <v>400099.19507773605</v>
      </c>
      <c r="Q165" s="18"/>
      <c r="R165" s="18"/>
      <c r="S165" s="18"/>
      <c r="T165" s="85" t="s">
        <v>140</v>
      </c>
      <c r="U165" s="85">
        <v>1.3</v>
      </c>
      <c r="V165" s="85"/>
      <c r="W165" s="85" t="s">
        <v>177</v>
      </c>
      <c r="X165" s="85" t="s">
        <v>178</v>
      </c>
      <c r="Y165" s="85">
        <v>2022</v>
      </c>
      <c r="Z165" s="85">
        <v>1000</v>
      </c>
      <c r="AA165" s="85" t="s">
        <v>143</v>
      </c>
      <c r="AB165" s="85">
        <v>2008</v>
      </c>
      <c r="AC165" s="85" t="s">
        <v>144</v>
      </c>
      <c r="AD165" s="86">
        <v>1431548816245</v>
      </c>
      <c r="AE165" s="87">
        <f t="shared" si="0"/>
        <v>1431548.8162450001</v>
      </c>
    </row>
    <row r="166" spans="1:31" ht="15" customHeight="1">
      <c r="A166" s="70"/>
      <c r="B166" s="95" t="s">
        <v>179</v>
      </c>
      <c r="C166" s="98">
        <v>63111.1</v>
      </c>
      <c r="D166" s="98">
        <v>71962.756999999983</v>
      </c>
      <c r="E166" s="98">
        <v>48260.343000000015</v>
      </c>
      <c r="F166" s="98">
        <v>54746.7</v>
      </c>
      <c r="G166" s="98">
        <v>26675.3</v>
      </c>
      <c r="H166" s="98">
        <v>135156.9</v>
      </c>
      <c r="I166" s="98">
        <v>141642.4</v>
      </c>
      <c r="J166" s="98">
        <v>89184</v>
      </c>
      <c r="K166" s="98">
        <v>99681.71361097433</v>
      </c>
      <c r="L166" s="99">
        <v>93025</v>
      </c>
      <c r="M166" s="98">
        <v>61161.67</v>
      </c>
      <c r="N166" s="58">
        <v>66867.72</v>
      </c>
      <c r="O166" s="230">
        <v>79984.13</v>
      </c>
      <c r="P166" s="231">
        <v>97832.559455105977</v>
      </c>
      <c r="Q166" s="18"/>
      <c r="R166" s="18"/>
      <c r="S166" s="18"/>
      <c r="T166" s="85" t="s">
        <v>140</v>
      </c>
      <c r="U166" s="85">
        <v>1.3</v>
      </c>
      <c r="V166" s="85"/>
      <c r="W166" s="85" t="s">
        <v>180</v>
      </c>
      <c r="X166" s="85" t="s">
        <v>181</v>
      </c>
      <c r="Y166" s="85">
        <v>2022</v>
      </c>
      <c r="Z166" s="85">
        <v>1000</v>
      </c>
      <c r="AA166" s="85" t="s">
        <v>143</v>
      </c>
      <c r="AB166" s="85">
        <v>2008</v>
      </c>
      <c r="AC166" s="85" t="s">
        <v>144</v>
      </c>
      <c r="AD166" s="86">
        <v>1846016646244</v>
      </c>
      <c r="AE166" s="87">
        <f t="shared" si="0"/>
        <v>1846016.6462439999</v>
      </c>
    </row>
    <row r="167" spans="1:31" ht="15" customHeight="1">
      <c r="A167" s="52"/>
      <c r="B167" s="95" t="s">
        <v>182</v>
      </c>
      <c r="C167" s="33">
        <v>238813.71759540503</v>
      </c>
      <c r="D167" s="33">
        <v>282096.58716258511</v>
      </c>
      <c r="E167" s="33">
        <v>358900.86248523986</v>
      </c>
      <c r="F167" s="33">
        <v>414862.24344297458</v>
      </c>
      <c r="G167" s="33">
        <v>535770.62988385477</v>
      </c>
      <c r="H167" s="33">
        <v>470706.7159556729</v>
      </c>
      <c r="I167" s="33">
        <v>555672.29486701719</v>
      </c>
      <c r="J167" s="33">
        <v>778451.00469962438</v>
      </c>
      <c r="K167" s="33">
        <v>983345.04365837388</v>
      </c>
      <c r="L167" s="33">
        <v>885003.09773551568</v>
      </c>
      <c r="M167" s="33">
        <v>945011.57673225668</v>
      </c>
      <c r="N167" s="100">
        <v>1125505.9979427604</v>
      </c>
      <c r="O167" s="227">
        <v>865182.74648150511</v>
      </c>
      <c r="P167" s="229">
        <v>896973.90465239389</v>
      </c>
      <c r="Q167" s="18"/>
      <c r="R167" s="18"/>
      <c r="S167" s="18"/>
      <c r="T167" s="85" t="s">
        <v>140</v>
      </c>
      <c r="U167" s="85">
        <v>1.3</v>
      </c>
      <c r="V167" s="85"/>
      <c r="W167" s="85" t="s">
        <v>183</v>
      </c>
      <c r="X167" s="85"/>
      <c r="Y167" s="85">
        <v>2022</v>
      </c>
      <c r="Z167" s="85">
        <v>1000</v>
      </c>
      <c r="AA167" s="85" t="s">
        <v>143</v>
      </c>
      <c r="AB167" s="85">
        <v>2008</v>
      </c>
      <c r="AC167" s="85" t="s">
        <v>144</v>
      </c>
      <c r="AD167" s="86">
        <v>-208857351749</v>
      </c>
      <c r="AE167" s="87">
        <f t="shared" si="0"/>
        <v>-208857.35174899999</v>
      </c>
    </row>
    <row r="168" spans="1:31" ht="15" customHeight="1">
      <c r="A168" s="51"/>
      <c r="B168" s="91" t="s">
        <v>184</v>
      </c>
      <c r="C168" s="72">
        <v>59684.761257696904</v>
      </c>
      <c r="D168" s="72">
        <v>81101.684876332307</v>
      </c>
      <c r="E168" s="72">
        <v>96419.481850205295</v>
      </c>
      <c r="F168" s="72">
        <v>128013.078706396</v>
      </c>
      <c r="G168" s="72">
        <v>90247.265638683602</v>
      </c>
      <c r="H168" s="72">
        <v>-12107.778763845001</v>
      </c>
      <c r="I168" s="72">
        <v>207695.515305129</v>
      </c>
      <c r="J168" s="72">
        <v>245888.03766927234</v>
      </c>
      <c r="K168" s="72">
        <v>291874.64757186401</v>
      </c>
      <c r="L168" s="72">
        <v>-1125.352428135986</v>
      </c>
      <c r="M168" s="72">
        <v>253656.0950759</v>
      </c>
      <c r="N168" s="72">
        <v>449551.23476598429</v>
      </c>
      <c r="O168" s="221">
        <v>352018.04662232613</v>
      </c>
      <c r="P168" s="222">
        <v>346573.04802767636</v>
      </c>
      <c r="Q168" s="18"/>
      <c r="R168" s="18"/>
      <c r="S168" s="18"/>
      <c r="T168" s="85" t="s">
        <v>140</v>
      </c>
      <c r="U168" s="85">
        <v>1.3</v>
      </c>
      <c r="V168" s="85"/>
      <c r="W168" s="85" t="s">
        <v>185</v>
      </c>
      <c r="X168" s="85" t="s">
        <v>186</v>
      </c>
      <c r="Y168" s="85">
        <v>2022</v>
      </c>
      <c r="Z168" s="85">
        <v>1000</v>
      </c>
      <c r="AA168" s="85" t="s">
        <v>143</v>
      </c>
      <c r="AB168" s="85">
        <v>2008</v>
      </c>
      <c r="AC168" s="85" t="s">
        <v>144</v>
      </c>
      <c r="AD168" s="86">
        <v>-623325181747</v>
      </c>
      <c r="AE168" s="87">
        <f t="shared" si="0"/>
        <v>-623325.18174699997</v>
      </c>
    </row>
    <row r="169" spans="1:31" ht="15" customHeight="1">
      <c r="A169" s="52"/>
      <c r="B169" s="81" t="s">
        <v>187</v>
      </c>
      <c r="C169" s="39">
        <v>-322517.19789649994</v>
      </c>
      <c r="D169" s="84">
        <v>-359084.3</v>
      </c>
      <c r="E169" s="84">
        <v>-453719.00000000006</v>
      </c>
      <c r="F169" s="84">
        <v>-574530.5</v>
      </c>
      <c r="G169" s="84">
        <v>-635879.20000000007</v>
      </c>
      <c r="H169" s="84">
        <v>-671772.59190160967</v>
      </c>
      <c r="I169" s="84">
        <v>-892926.93775961094</v>
      </c>
      <c r="J169" s="84">
        <v>-1134107.9443190626</v>
      </c>
      <c r="K169" s="84">
        <v>-1300060.2867160144</v>
      </c>
      <c r="L169" s="84">
        <v>-1061937.9808374103</v>
      </c>
      <c r="M169" s="84">
        <v>-1428309.4626212073</v>
      </c>
      <c r="N169" s="84">
        <v>-1770092.8833312262</v>
      </c>
      <c r="O169" s="220">
        <v>-1483007.9595060793</v>
      </c>
      <c r="P169" s="220">
        <v>-1469239.4783301651</v>
      </c>
      <c r="Q169" s="18"/>
      <c r="R169" s="18"/>
      <c r="S169" s="18"/>
    </row>
    <row r="170" spans="1:31" ht="15" customHeight="1">
      <c r="A170" s="79"/>
      <c r="B170" s="91" t="s">
        <v>188</v>
      </c>
      <c r="C170" s="92">
        <v>444232.22719949996</v>
      </c>
      <c r="D170" s="72">
        <v>512947.6</v>
      </c>
      <c r="E170" s="72">
        <v>634899.30000000005</v>
      </c>
      <c r="F170" s="72">
        <v>800552.3</v>
      </c>
      <c r="G170" s="72">
        <v>883443.9</v>
      </c>
      <c r="H170" s="72">
        <v>885111.07343435206</v>
      </c>
      <c r="I170" s="72">
        <v>1133319.3040414501</v>
      </c>
      <c r="J170" s="72">
        <v>1404212.5347048461</v>
      </c>
      <c r="K170" s="72">
        <v>1600282.620618507</v>
      </c>
      <c r="L170" s="72">
        <v>1326575.866408977</v>
      </c>
      <c r="M170" s="72">
        <v>1651123.9734256428</v>
      </c>
      <c r="N170" s="72">
        <v>2103641.2317636861</v>
      </c>
      <c r="O170" s="222">
        <v>1855000.435878712</v>
      </c>
      <c r="P170" s="222">
        <v>1922322.8115314166</v>
      </c>
      <c r="Q170" s="18"/>
      <c r="R170" s="18"/>
      <c r="S170" s="18"/>
      <c r="T170" s="4" t="s">
        <v>189</v>
      </c>
    </row>
    <row r="171" spans="1:31" ht="15" customHeight="1">
      <c r="A171" s="70"/>
      <c r="B171" s="95" t="s">
        <v>190</v>
      </c>
      <c r="C171" s="33">
        <v>382545.12719949998</v>
      </c>
      <c r="D171" s="58">
        <v>454653.1</v>
      </c>
      <c r="E171" s="58">
        <v>547294.30000000005</v>
      </c>
      <c r="F171" s="58">
        <v>696373.3</v>
      </c>
      <c r="G171" s="58">
        <v>761773</v>
      </c>
      <c r="H171" s="58">
        <v>756487.88655387657</v>
      </c>
      <c r="I171" s="58">
        <v>977945.75328046305</v>
      </c>
      <c r="J171" s="58">
        <v>1229272.2591082701</v>
      </c>
      <c r="K171" s="58">
        <v>1398685.06502843</v>
      </c>
      <c r="L171" s="58">
        <v>1169261.40853944</v>
      </c>
      <c r="M171" s="58">
        <v>1499201.5830256499</v>
      </c>
      <c r="N171" s="58">
        <v>1873440.07191605</v>
      </c>
      <c r="O171" s="231">
        <v>1582793.48671371</v>
      </c>
      <c r="P171" s="231">
        <v>1586578.7640310735</v>
      </c>
      <c r="Q171" s="18"/>
      <c r="R171" s="18"/>
      <c r="S171" s="18"/>
      <c r="X171" s="4" t="s">
        <v>191</v>
      </c>
    </row>
    <row r="172" spans="1:31" ht="15" customHeight="1">
      <c r="A172" s="70"/>
      <c r="B172" s="95" t="s">
        <v>192</v>
      </c>
      <c r="C172" s="33">
        <v>61687.1</v>
      </c>
      <c r="D172" s="58">
        <v>58294.5</v>
      </c>
      <c r="E172" s="58">
        <v>87605</v>
      </c>
      <c r="F172" s="58">
        <v>104179</v>
      </c>
      <c r="G172" s="58">
        <v>121670.9</v>
      </c>
      <c r="H172" s="58">
        <v>128623.18688047546</v>
      </c>
      <c r="I172" s="58">
        <v>155373.55076098701</v>
      </c>
      <c r="J172" s="58">
        <v>174940.27559657599</v>
      </c>
      <c r="K172" s="58">
        <v>201597.55559007701</v>
      </c>
      <c r="L172" s="58">
        <v>157314.457869537</v>
      </c>
      <c r="M172" s="58">
        <v>151922.39039999299</v>
      </c>
      <c r="N172" s="58">
        <v>230201.15984763601</v>
      </c>
      <c r="O172" s="231">
        <v>272206.94916500198</v>
      </c>
      <c r="P172" s="231">
        <v>335744.04750034312</v>
      </c>
      <c r="Q172" s="60"/>
      <c r="R172" s="18"/>
      <c r="S172" s="18"/>
    </row>
    <row r="173" spans="1:31" ht="15" customHeight="1">
      <c r="A173" s="51"/>
      <c r="B173" s="91" t="s">
        <v>193</v>
      </c>
      <c r="C173" s="92">
        <v>121715.029303</v>
      </c>
      <c r="D173" s="72">
        <v>153863.29999999999</v>
      </c>
      <c r="E173" s="72">
        <v>181180.3</v>
      </c>
      <c r="F173" s="72">
        <v>226021.8</v>
      </c>
      <c r="G173" s="72">
        <v>247564.69999999998</v>
      </c>
      <c r="H173" s="72">
        <v>213338.48153274236</v>
      </c>
      <c r="I173" s="72">
        <v>240392.3662818392</v>
      </c>
      <c r="J173" s="72">
        <v>270104.59038578352</v>
      </c>
      <c r="K173" s="72">
        <v>300222.33390249271</v>
      </c>
      <c r="L173" s="72">
        <v>264637.88557156676</v>
      </c>
      <c r="M173" s="72">
        <v>222814.51080443559</v>
      </c>
      <c r="N173" s="72">
        <v>333548.34843245975</v>
      </c>
      <c r="O173" s="222">
        <v>371992.47637263266</v>
      </c>
      <c r="P173" s="222">
        <v>453083.33320125152</v>
      </c>
      <c r="Q173" s="18"/>
      <c r="R173" s="18"/>
      <c r="S173" s="18"/>
    </row>
    <row r="174" spans="1:31" ht="15" customHeight="1">
      <c r="A174" s="52"/>
      <c r="B174" s="95" t="s">
        <v>190</v>
      </c>
      <c r="C174" s="58">
        <v>68702.529303000003</v>
      </c>
      <c r="D174" s="58">
        <v>81511.8</v>
      </c>
      <c r="E174" s="58">
        <v>85989.5</v>
      </c>
      <c r="F174" s="58">
        <v>100960.6</v>
      </c>
      <c r="G174" s="58">
        <v>98276.299999999988</v>
      </c>
      <c r="H174" s="58">
        <v>74866.121901952371</v>
      </c>
      <c r="I174" s="58">
        <v>82127.4824455786</v>
      </c>
      <c r="J174" s="58">
        <v>93473.56955684998</v>
      </c>
      <c r="K174" s="58">
        <v>113850.82300612597</v>
      </c>
      <c r="L174" s="58">
        <v>108288.0835693877</v>
      </c>
      <c r="M174" s="58">
        <v>143744.64402002192</v>
      </c>
      <c r="N174" s="58">
        <v>211464.68151665281</v>
      </c>
      <c r="O174" s="231">
        <v>183630.96358201816</v>
      </c>
      <c r="P174" s="231">
        <v>200580.9322147159</v>
      </c>
      <c r="Q174" s="18"/>
      <c r="R174" s="18"/>
      <c r="S174" s="18"/>
    </row>
    <row r="175" spans="1:31" ht="15" customHeight="1">
      <c r="A175" s="70"/>
      <c r="B175" s="95" t="s">
        <v>192</v>
      </c>
      <c r="C175" s="58">
        <v>53012.5</v>
      </c>
      <c r="D175" s="58">
        <v>72351.5</v>
      </c>
      <c r="E175" s="58">
        <v>95190.8</v>
      </c>
      <c r="F175" s="58">
        <v>125061.2</v>
      </c>
      <c r="G175" s="58">
        <v>149288.4</v>
      </c>
      <c r="H175" s="58">
        <v>138472.35963078999</v>
      </c>
      <c r="I175" s="58">
        <v>158264.88383626062</v>
      </c>
      <c r="J175" s="58">
        <v>176631.02082893354</v>
      </c>
      <c r="K175" s="58">
        <v>186371.51089636676</v>
      </c>
      <c r="L175" s="58">
        <v>156349.80200217909</v>
      </c>
      <c r="M175" s="58">
        <v>79069.86678441368</v>
      </c>
      <c r="N175" s="58">
        <v>122083.66691580696</v>
      </c>
      <c r="O175" s="231">
        <v>188361.51279061454</v>
      </c>
      <c r="P175" s="231">
        <v>252502.40098653562</v>
      </c>
      <c r="Q175" s="18"/>
      <c r="R175" s="18"/>
      <c r="S175" s="18"/>
    </row>
    <row r="176" spans="1:31" ht="15" customHeight="1">
      <c r="A176" s="70"/>
      <c r="B176" s="101" t="s">
        <v>194</v>
      </c>
      <c r="C176" s="102">
        <v>1559221.7657224892</v>
      </c>
      <c r="D176" s="103">
        <v>1741863.5664387417</v>
      </c>
      <c r="E176" s="103">
        <v>1914628.2428819183</v>
      </c>
      <c r="F176" s="103">
        <v>2140697.357640068</v>
      </c>
      <c r="G176" s="103">
        <v>2361002.2542103431</v>
      </c>
      <c r="H176" s="103">
        <v>2577976.7124489658</v>
      </c>
      <c r="I176" s="103">
        <v>2933204.251207558</v>
      </c>
      <c r="J176" s="103">
        <v>3177402.6566455057</v>
      </c>
      <c r="K176" s="103">
        <v>3565099.0924604703</v>
      </c>
      <c r="L176" s="103">
        <v>3788089.1456703534</v>
      </c>
      <c r="M176" s="103">
        <v>4177372.6508430364</v>
      </c>
      <c r="N176" s="103">
        <v>4976557.6957059372</v>
      </c>
      <c r="O176" s="232">
        <v>5162592.1523899604</v>
      </c>
      <c r="P176" s="232">
        <v>5542626.6264464501</v>
      </c>
      <c r="Q176" s="18"/>
      <c r="R176" s="18"/>
      <c r="S176" s="18"/>
    </row>
    <row r="177" spans="1:19" ht="15" customHeight="1">
      <c r="A177" s="52"/>
      <c r="B177" s="105" t="s">
        <v>195</v>
      </c>
      <c r="C177" s="106">
        <v>-1.9537876360118389E-3</v>
      </c>
      <c r="D177" s="106">
        <v>16515.611418705201</v>
      </c>
      <c r="E177" s="106">
        <v>34666.57562264055</v>
      </c>
      <c r="F177" s="106">
        <v>91827.9258876862</v>
      </c>
      <c r="G177" s="106">
        <v>62636.228637652006</v>
      </c>
      <c r="H177" s="106">
        <v>30207.725274903234</v>
      </c>
      <c r="I177" s="106">
        <v>143940.66810139921</v>
      </c>
      <c r="J177" s="106">
        <v>278546.63318791986</v>
      </c>
      <c r="K177" s="106">
        <v>293831.30992490193</v>
      </c>
      <c r="L177" s="107">
        <v>100614.50524348021</v>
      </c>
      <c r="M177" s="107">
        <v>175177.59015235957</v>
      </c>
      <c r="N177" s="108">
        <v>0</v>
      </c>
      <c r="O177" s="233">
        <v>185935.48524837382</v>
      </c>
      <c r="P177" s="234">
        <v>162217.74965494871</v>
      </c>
      <c r="Q177" s="18"/>
      <c r="R177" s="18"/>
      <c r="S177" s="18"/>
    </row>
    <row r="178" spans="1:19" ht="15" customHeight="1">
      <c r="A178" s="52"/>
      <c r="B178" s="109" t="s">
        <v>196</v>
      </c>
      <c r="C178" s="110">
        <v>-1.2530530800450452E-7</v>
      </c>
      <c r="D178" s="110">
        <v>0.94815757886661245</v>
      </c>
      <c r="E178" s="110">
        <v>1.8106165388253159</v>
      </c>
      <c r="F178" s="110">
        <v>4.2896267218696655</v>
      </c>
      <c r="G178" s="110">
        <v>2.6529508189140301</v>
      </c>
      <c r="H178" s="110">
        <v>1.1717609832948106</v>
      </c>
      <c r="I178" s="110">
        <v>4.9072841770954376</v>
      </c>
      <c r="J178" s="110">
        <v>8.7664883330207566</v>
      </c>
      <c r="K178" s="110">
        <v>8.241883389617449</v>
      </c>
      <c r="L178" s="110">
        <v>2.6560754347209303</v>
      </c>
      <c r="M178" s="110">
        <v>4.1934872656622328</v>
      </c>
      <c r="N178" s="110">
        <v>0</v>
      </c>
      <c r="O178" s="235">
        <v>3.6015915989469982</v>
      </c>
      <c r="P178" s="236">
        <v>2.926730602435538</v>
      </c>
      <c r="Q178" s="18"/>
      <c r="R178" s="18"/>
      <c r="S178" s="18"/>
    </row>
    <row r="179" spans="1:19" ht="15" customHeight="1">
      <c r="A179" s="52"/>
      <c r="B179" s="66" t="s">
        <v>119</v>
      </c>
      <c r="C179" s="56"/>
      <c r="D179" s="50"/>
      <c r="E179" s="50"/>
      <c r="F179" s="50"/>
      <c r="G179" s="50"/>
      <c r="H179" s="22"/>
      <c r="I179" s="22"/>
      <c r="J179" s="50"/>
      <c r="K179" s="18"/>
      <c r="L179" s="18"/>
      <c r="M179" s="65"/>
      <c r="N179" s="65"/>
      <c r="O179" s="65"/>
      <c r="P179" s="50">
        <v>45410</v>
      </c>
      <c r="Q179" s="18"/>
      <c r="R179" s="18"/>
      <c r="S179" s="18"/>
    </row>
    <row r="180" spans="1:19" ht="15" customHeight="1">
      <c r="A180" s="52"/>
      <c r="B180" s="111"/>
      <c r="C180" s="112"/>
      <c r="D180" s="113"/>
      <c r="E180" s="113"/>
      <c r="F180" s="113"/>
      <c r="G180" s="113"/>
      <c r="H180" s="113"/>
      <c r="I180" s="113"/>
      <c r="J180" s="113"/>
      <c r="K180" s="89"/>
      <c r="L180" s="18"/>
      <c r="M180" s="18"/>
      <c r="N180" s="18"/>
      <c r="O180" s="18"/>
      <c r="P180" s="18"/>
      <c r="Q180" s="18"/>
      <c r="R180" s="18"/>
      <c r="S180" s="18"/>
    </row>
    <row r="181" spans="1:19" ht="15" hidden="1" customHeight="1">
      <c r="A181" s="52" t="s">
        <v>104</v>
      </c>
      <c r="B181" s="363" t="s">
        <v>197</v>
      </c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364"/>
      <c r="N181" s="364"/>
      <c r="O181" s="364"/>
      <c r="P181" s="364"/>
      <c r="Q181" s="18"/>
      <c r="R181" s="18"/>
      <c r="S181" s="18"/>
    </row>
    <row r="182" spans="1:19" ht="15" hidden="1" customHeight="1">
      <c r="A182" s="52"/>
      <c r="B182" s="369" t="s">
        <v>47</v>
      </c>
      <c r="C182" s="364"/>
      <c r="D182" s="364"/>
      <c r="E182" s="364"/>
      <c r="F182" s="364"/>
      <c r="G182" s="364"/>
      <c r="H182" s="364"/>
      <c r="I182" s="364"/>
      <c r="J182" s="364"/>
      <c r="K182" s="364"/>
      <c r="L182" s="364"/>
      <c r="M182" s="364"/>
      <c r="N182" s="364"/>
      <c r="O182" s="364"/>
      <c r="P182" s="364"/>
      <c r="Q182" s="18"/>
      <c r="R182" s="18"/>
      <c r="S182" s="18"/>
    </row>
    <row r="183" spans="1:19" ht="15" hidden="1" customHeight="1">
      <c r="A183" s="52"/>
      <c r="B183" s="55"/>
      <c r="C183" s="56"/>
      <c r="D183" s="57"/>
      <c r="E183" s="22"/>
      <c r="F183" s="22"/>
      <c r="G183" s="57"/>
      <c r="H183" s="22"/>
      <c r="I183" s="57"/>
      <c r="J183" s="57"/>
      <c r="K183" s="18"/>
      <c r="L183" s="18"/>
      <c r="M183" s="21"/>
      <c r="N183" s="21"/>
      <c r="O183" s="21" t="s">
        <v>122</v>
      </c>
      <c r="P183" s="18"/>
      <c r="Q183" s="18"/>
      <c r="R183" s="18"/>
      <c r="S183" s="18"/>
    </row>
    <row r="184" spans="1:19" ht="15" hidden="1" customHeight="1">
      <c r="A184" s="52"/>
      <c r="B184" s="377" t="s">
        <v>136</v>
      </c>
      <c r="C184" s="23" t="s">
        <v>50</v>
      </c>
      <c r="D184" s="24" t="s">
        <v>51</v>
      </c>
      <c r="E184" s="24" t="s">
        <v>52</v>
      </c>
      <c r="F184" s="24" t="s">
        <v>53</v>
      </c>
      <c r="G184" s="24" t="s">
        <v>54</v>
      </c>
      <c r="H184" s="24" t="s">
        <v>55</v>
      </c>
      <c r="I184" s="24" t="s">
        <v>56</v>
      </c>
      <c r="J184" s="24" t="s">
        <v>57</v>
      </c>
      <c r="K184" s="24" t="s">
        <v>58</v>
      </c>
      <c r="L184" s="24" t="s">
        <v>59</v>
      </c>
      <c r="M184" s="24" t="s">
        <v>60</v>
      </c>
      <c r="N184" s="24" t="s">
        <v>198</v>
      </c>
      <c r="O184" s="25" t="s">
        <v>62</v>
      </c>
      <c r="P184" s="25" t="s">
        <v>63</v>
      </c>
      <c r="Q184" s="18"/>
      <c r="R184" s="18"/>
      <c r="S184" s="18"/>
    </row>
    <row r="185" spans="1:19" ht="15" hidden="1" customHeight="1">
      <c r="A185" s="52"/>
      <c r="B185" s="366"/>
      <c r="C185" s="27" t="s">
        <v>64</v>
      </c>
      <c r="D185" s="28" t="s">
        <v>65</v>
      </c>
      <c r="E185" s="28" t="s">
        <v>66</v>
      </c>
      <c r="F185" s="28" t="s">
        <v>67</v>
      </c>
      <c r="G185" s="28" t="s">
        <v>68</v>
      </c>
      <c r="H185" s="28" t="s">
        <v>69</v>
      </c>
      <c r="I185" s="28" t="s">
        <v>70</v>
      </c>
      <c r="J185" s="28" t="s">
        <v>71</v>
      </c>
      <c r="K185" s="28" t="s">
        <v>72</v>
      </c>
      <c r="L185" s="28" t="s">
        <v>73</v>
      </c>
      <c r="M185" s="28" t="s">
        <v>74</v>
      </c>
      <c r="N185" s="28" t="s">
        <v>75</v>
      </c>
      <c r="O185" s="71" t="s">
        <v>76</v>
      </c>
      <c r="P185" s="71" t="s">
        <v>77</v>
      </c>
      <c r="Q185" s="18"/>
      <c r="R185" s="18"/>
      <c r="S185" s="18"/>
    </row>
    <row r="186" spans="1:19" ht="15" hidden="1" customHeight="1">
      <c r="A186" s="70"/>
      <c r="B186" s="81" t="s">
        <v>139</v>
      </c>
      <c r="C186" s="84">
        <v>1559221.7637687016</v>
      </c>
      <c r="D186" s="84">
        <v>1632040.4760740653</v>
      </c>
      <c r="E186" s="84">
        <v>1689572.4027144122</v>
      </c>
      <c r="F186" s="84">
        <v>1791140.7577866078</v>
      </c>
      <c r="G186" s="84">
        <v>1862357.4685282134</v>
      </c>
      <c r="H186" s="84">
        <v>1870423.5941984504</v>
      </c>
      <c r="I186" s="84">
        <v>2038336.7453567567</v>
      </c>
      <c r="J186" s="84">
        <v>2193706.4384289305</v>
      </c>
      <c r="K186" s="84">
        <v>2339742.7043330343</v>
      </c>
      <c r="L186" s="84">
        <v>2284299.6618638085</v>
      </c>
      <c r="M186" s="84">
        <v>2394817.5020087142</v>
      </c>
      <c r="N186" s="84">
        <v>2529677.2086448441</v>
      </c>
      <c r="O186" s="84">
        <v>2579070.2852054397</v>
      </c>
      <c r="P186" s="88">
        <v>2678836.1392985936</v>
      </c>
      <c r="Q186" s="18"/>
      <c r="R186" s="18"/>
      <c r="S186" s="18"/>
    </row>
    <row r="187" spans="1:19" ht="15" hidden="1" customHeight="1">
      <c r="A187" s="52"/>
      <c r="B187" s="81" t="s">
        <v>145</v>
      </c>
      <c r="C187" s="84">
        <v>1448115.3551538873</v>
      </c>
      <c r="D187" s="84">
        <v>1489235.7631485397</v>
      </c>
      <c r="E187" s="84">
        <v>1520656.4508233455</v>
      </c>
      <c r="F187" s="84">
        <v>1577436.8318451345</v>
      </c>
      <c r="G187" s="84">
        <v>1630533.6890182747</v>
      </c>
      <c r="H187" s="84">
        <v>1673400.4869033017</v>
      </c>
      <c r="I187" s="84">
        <v>1714634.3856881345</v>
      </c>
      <c r="J187" s="84">
        <v>1813624.4718476769</v>
      </c>
      <c r="K187" s="84">
        <v>1963977.1361513413</v>
      </c>
      <c r="L187" s="84">
        <v>2035007.409284316</v>
      </c>
      <c r="M187" s="84">
        <v>2178659.0247630607</v>
      </c>
      <c r="N187" s="84">
        <v>2332777.9692035168</v>
      </c>
      <c r="O187" s="84">
        <v>2303854.4969566311</v>
      </c>
      <c r="P187" s="88">
        <v>2320034.4429673469</v>
      </c>
      <c r="Q187" s="18"/>
      <c r="R187" s="18"/>
      <c r="S187" s="18"/>
    </row>
    <row r="188" spans="1:19" ht="15" hidden="1" customHeight="1">
      <c r="A188" s="51"/>
      <c r="B188" s="91" t="s">
        <v>148</v>
      </c>
      <c r="C188" s="72">
        <v>127813.81615169325</v>
      </c>
      <c r="D188" s="72">
        <v>128860.06835417321</v>
      </c>
      <c r="E188" s="72">
        <v>124254.94993562822</v>
      </c>
      <c r="F188" s="72">
        <v>138532.71661001607</v>
      </c>
      <c r="G188" s="72">
        <v>154466.9407975699</v>
      </c>
      <c r="H188" s="72">
        <v>135990.54575243115</v>
      </c>
      <c r="I188" s="72">
        <v>165119.25661970139</v>
      </c>
      <c r="J188" s="72">
        <v>168506.77980241587</v>
      </c>
      <c r="K188" s="72">
        <v>184955.20584764989</v>
      </c>
      <c r="L188" s="72">
        <v>192010.76992859296</v>
      </c>
      <c r="M188" s="72">
        <v>188831.63652775224</v>
      </c>
      <c r="N188" s="72">
        <v>207022.78856231828</v>
      </c>
      <c r="O188" s="72">
        <v>163114.0715780287</v>
      </c>
      <c r="P188" s="73">
        <v>156230.9956041371</v>
      </c>
      <c r="Q188" s="18"/>
      <c r="R188" s="18"/>
      <c r="S188" s="18"/>
    </row>
    <row r="189" spans="1:19" ht="15" hidden="1" customHeight="1">
      <c r="A189" s="52"/>
      <c r="B189" s="95" t="s">
        <v>150</v>
      </c>
      <c r="C189" s="58">
        <v>78387.561019865912</v>
      </c>
      <c r="D189" s="58">
        <v>80682.579738395347</v>
      </c>
      <c r="E189" s="58">
        <v>78126.71685668666</v>
      </c>
      <c r="F189" s="58">
        <v>87056.412270353787</v>
      </c>
      <c r="G189" s="58">
        <v>93912.994744094714</v>
      </c>
      <c r="H189" s="58">
        <v>86528.593915917329</v>
      </c>
      <c r="I189" s="58">
        <v>105651.21773723311</v>
      </c>
      <c r="J189" s="58">
        <v>105892.64436447366</v>
      </c>
      <c r="K189" s="58">
        <v>112449.28646205546</v>
      </c>
      <c r="L189" s="58">
        <v>119417.70778647641</v>
      </c>
      <c r="M189" s="58">
        <v>116411.59150057279</v>
      </c>
      <c r="N189" s="58">
        <v>131028.20439061109</v>
      </c>
      <c r="O189" s="58">
        <v>137929.95876374026</v>
      </c>
      <c r="P189" s="59">
        <v>125948.80682640726</v>
      </c>
      <c r="Q189" s="18"/>
      <c r="R189" s="18"/>
      <c r="S189" s="18"/>
    </row>
    <row r="190" spans="1:19" ht="15" hidden="1" customHeight="1">
      <c r="A190" s="52"/>
      <c r="B190" s="95" t="s">
        <v>152</v>
      </c>
      <c r="C190" s="114">
        <v>49426.255131827333</v>
      </c>
      <c r="D190" s="114">
        <v>48177.48861577786</v>
      </c>
      <c r="E190" s="114">
        <v>46128.233078941565</v>
      </c>
      <c r="F190" s="114">
        <v>51476.304339662282</v>
      </c>
      <c r="G190" s="114">
        <v>60553.946053475178</v>
      </c>
      <c r="H190" s="114">
        <v>49461.951836513836</v>
      </c>
      <c r="I190" s="114">
        <v>59468.038882468274</v>
      </c>
      <c r="J190" s="114">
        <v>62614.135437942226</v>
      </c>
      <c r="K190" s="114">
        <v>72505.919385594418</v>
      </c>
      <c r="L190" s="114">
        <v>72593.062142116542</v>
      </c>
      <c r="M190" s="114">
        <v>72420.045027179454</v>
      </c>
      <c r="N190" s="114">
        <v>75994.584171707189</v>
      </c>
      <c r="O190" s="114">
        <v>25184.112814288441</v>
      </c>
      <c r="P190" s="115">
        <v>30282.188777729851</v>
      </c>
      <c r="Q190" s="18"/>
      <c r="R190" s="18"/>
      <c r="S190" s="18"/>
    </row>
    <row r="191" spans="1:19" ht="15" hidden="1" customHeight="1">
      <c r="A191" s="79"/>
      <c r="B191" s="91" t="s">
        <v>155</v>
      </c>
      <c r="C191" s="72">
        <v>1297998.3045489721</v>
      </c>
      <c r="D191" s="72">
        <v>1336938.2536854413</v>
      </c>
      <c r="E191" s="72">
        <v>1372458.5441750269</v>
      </c>
      <c r="F191" s="72">
        <v>1413613.3955335424</v>
      </c>
      <c r="G191" s="72">
        <v>1449768.5363017237</v>
      </c>
      <c r="H191" s="72">
        <v>1511106.4145522206</v>
      </c>
      <c r="I191" s="72">
        <v>1521253.5915047447</v>
      </c>
      <c r="J191" s="72">
        <v>1615489.9310297591</v>
      </c>
      <c r="K191" s="72">
        <v>1744319.9616910429</v>
      </c>
      <c r="L191" s="72">
        <v>1806373.7678120837</v>
      </c>
      <c r="M191" s="72">
        <v>1949679.4032870913</v>
      </c>
      <c r="N191" s="72">
        <v>2081871.9133056742</v>
      </c>
      <c r="O191" s="72">
        <v>2095592.0354966058</v>
      </c>
      <c r="P191" s="73">
        <v>2117104.2100392808</v>
      </c>
      <c r="Q191" s="18"/>
      <c r="R191" s="18"/>
      <c r="S191" s="18"/>
    </row>
    <row r="192" spans="1:19" ht="15" hidden="1" customHeight="1">
      <c r="A192" s="52"/>
      <c r="B192" s="95" t="s">
        <v>157</v>
      </c>
      <c r="C192" s="114">
        <v>614515.63142903696</v>
      </c>
      <c r="D192" s="114">
        <v>632951.10037190816</v>
      </c>
      <c r="E192" s="114">
        <v>649767.58900849009</v>
      </c>
      <c r="F192" s="114">
        <v>669251.66643780086</v>
      </c>
      <c r="G192" s="114">
        <v>686368.71434202371</v>
      </c>
      <c r="H192" s="114">
        <v>715408.10896335891</v>
      </c>
      <c r="I192" s="114">
        <v>720212.12051741802</v>
      </c>
      <c r="J192" s="114">
        <v>764826.74249637185</v>
      </c>
      <c r="K192" s="114">
        <v>825819.17011464224</v>
      </c>
      <c r="L192" s="114">
        <v>855197.5088361993</v>
      </c>
      <c r="M192" s="114">
        <v>923043.16993038997</v>
      </c>
      <c r="N192" s="114">
        <v>985627.50727471791</v>
      </c>
      <c r="O192" s="114">
        <v>992123.07011320244</v>
      </c>
      <c r="P192" s="115">
        <v>1002307.6500746518</v>
      </c>
      <c r="Q192" s="18"/>
      <c r="R192" s="18"/>
      <c r="S192" s="18"/>
    </row>
    <row r="193" spans="1:20" ht="15" hidden="1" customHeight="1">
      <c r="A193" s="52"/>
      <c r="B193" s="95" t="s">
        <v>159</v>
      </c>
      <c r="C193" s="114">
        <v>227642.22983382602</v>
      </c>
      <c r="D193" s="114">
        <v>234471.49672884081</v>
      </c>
      <c r="E193" s="114">
        <v>240701.02576832919</v>
      </c>
      <c r="F193" s="114">
        <v>247918.74099869502</v>
      </c>
      <c r="G193" s="114">
        <v>254259.60973140472</v>
      </c>
      <c r="H193" s="114">
        <v>265017.01313423179</v>
      </c>
      <c r="I193" s="114">
        <v>266796.61945566966</v>
      </c>
      <c r="J193" s="114">
        <v>283323.73693006882</v>
      </c>
      <c r="K193" s="114">
        <v>305917.87695822975</v>
      </c>
      <c r="L193" s="114">
        <v>316800.83939782868</v>
      </c>
      <c r="M193" s="114">
        <v>341933.70304869447</v>
      </c>
      <c r="N193" s="114">
        <v>365117.55285997572</v>
      </c>
      <c r="O193" s="114">
        <v>367523.78035518114</v>
      </c>
      <c r="P193" s="115">
        <v>371296.57371269661</v>
      </c>
      <c r="Q193" s="18"/>
      <c r="R193" s="18"/>
      <c r="S193" s="18"/>
    </row>
    <row r="194" spans="1:20" ht="15" hidden="1" customHeight="1">
      <c r="A194" s="52"/>
      <c r="B194" s="95" t="s">
        <v>162</v>
      </c>
      <c r="C194" s="114">
        <v>455840.44328610908</v>
      </c>
      <c r="D194" s="114">
        <v>469515.65658469236</v>
      </c>
      <c r="E194" s="114">
        <v>481989.92939820758</v>
      </c>
      <c r="F194" s="114">
        <v>496442.98809704644</v>
      </c>
      <c r="G194" s="114">
        <v>509140.21222829534</v>
      </c>
      <c r="H194" s="114">
        <v>530681.29245463002</v>
      </c>
      <c r="I194" s="114">
        <v>534244.85153165704</v>
      </c>
      <c r="J194" s="114">
        <v>567339.45160331845</v>
      </c>
      <c r="K194" s="114">
        <v>612582.91461817094</v>
      </c>
      <c r="L194" s="114">
        <v>634375.41957805562</v>
      </c>
      <c r="M194" s="114">
        <v>684702.5303080068</v>
      </c>
      <c r="N194" s="114">
        <v>731126.85317098058</v>
      </c>
      <c r="O194" s="114">
        <v>735945.18502822216</v>
      </c>
      <c r="P194" s="115">
        <v>743499.98625193234</v>
      </c>
      <c r="Q194" s="18"/>
      <c r="R194" s="18"/>
      <c r="S194" s="18"/>
    </row>
    <row r="195" spans="1:20" ht="15" hidden="1" customHeight="1">
      <c r="A195" s="79"/>
      <c r="B195" s="91" t="s">
        <v>165</v>
      </c>
      <c r="C195" s="116">
        <v>22303.234453222001</v>
      </c>
      <c r="D195" s="116">
        <v>23437.441108925337</v>
      </c>
      <c r="E195" s="116">
        <v>23942.956712690393</v>
      </c>
      <c r="F195" s="116">
        <v>25290.719701576127</v>
      </c>
      <c r="G195" s="116">
        <v>26298.211918980935</v>
      </c>
      <c r="H195" s="116">
        <v>26303.52659864986</v>
      </c>
      <c r="I195" s="116">
        <v>28261.537563688427</v>
      </c>
      <c r="J195" s="116">
        <v>29627.761015501936</v>
      </c>
      <c r="K195" s="116">
        <v>34701.968612648583</v>
      </c>
      <c r="L195" s="116">
        <v>36622.871543639318</v>
      </c>
      <c r="M195" s="116">
        <v>40147.984948217629</v>
      </c>
      <c r="N195" s="116">
        <v>43883.267335524542</v>
      </c>
      <c r="O195" s="116">
        <v>45148.389881996583</v>
      </c>
      <c r="P195" s="117">
        <v>46699.237323929097</v>
      </c>
      <c r="Q195" s="18"/>
      <c r="R195" s="18"/>
      <c r="S195" s="18"/>
    </row>
    <row r="196" spans="1:20" ht="15" hidden="1" customHeight="1">
      <c r="A196" s="51"/>
      <c r="B196" s="118" t="s">
        <v>168</v>
      </c>
      <c r="C196" s="72">
        <v>1369727.7941340215</v>
      </c>
      <c r="D196" s="72">
        <v>1408553.1834101444</v>
      </c>
      <c r="E196" s="72">
        <v>1442529.7339666588</v>
      </c>
      <c r="F196" s="72">
        <v>1490380.4195747806</v>
      </c>
      <c r="G196" s="72">
        <v>1536620.6942741799</v>
      </c>
      <c r="H196" s="72">
        <v>1586871.8929873842</v>
      </c>
      <c r="I196" s="72">
        <v>1608983.1679509014</v>
      </c>
      <c r="J196" s="72">
        <v>1707731.8274832035</v>
      </c>
      <c r="K196" s="72">
        <v>1851527.8496892857</v>
      </c>
      <c r="L196" s="72">
        <v>1915589.7014978395</v>
      </c>
      <c r="M196" s="72">
        <v>2062247.4332624883</v>
      </c>
      <c r="N196" s="72">
        <v>2201749.7648129058</v>
      </c>
      <c r="O196" s="72">
        <v>2165924.5381928906</v>
      </c>
      <c r="P196" s="73">
        <v>2194085.6361409398</v>
      </c>
      <c r="Q196" s="18"/>
      <c r="R196" s="18"/>
      <c r="S196" s="18"/>
    </row>
    <row r="197" spans="1:20" ht="15" hidden="1" customHeight="1">
      <c r="A197" s="52"/>
      <c r="B197" s="119" t="s">
        <v>170</v>
      </c>
      <c r="C197" s="84">
        <v>433623.55612607818</v>
      </c>
      <c r="D197" s="84">
        <v>453543.94777896797</v>
      </c>
      <c r="E197" s="84">
        <v>493898.74386820471</v>
      </c>
      <c r="F197" s="84">
        <v>567566.80906216905</v>
      </c>
      <c r="G197" s="84">
        <v>607188.3700528607</v>
      </c>
      <c r="H197" s="84">
        <v>560903.84302158118</v>
      </c>
      <c r="I197" s="84">
        <v>870362.58114203403</v>
      </c>
      <c r="J197" s="84">
        <v>976405.95655383845</v>
      </c>
      <c r="K197" s="84">
        <v>1085030.486427054</v>
      </c>
      <c r="L197" s="84">
        <v>795614.26756651641</v>
      </c>
      <c r="M197" s="84">
        <v>1041194.1320766396</v>
      </c>
      <c r="N197" s="84">
        <v>1163038.7068194116</v>
      </c>
      <c r="O197" s="84">
        <v>1008544.1866111743</v>
      </c>
      <c r="P197" s="88">
        <v>1132837.1127841242</v>
      </c>
      <c r="Q197" s="18"/>
      <c r="R197" s="18"/>
      <c r="S197" s="18"/>
    </row>
    <row r="198" spans="1:20" ht="15" hidden="1" customHeight="1">
      <c r="A198" s="79"/>
      <c r="B198" s="118" t="s">
        <v>173</v>
      </c>
      <c r="C198" s="72">
        <v>373938.79486838129</v>
      </c>
      <c r="D198" s="72">
        <v>381170.18329721462</v>
      </c>
      <c r="E198" s="72">
        <v>414556.81682452996</v>
      </c>
      <c r="F198" s="72">
        <v>466472.99671119236</v>
      </c>
      <c r="G198" s="72">
        <v>536416.65513316612</v>
      </c>
      <c r="H198" s="72">
        <v>570679.4841689195</v>
      </c>
      <c r="I198" s="72">
        <v>702407.5335964032</v>
      </c>
      <c r="J198" s="72">
        <v>785371.39796816779</v>
      </c>
      <c r="K198" s="72">
        <v>874480.50454316242</v>
      </c>
      <c r="L198" s="72">
        <v>796389.39548745798</v>
      </c>
      <c r="M198" s="72">
        <v>874411.66456336412</v>
      </c>
      <c r="N198" s="72">
        <v>904141.66115851852</v>
      </c>
      <c r="O198" s="72">
        <v>813727.49504266668</v>
      </c>
      <c r="P198" s="73">
        <v>952061.16919991991</v>
      </c>
      <c r="Q198" s="18"/>
      <c r="R198" s="18"/>
      <c r="S198" s="18"/>
    </row>
    <row r="199" spans="1:20" ht="15" hidden="1" customHeight="1">
      <c r="A199" s="52"/>
      <c r="B199" s="120" t="s">
        <v>199</v>
      </c>
      <c r="C199" s="114">
        <v>72014.019532426741</v>
      </c>
      <c r="D199" s="114">
        <v>61247.652927351759</v>
      </c>
      <c r="E199" s="114">
        <v>64414.385332219019</v>
      </c>
      <c r="F199" s="114">
        <v>77903.017333885698</v>
      </c>
      <c r="G199" s="114">
        <v>84629.818450751831</v>
      </c>
      <c r="H199" s="114">
        <v>108864.59789148869</v>
      </c>
      <c r="I199" s="114">
        <v>181815.68464560536</v>
      </c>
      <c r="J199" s="114">
        <v>177433.42764504263</v>
      </c>
      <c r="K199" s="114">
        <v>148689.85898942579</v>
      </c>
      <c r="L199" s="114">
        <v>139018.29384064829</v>
      </c>
      <c r="M199" s="114">
        <v>185368.55371049381</v>
      </c>
      <c r="N199" s="114">
        <v>185495.65003889852</v>
      </c>
      <c r="O199" s="114">
        <v>240303.33512086514</v>
      </c>
      <c r="P199" s="115">
        <v>273078.61643069889</v>
      </c>
      <c r="Q199" s="18"/>
      <c r="R199" s="18"/>
      <c r="S199" s="18"/>
    </row>
    <row r="200" spans="1:20" ht="15" hidden="1" customHeight="1">
      <c r="A200" s="52"/>
      <c r="B200" s="95" t="s">
        <v>179</v>
      </c>
      <c r="C200" s="99">
        <v>63111.091166541308</v>
      </c>
      <c r="D200" s="99">
        <v>65024.430766780024</v>
      </c>
      <c r="E200" s="99">
        <v>41501.974193574068</v>
      </c>
      <c r="F200" s="99">
        <v>45299.231173093707</v>
      </c>
      <c r="G200" s="99">
        <v>21427.03638560075</v>
      </c>
      <c r="H200" s="99">
        <v>103022.3085845062</v>
      </c>
      <c r="I200" s="99">
        <v>105745.48256134313</v>
      </c>
      <c r="J200" s="99">
        <v>62489.80233810185</v>
      </c>
      <c r="K200" s="99">
        <v>66801.724690555202</v>
      </c>
      <c r="L200" s="99">
        <v>62525.756542458308</v>
      </c>
      <c r="M200" s="99">
        <v>41884.464229817626</v>
      </c>
      <c r="N200" s="99">
        <v>41920.306376596876</v>
      </c>
      <c r="O200" s="99">
        <v>48525.645252257884</v>
      </c>
      <c r="P200" s="121">
        <v>66773.390965417289</v>
      </c>
      <c r="Q200" s="18"/>
      <c r="R200" s="18"/>
      <c r="S200" s="18"/>
      <c r="T200" s="18"/>
    </row>
    <row r="201" spans="1:20" ht="15" hidden="1" customHeight="1">
      <c r="A201" s="52"/>
      <c r="B201" s="120" t="s">
        <v>182</v>
      </c>
      <c r="C201" s="114">
        <v>238813.68416941323</v>
      </c>
      <c r="D201" s="114">
        <v>254898.09960308284</v>
      </c>
      <c r="E201" s="114">
        <v>308640.4572987369</v>
      </c>
      <c r="F201" s="114">
        <v>343270.74820421299</v>
      </c>
      <c r="G201" s="114">
        <v>430359.80029681348</v>
      </c>
      <c r="H201" s="114">
        <v>358792.57769292459</v>
      </c>
      <c r="I201" s="114">
        <v>414846.36638945463</v>
      </c>
      <c r="J201" s="114">
        <v>545448.16798502323</v>
      </c>
      <c r="K201" s="114">
        <v>658988.92086318135</v>
      </c>
      <c r="L201" s="114">
        <v>594845.34510435141</v>
      </c>
      <c r="M201" s="114">
        <v>647158.64662305266</v>
      </c>
      <c r="N201" s="114">
        <v>676725.70474302326</v>
      </c>
      <c r="O201" s="114">
        <v>524898.5146695436</v>
      </c>
      <c r="P201" s="115">
        <v>612209.16180380376</v>
      </c>
      <c r="Q201" s="18"/>
      <c r="R201" s="18"/>
      <c r="S201" s="18"/>
      <c r="T201" s="18"/>
    </row>
    <row r="202" spans="1:20" ht="15" hidden="1" customHeight="1">
      <c r="A202" s="51"/>
      <c r="B202" s="118" t="s">
        <v>184</v>
      </c>
      <c r="C202" s="72">
        <v>59684.761257696904</v>
      </c>
      <c r="D202" s="72">
        <v>72373.764481753344</v>
      </c>
      <c r="E202" s="72">
        <v>79341.927043674732</v>
      </c>
      <c r="F202" s="72">
        <v>101093.81235097664</v>
      </c>
      <c r="G202" s="72">
        <v>70771.714919694627</v>
      </c>
      <c r="H202" s="72">
        <v>-9775.6411473383359</v>
      </c>
      <c r="I202" s="72">
        <v>167955.04754563086</v>
      </c>
      <c r="J202" s="72">
        <v>191034.55858567066</v>
      </c>
      <c r="K202" s="72">
        <v>210549.98188389154</v>
      </c>
      <c r="L202" s="72">
        <v>-775.12792094155145</v>
      </c>
      <c r="M202" s="72">
        <v>166782.46751327545</v>
      </c>
      <c r="N202" s="72">
        <v>258897.04566089303</v>
      </c>
      <c r="O202" s="72">
        <v>194816.69156850755</v>
      </c>
      <c r="P202" s="73">
        <v>180775.94358420424</v>
      </c>
      <c r="Q202" s="18"/>
      <c r="R202" s="18"/>
      <c r="S202" s="18"/>
      <c r="T202" s="18"/>
    </row>
    <row r="203" spans="1:20" ht="15" hidden="1" customHeight="1">
      <c r="A203" s="52"/>
      <c r="B203" s="119" t="s">
        <v>187</v>
      </c>
      <c r="C203" s="84">
        <v>-322517.19789649994</v>
      </c>
      <c r="D203" s="84">
        <v>-311452.81749885785</v>
      </c>
      <c r="E203" s="84">
        <v>-357213.08834632445</v>
      </c>
      <c r="F203" s="84">
        <v>-437502.40733299823</v>
      </c>
      <c r="G203" s="84">
        <v>-493579.97235130449</v>
      </c>
      <c r="H203" s="84">
        <v>-549886.65959450905</v>
      </c>
      <c r="I203" s="84">
        <v>-737142.91065735521</v>
      </c>
      <c r="J203" s="84">
        <v>-897831.65504824813</v>
      </c>
      <c r="K203" s="84">
        <v>-950567.2876808201</v>
      </c>
      <c r="L203" s="84">
        <v>-742269.81654348609</v>
      </c>
      <c r="M203" s="84">
        <v>-950733.346397941</v>
      </c>
      <c r="N203" s="84">
        <v>-1082320.0673166905</v>
      </c>
      <c r="O203" s="84">
        <v>-839852.87705353054</v>
      </c>
      <c r="P203" s="88">
        <v>-782074.41614628071</v>
      </c>
      <c r="Q203" s="18"/>
      <c r="R203" s="18"/>
      <c r="S203" s="18"/>
      <c r="T203" s="18"/>
    </row>
    <row r="204" spans="1:20" ht="15" hidden="1" customHeight="1">
      <c r="A204" s="51"/>
      <c r="B204" s="91" t="s">
        <v>188</v>
      </c>
      <c r="C204" s="72">
        <v>444232.22719949996</v>
      </c>
      <c r="D204" s="72">
        <v>457745.71577013447</v>
      </c>
      <c r="E204" s="72">
        <v>522447.67316775303</v>
      </c>
      <c r="F204" s="72">
        <v>632207.9338390223</v>
      </c>
      <c r="G204" s="72">
        <v>692794.83866759285</v>
      </c>
      <c r="H204" s="72">
        <v>714625.56412634021</v>
      </c>
      <c r="I204" s="72">
        <v>916469.94551144494</v>
      </c>
      <c r="J204" s="72">
        <v>1090956.3729513977</v>
      </c>
      <c r="K204" s="72">
        <v>1154397.8882145749</v>
      </c>
      <c r="L204" s="72">
        <v>913727.97320394067</v>
      </c>
      <c r="M204" s="72">
        <v>1085637.3483785307</v>
      </c>
      <c r="N204" s="72">
        <v>1263172.4578115426</v>
      </c>
      <c r="O204" s="72">
        <v>1026609.4344979809</v>
      </c>
      <c r="P204" s="73">
        <v>1002702.6686168656</v>
      </c>
      <c r="Q204" s="18"/>
      <c r="R204" s="18"/>
      <c r="S204" s="18"/>
      <c r="T204" s="18"/>
    </row>
    <row r="205" spans="1:20" ht="15" hidden="1" customHeight="1">
      <c r="A205" s="52"/>
      <c r="B205" s="95" t="s">
        <v>190</v>
      </c>
      <c r="C205" s="114">
        <v>382545.12719949998</v>
      </c>
      <c r="D205" s="114">
        <v>405724.69524491491</v>
      </c>
      <c r="E205" s="114">
        <v>450359.03106677579</v>
      </c>
      <c r="F205" s="114">
        <v>549936.24423246505</v>
      </c>
      <c r="G205" s="114">
        <v>597380.77611530083</v>
      </c>
      <c r="H205" s="114">
        <v>610777.1091210997</v>
      </c>
      <c r="I205" s="114">
        <v>790825.57583375915</v>
      </c>
      <c r="J205" s="114">
        <v>955042.3258744186</v>
      </c>
      <c r="K205" s="114">
        <v>1008971.2057999037</v>
      </c>
      <c r="L205" s="114">
        <v>805371.84794597246</v>
      </c>
      <c r="M205" s="114">
        <v>985746.22952390893</v>
      </c>
      <c r="N205" s="114">
        <v>1124943.6759807102</v>
      </c>
      <c r="O205" s="114">
        <v>875962.44987000804</v>
      </c>
      <c r="P205" s="115">
        <v>827575.23924789892</v>
      </c>
      <c r="Q205" s="18"/>
      <c r="R205" s="18"/>
      <c r="S205" s="18"/>
      <c r="T205" s="18"/>
    </row>
    <row r="206" spans="1:20" ht="15" hidden="1" customHeight="1">
      <c r="A206" s="70"/>
      <c r="B206" s="95" t="s">
        <v>192</v>
      </c>
      <c r="C206" s="114">
        <v>61687.1</v>
      </c>
      <c r="D206" s="114">
        <v>52021.020525219545</v>
      </c>
      <c r="E206" s="114">
        <v>72088.642100977275</v>
      </c>
      <c r="F206" s="114">
        <v>82271.689606557251</v>
      </c>
      <c r="G206" s="114">
        <v>95414.062552292031</v>
      </c>
      <c r="H206" s="114">
        <v>103848.45500524054</v>
      </c>
      <c r="I206" s="114">
        <v>125644.36967768574</v>
      </c>
      <c r="J206" s="114">
        <v>135914.04707697901</v>
      </c>
      <c r="K206" s="114">
        <v>145426.68241467114</v>
      </c>
      <c r="L206" s="114">
        <v>108356.12525796816</v>
      </c>
      <c r="M206" s="114">
        <v>99891.118854621833</v>
      </c>
      <c r="N206" s="114">
        <v>138228.78183083245</v>
      </c>
      <c r="O206" s="114">
        <v>150646.98462797288</v>
      </c>
      <c r="P206" s="115">
        <v>175127.42936896675</v>
      </c>
      <c r="Q206" s="18"/>
      <c r="R206" s="18"/>
      <c r="S206" s="18"/>
      <c r="T206" s="18"/>
    </row>
    <row r="207" spans="1:20" ht="15" hidden="1" customHeight="1">
      <c r="A207" s="51"/>
      <c r="B207" s="91" t="s">
        <v>193</v>
      </c>
      <c r="C207" s="72">
        <v>121715.029303</v>
      </c>
      <c r="D207" s="72">
        <v>146292.89827127662</v>
      </c>
      <c r="E207" s="72">
        <v>165234.58482142858</v>
      </c>
      <c r="F207" s="72">
        <v>194705.52650602409</v>
      </c>
      <c r="G207" s="72">
        <v>199214.86631628836</v>
      </c>
      <c r="H207" s="72">
        <v>164738.90453183113</v>
      </c>
      <c r="I207" s="72">
        <v>179327.03485408972</v>
      </c>
      <c r="J207" s="72">
        <v>193124.71790314955</v>
      </c>
      <c r="K207" s="72">
        <v>203830.6005337548</v>
      </c>
      <c r="L207" s="72">
        <v>171458.15666045458</v>
      </c>
      <c r="M207" s="72">
        <v>134904.00198058964</v>
      </c>
      <c r="N207" s="72">
        <v>180852.39049485221</v>
      </c>
      <c r="O207" s="72">
        <v>186756.5574444503</v>
      </c>
      <c r="P207" s="73">
        <v>220628.25247058488</v>
      </c>
      <c r="Q207" s="18"/>
      <c r="R207" s="18"/>
      <c r="S207" s="18"/>
      <c r="T207" s="18"/>
    </row>
    <row r="208" spans="1:20" ht="15" hidden="1" customHeight="1">
      <c r="A208" s="52"/>
      <c r="B208" s="95" t="s">
        <v>190</v>
      </c>
      <c r="C208" s="114">
        <v>68702.529303000003</v>
      </c>
      <c r="D208" s="114">
        <v>77501.246010638308</v>
      </c>
      <c r="E208" s="114">
        <v>78421.546556122456</v>
      </c>
      <c r="F208" s="114">
        <v>86972.083132530126</v>
      </c>
      <c r="G208" s="114">
        <v>79082.76085629109</v>
      </c>
      <c r="H208" s="114">
        <v>57811.243522801989</v>
      </c>
      <c r="I208" s="114">
        <v>61265.164675528795</v>
      </c>
      <c r="J208" s="114">
        <v>66833.580007965749</v>
      </c>
      <c r="K208" s="114">
        <v>77296.986279967765</v>
      </c>
      <c r="L208" s="114">
        <v>70159.550878361973</v>
      </c>
      <c r="M208" s="114">
        <v>87030.811734682386</v>
      </c>
      <c r="N208" s="114">
        <v>114657.72004943165</v>
      </c>
      <c r="O208" s="114">
        <v>92190.8070109236</v>
      </c>
      <c r="P208" s="115">
        <v>97672.585395669041</v>
      </c>
      <c r="Q208" s="18"/>
      <c r="R208" s="18"/>
      <c r="S208" s="18"/>
      <c r="T208" s="18"/>
    </row>
    <row r="209" spans="1:20" ht="15" hidden="1" customHeight="1">
      <c r="A209" s="52"/>
      <c r="B209" s="95" t="s">
        <v>192</v>
      </c>
      <c r="C209" s="114">
        <v>53012.5</v>
      </c>
      <c r="D209" s="114">
        <v>68791.652260638293</v>
      </c>
      <c r="E209" s="114">
        <v>86813.038265306124</v>
      </c>
      <c r="F209" s="114">
        <v>107733.44337349397</v>
      </c>
      <c r="G209" s="114">
        <v>120132.10545999726</v>
      </c>
      <c r="H209" s="114">
        <v>106927.66100902914</v>
      </c>
      <c r="I209" s="114">
        <v>118061.87017856093</v>
      </c>
      <c r="J209" s="114">
        <v>126291.13789518378</v>
      </c>
      <c r="K209" s="114">
        <v>126533.61425378703</v>
      </c>
      <c r="L209" s="114">
        <v>101298.60578209261</v>
      </c>
      <c r="M209" s="114">
        <v>47873.190245907252</v>
      </c>
      <c r="N209" s="114">
        <v>66194.670445420576</v>
      </c>
      <c r="O209" s="114">
        <v>94565.7504335267</v>
      </c>
      <c r="P209" s="115">
        <v>122955.66707491582</v>
      </c>
      <c r="Q209" s="18"/>
      <c r="R209" s="18"/>
      <c r="S209" s="18"/>
      <c r="T209" s="18"/>
    </row>
    <row r="210" spans="1:20" ht="15" hidden="1" customHeight="1">
      <c r="A210" s="70"/>
      <c r="B210" s="101" t="s">
        <v>194</v>
      </c>
      <c r="C210" s="122">
        <v>1559221.7133834655</v>
      </c>
      <c r="D210" s="103">
        <v>1631326.8934286498</v>
      </c>
      <c r="E210" s="103">
        <v>1657342.1063452258</v>
      </c>
      <c r="F210" s="103">
        <v>1707501.2335743052</v>
      </c>
      <c r="G210" s="103">
        <v>1744142.0867198308</v>
      </c>
      <c r="H210" s="103">
        <v>1684417.6703303738</v>
      </c>
      <c r="I210" s="103">
        <v>1847854.0561728133</v>
      </c>
      <c r="J210" s="103">
        <v>1892198.7733532672</v>
      </c>
      <c r="K210" s="103">
        <v>2098440.3348975754</v>
      </c>
      <c r="L210" s="103">
        <v>2088351.8603073466</v>
      </c>
      <c r="M210" s="103">
        <v>2269119.8104417594</v>
      </c>
      <c r="N210" s="103">
        <v>2413496.6087062377</v>
      </c>
      <c r="O210" s="103">
        <v>2472545.8065142748</v>
      </c>
      <c r="P210" s="104">
        <v>2670797.1396051901</v>
      </c>
      <c r="Q210" s="18"/>
      <c r="R210" s="18"/>
      <c r="S210" s="18"/>
      <c r="T210" s="18"/>
    </row>
    <row r="211" spans="1:20" ht="15" hidden="1" customHeight="1">
      <c r="A211" s="52"/>
      <c r="B211" s="123" t="s">
        <v>195</v>
      </c>
      <c r="C211" s="124">
        <v>5.0385236041620374E-2</v>
      </c>
      <c r="D211" s="125">
        <v>713.58264541556127</v>
      </c>
      <c r="E211" s="125">
        <v>32230.29636918637</v>
      </c>
      <c r="F211" s="125">
        <v>83639.52421230264</v>
      </c>
      <c r="G211" s="125">
        <v>118215.38180838269</v>
      </c>
      <c r="H211" s="125">
        <v>186005.92386807664</v>
      </c>
      <c r="I211" s="125">
        <v>190482.68918394344</v>
      </c>
      <c r="J211" s="125">
        <v>301507.66507566324</v>
      </c>
      <c r="K211" s="125">
        <v>241302.36943545891</v>
      </c>
      <c r="L211" s="125">
        <v>195947.80155646196</v>
      </c>
      <c r="M211" s="125">
        <v>125697.69156695483</v>
      </c>
      <c r="N211" s="125">
        <v>116180.59993860638</v>
      </c>
      <c r="O211" s="124">
        <v>106524.47869116487</v>
      </c>
      <c r="P211" s="126">
        <v>8038.9996934034862</v>
      </c>
      <c r="Q211" s="18"/>
      <c r="R211" s="18"/>
      <c r="S211" s="18"/>
      <c r="T211" s="18"/>
    </row>
    <row r="212" spans="1:20" ht="15" hidden="1" customHeight="1">
      <c r="A212" s="52"/>
      <c r="B212" s="109" t="s">
        <v>200</v>
      </c>
      <c r="C212" s="127">
        <v>3.2314349915180365E-6</v>
      </c>
      <c r="D212" s="127">
        <v>4.3742468066334958E-2</v>
      </c>
      <c r="E212" s="127">
        <v>1.944697853616999</v>
      </c>
      <c r="F212" s="127">
        <v>4.8983580548999299</v>
      </c>
      <c r="G212" s="127">
        <v>6.7778527167306493</v>
      </c>
      <c r="H212" s="127">
        <v>11.042743563215787</v>
      </c>
      <c r="I212" s="127">
        <v>10.308318914452695</v>
      </c>
      <c r="J212" s="127">
        <v>15.934249050449667</v>
      </c>
      <c r="K212" s="127">
        <v>11.499129397321504</v>
      </c>
      <c r="L212" s="127">
        <v>9.3828920921220611</v>
      </c>
      <c r="M212" s="127">
        <v>5.5394911713579198</v>
      </c>
      <c r="N212" s="127">
        <v>4.8137875777204986</v>
      </c>
      <c r="O212" s="127">
        <v>4.3082914140765736</v>
      </c>
      <c r="P212" s="128">
        <v>0.30099626715160588</v>
      </c>
      <c r="Q212" s="18"/>
      <c r="R212" s="18"/>
      <c r="S212" s="18"/>
      <c r="T212" s="18"/>
    </row>
    <row r="213" spans="1:20" ht="15" hidden="1" customHeight="1">
      <c r="A213" s="52"/>
      <c r="B213" s="66" t="s">
        <v>119</v>
      </c>
      <c r="C213" s="56"/>
      <c r="D213" s="50"/>
      <c r="E213" s="50"/>
      <c r="F213" s="22"/>
      <c r="G213" s="50"/>
      <c r="H213" s="22"/>
      <c r="I213" s="22"/>
      <c r="J213" s="50"/>
      <c r="K213" s="18"/>
      <c r="L213" s="18"/>
      <c r="M213" s="65"/>
      <c r="N213" s="65"/>
      <c r="O213" s="65"/>
      <c r="P213" s="50">
        <v>45410</v>
      </c>
      <c r="Q213" s="18"/>
      <c r="R213" s="18"/>
      <c r="S213" s="18"/>
      <c r="T213" s="18"/>
    </row>
    <row r="214" spans="1:20" ht="15" hidden="1" customHeight="1">
      <c r="A214" s="52"/>
      <c r="B214" s="54"/>
      <c r="C214" s="54"/>
      <c r="D214" s="54"/>
      <c r="E214" s="54"/>
      <c r="F214" s="54"/>
      <c r="G214" s="54"/>
      <c r="H214" s="54"/>
      <c r="I214" s="54"/>
      <c r="J214" s="54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5" hidden="1" customHeight="1">
      <c r="A215" s="52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5" hidden="1" customHeight="1">
      <c r="A216" s="52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29"/>
      <c r="R216" s="18"/>
      <c r="S216" s="18"/>
      <c r="T216" s="18"/>
    </row>
    <row r="217" spans="1:20" ht="15" customHeight="1">
      <c r="A217" s="52"/>
      <c r="B217" s="55"/>
      <c r="C217" s="56"/>
      <c r="D217" s="57"/>
      <c r="E217" s="22"/>
      <c r="F217" s="22"/>
      <c r="G217" s="57"/>
      <c r="H217" s="22"/>
      <c r="I217" s="22"/>
      <c r="J217" s="57"/>
      <c r="K217" s="18"/>
      <c r="L217" s="18"/>
      <c r="M217" s="21"/>
      <c r="N217" s="21"/>
      <c r="O217" s="18"/>
      <c r="P217" s="18"/>
      <c r="Q217" s="18"/>
      <c r="R217" s="18"/>
      <c r="S217" s="18"/>
      <c r="T217" s="18"/>
    </row>
    <row r="218" spans="1:20" ht="15" customHeight="1">
      <c r="A218" s="52"/>
      <c r="B218" s="363" t="s">
        <v>201</v>
      </c>
      <c r="C218" s="364"/>
      <c r="D218" s="364"/>
      <c r="E218" s="364"/>
      <c r="F218" s="364"/>
      <c r="G218" s="364"/>
      <c r="H218" s="364"/>
      <c r="I218" s="364"/>
      <c r="J218" s="364"/>
      <c r="K218" s="364"/>
      <c r="L218" s="364"/>
      <c r="M218" s="364"/>
      <c r="N218" s="364"/>
      <c r="O218" s="364"/>
      <c r="P218" s="364"/>
      <c r="Q218" s="18"/>
      <c r="R218" s="18"/>
      <c r="S218" s="18"/>
      <c r="T218" s="18"/>
    </row>
    <row r="219" spans="1:20" ht="15" customHeight="1">
      <c r="A219" s="52"/>
      <c r="B219" s="369" t="s">
        <v>121</v>
      </c>
      <c r="C219" s="364"/>
      <c r="D219" s="364"/>
      <c r="E219" s="364"/>
      <c r="F219" s="364"/>
      <c r="G219" s="364"/>
      <c r="H219" s="364"/>
      <c r="I219" s="364"/>
      <c r="J219" s="364"/>
      <c r="K219" s="364"/>
      <c r="L219" s="364"/>
      <c r="M219" s="364"/>
      <c r="N219" s="364"/>
      <c r="O219" s="364"/>
      <c r="P219" s="364"/>
      <c r="Q219" s="18"/>
      <c r="R219" s="18"/>
      <c r="S219" s="18"/>
      <c r="T219" s="18"/>
    </row>
    <row r="220" spans="1:20" ht="15" customHeight="1">
      <c r="A220" s="52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21" t="s">
        <v>122</v>
      </c>
      <c r="P220" s="18"/>
      <c r="Q220" s="18"/>
      <c r="R220" s="18"/>
      <c r="S220" s="18"/>
      <c r="T220" s="18"/>
    </row>
    <row r="221" spans="1:20" ht="15" customHeight="1">
      <c r="A221" s="52"/>
      <c r="B221" s="377" t="s">
        <v>136</v>
      </c>
      <c r="C221" s="23" t="s">
        <v>50</v>
      </c>
      <c r="D221" s="24" t="s">
        <v>51</v>
      </c>
      <c r="E221" s="24" t="s">
        <v>52</v>
      </c>
      <c r="F221" s="24" t="s">
        <v>53</v>
      </c>
      <c r="G221" s="24" t="s">
        <v>54</v>
      </c>
      <c r="H221" s="24" t="s">
        <v>55</v>
      </c>
      <c r="I221" s="24" t="s">
        <v>56</v>
      </c>
      <c r="J221" s="24" t="s">
        <v>57</v>
      </c>
      <c r="K221" s="24" t="s">
        <v>58</v>
      </c>
      <c r="L221" s="24" t="s">
        <v>59</v>
      </c>
      <c r="M221" s="24" t="s">
        <v>60</v>
      </c>
      <c r="N221" s="24" t="s">
        <v>198</v>
      </c>
      <c r="O221" s="130" t="s">
        <v>62</v>
      </c>
      <c r="P221" s="25" t="s">
        <v>63</v>
      </c>
      <c r="Q221" s="18"/>
      <c r="R221" s="18"/>
      <c r="S221" s="18"/>
      <c r="T221" s="18"/>
    </row>
    <row r="222" spans="1:20" ht="15" customHeight="1">
      <c r="A222" s="52"/>
      <c r="B222" s="366"/>
      <c r="C222" s="27" t="s">
        <v>64</v>
      </c>
      <c r="D222" s="28" t="s">
        <v>65</v>
      </c>
      <c r="E222" s="28" t="s">
        <v>66</v>
      </c>
      <c r="F222" s="28" t="s">
        <v>67</v>
      </c>
      <c r="G222" s="28" t="s">
        <v>68</v>
      </c>
      <c r="H222" s="28" t="s">
        <v>69</v>
      </c>
      <c r="I222" s="28" t="s">
        <v>70</v>
      </c>
      <c r="J222" s="28" t="s">
        <v>71</v>
      </c>
      <c r="K222" s="28" t="s">
        <v>72</v>
      </c>
      <c r="L222" s="28" t="s">
        <v>73</v>
      </c>
      <c r="M222" s="28" t="s">
        <v>74</v>
      </c>
      <c r="N222" s="28" t="s">
        <v>75</v>
      </c>
      <c r="O222" s="29" t="s">
        <v>76</v>
      </c>
      <c r="P222" s="71" t="s">
        <v>77</v>
      </c>
      <c r="Q222" s="18"/>
      <c r="R222" s="18"/>
      <c r="S222" s="18"/>
      <c r="T222" s="18"/>
    </row>
    <row r="223" spans="1:20" ht="15" customHeight="1">
      <c r="A223" s="52" t="s">
        <v>194</v>
      </c>
      <c r="B223" s="131" t="s">
        <v>118</v>
      </c>
      <c r="C223" s="132">
        <v>1559221.7637687016</v>
      </c>
      <c r="D223" s="133">
        <v>1758379.1778574469</v>
      </c>
      <c r="E223" s="133">
        <v>1949294.8185045589</v>
      </c>
      <c r="F223" s="133">
        <v>2232525.2835277542</v>
      </c>
      <c r="G223" s="133">
        <v>2423638.4828479951</v>
      </c>
      <c r="H223" s="133">
        <v>2608184.437723869</v>
      </c>
      <c r="I223" s="133">
        <v>3077144.9193089572</v>
      </c>
      <c r="J223" s="133">
        <v>3455949.2898334255</v>
      </c>
      <c r="K223" s="133">
        <v>3858930.4023853722</v>
      </c>
      <c r="L223" s="133">
        <v>3888703.6509138336</v>
      </c>
      <c r="M223" s="133">
        <v>4352550.2409953959</v>
      </c>
      <c r="N223" s="133">
        <v>4976557.6957059372</v>
      </c>
      <c r="O223" s="133">
        <v>5348527.6376383342</v>
      </c>
      <c r="P223" s="134">
        <v>5704844.3761013988</v>
      </c>
      <c r="Q223" s="134"/>
      <c r="R223" s="18"/>
      <c r="S223" s="18"/>
      <c r="T223" s="18"/>
    </row>
    <row r="224" spans="1:20" ht="15" customHeight="1">
      <c r="A224" s="52"/>
      <c r="B224" s="81" t="s">
        <v>202</v>
      </c>
      <c r="C224" s="39">
        <v>578879</v>
      </c>
      <c r="D224" s="84">
        <v>737440</v>
      </c>
      <c r="E224" s="84">
        <v>805560</v>
      </c>
      <c r="F224" s="84">
        <v>916003</v>
      </c>
      <c r="G224" s="84">
        <v>1011564</v>
      </c>
      <c r="H224" s="84">
        <v>1072003</v>
      </c>
      <c r="I224" s="84">
        <v>1226772</v>
      </c>
      <c r="J224" s="84">
        <v>1302767</v>
      </c>
      <c r="K224" s="84">
        <v>1423500</v>
      </c>
      <c r="L224" s="84">
        <v>1557945.3044999999</v>
      </c>
      <c r="M224" s="84">
        <v>1616196.879435255</v>
      </c>
      <c r="N224" s="135">
        <v>1729330.660995723</v>
      </c>
      <c r="O224" s="88">
        <v>1902263.7270952954</v>
      </c>
      <c r="P224" s="88">
        <v>2029715.3968106802</v>
      </c>
      <c r="Q224" s="18"/>
      <c r="R224" s="18"/>
      <c r="S224" s="18"/>
      <c r="T224" s="18"/>
    </row>
    <row r="225" spans="1:23" ht="15" customHeight="1">
      <c r="A225" s="70"/>
      <c r="B225" s="81" t="s">
        <v>203</v>
      </c>
      <c r="C225" s="39">
        <v>123823.04083953428</v>
      </c>
      <c r="D225" s="39">
        <v>140795.98187825349</v>
      </c>
      <c r="E225" s="39">
        <v>173111.95777628224</v>
      </c>
      <c r="F225" s="39">
        <v>211363.75826291225</v>
      </c>
      <c r="G225" s="39">
        <v>238477.43337196938</v>
      </c>
      <c r="H225" s="39">
        <v>268191.81245440309</v>
      </c>
      <c r="I225" s="39">
        <v>358035.3106974893</v>
      </c>
      <c r="J225" s="39">
        <v>446578.84502833645</v>
      </c>
      <c r="K225" s="39">
        <v>518733.42564556509</v>
      </c>
      <c r="L225" s="39">
        <v>462307.12285409687</v>
      </c>
      <c r="M225" s="39">
        <v>639372.47595034237</v>
      </c>
      <c r="N225" s="136">
        <v>722744.83509614482</v>
      </c>
      <c r="O225" s="137">
        <v>611970.89912326355</v>
      </c>
      <c r="P225" s="137">
        <v>657469.76698621025</v>
      </c>
      <c r="Q225" s="18"/>
      <c r="R225" s="18"/>
      <c r="S225" s="18"/>
      <c r="T225" s="18"/>
    </row>
    <row r="226" spans="1:23" ht="15" customHeight="1">
      <c r="A226" s="70"/>
      <c r="B226" s="138" t="s">
        <v>204</v>
      </c>
      <c r="C226" s="33">
        <v>673.46982582129328</v>
      </c>
      <c r="D226" s="58">
        <v>840.80430954348321</v>
      </c>
      <c r="E226" s="58">
        <v>1110.3173826722584</v>
      </c>
      <c r="F226" s="58">
        <v>1293.8528460279827</v>
      </c>
      <c r="G226" s="58">
        <v>1447.0450229976959</v>
      </c>
      <c r="H226" s="58">
        <v>1409.4218523997558</v>
      </c>
      <c r="I226" s="58">
        <v>1453.1921872677917</v>
      </c>
      <c r="J226" s="58">
        <v>1651.4715420673583</v>
      </c>
      <c r="K226" s="58">
        <v>2283.6796204438738</v>
      </c>
      <c r="L226" s="58">
        <v>2127.9212519314992</v>
      </c>
      <c r="M226" s="58">
        <v>1755.5350328434868</v>
      </c>
      <c r="N226" s="58">
        <v>2171.7723891306778</v>
      </c>
      <c r="O226" s="59">
        <v>2383.9545515487448</v>
      </c>
      <c r="P226" s="59">
        <v>2717.708188765569</v>
      </c>
      <c r="Q226" s="18"/>
      <c r="R226" s="18"/>
      <c r="S226" s="18"/>
      <c r="T226" s="18"/>
    </row>
    <row r="227" spans="1:23" ht="15" customHeight="1">
      <c r="A227" s="70"/>
      <c r="B227" s="138" t="s">
        <v>117</v>
      </c>
      <c r="C227" s="33">
        <v>123149.57101371299</v>
      </c>
      <c r="D227" s="33">
        <v>139955.17756871</v>
      </c>
      <c r="E227" s="33">
        <v>172001.64039361</v>
      </c>
      <c r="F227" s="33">
        <v>210069.90541688426</v>
      </c>
      <c r="G227" s="33">
        <v>237030.3883489717</v>
      </c>
      <c r="H227" s="33">
        <v>266782.39060200332</v>
      </c>
      <c r="I227" s="33">
        <v>356582.11851022154</v>
      </c>
      <c r="J227" s="33">
        <v>444927.37348626909</v>
      </c>
      <c r="K227" s="33">
        <v>516449.74602512119</v>
      </c>
      <c r="L227" s="33">
        <v>460179.20160216535</v>
      </c>
      <c r="M227" s="33">
        <v>637616.9409174989</v>
      </c>
      <c r="N227" s="100">
        <v>720573.06270701415</v>
      </c>
      <c r="O227" s="96">
        <v>609586.94457171485</v>
      </c>
      <c r="P227" s="96">
        <v>654752.05879744468</v>
      </c>
      <c r="Q227" s="18"/>
      <c r="R227" s="18"/>
      <c r="S227" s="18"/>
      <c r="T227" s="18"/>
    </row>
    <row r="228" spans="1:23" ht="15" customHeight="1">
      <c r="A228" s="70"/>
      <c r="B228" s="81" t="s">
        <v>205</v>
      </c>
      <c r="C228" s="39">
        <v>856519.72292916733</v>
      </c>
      <c r="D228" s="84">
        <v>880143.19597919344</v>
      </c>
      <c r="E228" s="84">
        <v>970622.86072827666</v>
      </c>
      <c r="F228" s="84">
        <v>1105158.525264842</v>
      </c>
      <c r="G228" s="84">
        <v>1173597.0494760256</v>
      </c>
      <c r="H228" s="84">
        <v>1267989.6252694658</v>
      </c>
      <c r="I228" s="84">
        <v>1492337.6086114678</v>
      </c>
      <c r="J228" s="84">
        <v>1706603.4448050892</v>
      </c>
      <c r="K228" s="84">
        <v>1916696.9767398071</v>
      </c>
      <c r="L228" s="84">
        <v>1868451.2235597372</v>
      </c>
      <c r="M228" s="84">
        <v>2096980.8856097984</v>
      </c>
      <c r="N228" s="135">
        <v>2524482.1996140694</v>
      </c>
      <c r="O228" s="84">
        <v>2834293.011419775</v>
      </c>
      <c r="P228" s="88">
        <v>3017659.2123045083</v>
      </c>
      <c r="Q228" s="139" t="s">
        <v>206</v>
      </c>
      <c r="R228" s="18"/>
      <c r="S228" s="18"/>
      <c r="T228" s="18"/>
    </row>
    <row r="229" spans="1:23" ht="15" customHeight="1">
      <c r="A229" s="52"/>
      <c r="B229" s="138" t="s">
        <v>207</v>
      </c>
      <c r="C229" s="33">
        <v>17504</v>
      </c>
      <c r="D229" s="58">
        <v>22521.3</v>
      </c>
      <c r="E229" s="140">
        <v>23320.14</v>
      </c>
      <c r="F229" s="140">
        <v>39539.799999999996</v>
      </c>
      <c r="G229" s="140">
        <v>42831.5</v>
      </c>
      <c r="H229" s="141">
        <v>43085.254032349287</v>
      </c>
      <c r="I229" s="58">
        <v>51958.827345880141</v>
      </c>
      <c r="J229" s="58">
        <v>69142.832647786825</v>
      </c>
      <c r="K229" s="58">
        <v>79916.698801712802</v>
      </c>
      <c r="L229" s="58">
        <v>68055.414098843015</v>
      </c>
      <c r="M229" s="58">
        <v>60878.554963328752</v>
      </c>
      <c r="N229" s="142">
        <v>57494.026992937026</v>
      </c>
      <c r="O229" s="59">
        <v>96171.051087977612</v>
      </c>
      <c r="P229" s="59">
        <v>126549.33288573977</v>
      </c>
      <c r="Q229" s="18" t="s">
        <v>727</v>
      </c>
      <c r="R229" s="143"/>
      <c r="S229" s="60">
        <f>N229-N230</f>
        <v>28839.544992937026</v>
      </c>
      <c r="T229" s="18"/>
    </row>
    <row r="230" spans="1:23" ht="15" customHeight="1">
      <c r="A230" s="52"/>
      <c r="B230" s="138" t="s">
        <v>208</v>
      </c>
      <c r="C230" s="33">
        <v>9954.6</v>
      </c>
      <c r="D230" s="58">
        <v>10229.9</v>
      </c>
      <c r="E230" s="140">
        <v>10241.299999999999</v>
      </c>
      <c r="F230" s="140">
        <v>6788.1</v>
      </c>
      <c r="G230" s="140">
        <v>8589</v>
      </c>
      <c r="H230" s="141">
        <v>9080.9320000000007</v>
      </c>
      <c r="I230" s="58">
        <v>20963.755000000001</v>
      </c>
      <c r="J230" s="58">
        <v>46528.057000000001</v>
      </c>
      <c r="K230" s="58">
        <v>40001.156000000003</v>
      </c>
      <c r="L230" s="58">
        <v>22101.812764279999</v>
      </c>
      <c r="M230" s="58">
        <v>37593.027978409998</v>
      </c>
      <c r="N230" s="142">
        <v>28654.482</v>
      </c>
      <c r="O230" s="59">
        <v>33803.568398329997</v>
      </c>
      <c r="P230" s="59">
        <v>39118.50725966569</v>
      </c>
      <c r="Q230" s="18"/>
      <c r="R230" s="18"/>
      <c r="S230" s="18"/>
      <c r="T230" s="18"/>
    </row>
    <row r="231" spans="1:23" ht="15" customHeight="1">
      <c r="A231" s="70" t="s">
        <v>209</v>
      </c>
      <c r="B231" s="81" t="s">
        <v>210</v>
      </c>
      <c r="C231" s="39">
        <v>1566771.1637687015</v>
      </c>
      <c r="D231" s="39">
        <v>1770670.5778574471</v>
      </c>
      <c r="E231" s="39">
        <v>1962373.6585045587</v>
      </c>
      <c r="F231" s="39">
        <v>2265276.983527754</v>
      </c>
      <c r="G231" s="39">
        <v>2457880.9828479951</v>
      </c>
      <c r="H231" s="39">
        <v>2642188.7597562182</v>
      </c>
      <c r="I231" s="39">
        <v>3108139.9916548375</v>
      </c>
      <c r="J231" s="39">
        <v>3478564.0654812125</v>
      </c>
      <c r="K231" s="39">
        <v>3898845.9451870848</v>
      </c>
      <c r="L231" s="39">
        <v>3934657.2522483966</v>
      </c>
      <c r="M231" s="39">
        <v>4375835.7679803148</v>
      </c>
      <c r="N231" s="144">
        <v>5005397.240698874</v>
      </c>
      <c r="O231" s="137">
        <v>5410895.1203279812</v>
      </c>
      <c r="P231" s="137">
        <v>5792275.2017274722</v>
      </c>
      <c r="Q231" s="18"/>
      <c r="R231" s="145"/>
      <c r="S231" s="18"/>
      <c r="T231" s="18"/>
    </row>
    <row r="232" spans="1:23" ht="15" customHeight="1">
      <c r="A232" s="70"/>
      <c r="B232" s="138" t="s">
        <v>211</v>
      </c>
      <c r="C232" s="33">
        <v>311156.7</v>
      </c>
      <c r="D232" s="58">
        <v>427805.7</v>
      </c>
      <c r="E232" s="140">
        <v>505068.2</v>
      </c>
      <c r="F232" s="140">
        <v>634854.80000000005</v>
      </c>
      <c r="G232" s="140">
        <v>712522.2</v>
      </c>
      <c r="H232" s="141">
        <v>781989.59876815509</v>
      </c>
      <c r="I232" s="58">
        <v>855708.843463692</v>
      </c>
      <c r="J232" s="58">
        <v>870475.70609414612</v>
      </c>
      <c r="K232" s="58">
        <v>1005588.0952605744</v>
      </c>
      <c r="L232" s="58">
        <v>987673.52274271101</v>
      </c>
      <c r="M232" s="58">
        <v>1077413.977805678</v>
      </c>
      <c r="N232" s="59">
        <v>1125595.3402601213</v>
      </c>
      <c r="O232" s="59">
        <v>1356265.7561855896</v>
      </c>
      <c r="P232" s="59">
        <v>1572285.5424490399</v>
      </c>
      <c r="Q232" s="18"/>
      <c r="R232" s="146"/>
      <c r="S232" s="18"/>
      <c r="T232" s="18"/>
    </row>
    <row r="233" spans="1:23" ht="15" customHeight="1">
      <c r="A233" s="70"/>
      <c r="B233" s="138" t="s">
        <v>212</v>
      </c>
      <c r="C233" s="33">
        <v>3298</v>
      </c>
      <c r="D233" s="58">
        <v>5033.6000000000004</v>
      </c>
      <c r="E233" s="140">
        <v>7367.6</v>
      </c>
      <c r="F233" s="140">
        <v>3354.5</v>
      </c>
      <c r="G233" s="140">
        <v>2565.6999999999998</v>
      </c>
      <c r="H233" s="141">
        <v>3802.7973375725201</v>
      </c>
      <c r="I233" s="58">
        <v>3907.5870817062</v>
      </c>
      <c r="J233" s="58">
        <v>5804.7585265767002</v>
      </c>
      <c r="K233" s="58">
        <v>10802.9758774202</v>
      </c>
      <c r="L233" s="58">
        <v>5452.2633257542402</v>
      </c>
      <c r="M233" s="58">
        <v>6061.9766997672205</v>
      </c>
      <c r="N233" s="59">
        <v>7718.5286690042703</v>
      </c>
      <c r="O233" s="59">
        <v>7783.7149784671101</v>
      </c>
      <c r="P233" s="59">
        <v>31722.611925620837</v>
      </c>
      <c r="Q233" s="18"/>
      <c r="R233" s="18"/>
      <c r="S233" s="18"/>
      <c r="T233" s="18"/>
    </row>
    <row r="234" spans="1:23" ht="15" customHeight="1">
      <c r="A234" s="70"/>
      <c r="B234" s="81" t="s">
        <v>213</v>
      </c>
      <c r="C234" s="39">
        <v>1874629.8637687014</v>
      </c>
      <c r="D234" s="39">
        <v>2193442.6778574469</v>
      </c>
      <c r="E234" s="39">
        <v>2460074.2585045588</v>
      </c>
      <c r="F234" s="39">
        <v>2896777.2835277542</v>
      </c>
      <c r="G234" s="39">
        <v>3167837.4828479951</v>
      </c>
      <c r="H234" s="39">
        <v>3420375.5611868007</v>
      </c>
      <c r="I234" s="39">
        <v>3959941.2480368232</v>
      </c>
      <c r="J234" s="39">
        <v>4343235.013048782</v>
      </c>
      <c r="K234" s="39">
        <v>4893631.0645702388</v>
      </c>
      <c r="L234" s="39">
        <v>4916878.5116653536</v>
      </c>
      <c r="M234" s="39">
        <v>5447187.769086225</v>
      </c>
      <c r="N234" s="39">
        <v>6123274.0522899907</v>
      </c>
      <c r="O234" s="39">
        <v>6759377.1615351038</v>
      </c>
      <c r="P234" s="137">
        <v>7332838.132250892</v>
      </c>
      <c r="Q234" s="18"/>
      <c r="R234" s="18"/>
      <c r="S234" s="18"/>
      <c r="T234" s="18"/>
    </row>
    <row r="235" spans="1:23" ht="15" customHeight="1">
      <c r="A235" s="70"/>
      <c r="B235" s="138" t="s">
        <v>145</v>
      </c>
      <c r="C235" s="33">
        <v>1448115.3551538873</v>
      </c>
      <c r="D235" s="58">
        <v>1598003.8531820972</v>
      </c>
      <c r="E235" s="58">
        <v>1789862.6409575525</v>
      </c>
      <c r="F235" s="58">
        <v>2023455.6036075947</v>
      </c>
      <c r="G235" s="58">
        <v>2238829.5074590803</v>
      </c>
      <c r="H235" s="58">
        <v>2513171.9581776042</v>
      </c>
      <c r="I235" s="58">
        <v>2677585.1859926451</v>
      </c>
      <c r="J235" s="58">
        <v>2944758.6761377258</v>
      </c>
      <c r="K235" s="58">
        <v>3268382.5660385811</v>
      </c>
      <c r="L235" s="58">
        <v>3666294.7880911082</v>
      </c>
      <c r="M235" s="58">
        <v>4075168.8672802169</v>
      </c>
      <c r="N235" s="58">
        <v>4648915.4666304747</v>
      </c>
      <c r="O235" s="58">
        <v>4952326.6237494489</v>
      </c>
      <c r="P235" s="59">
        <v>5270387.3975637034</v>
      </c>
      <c r="Q235" s="18"/>
      <c r="R235" s="18"/>
      <c r="S235" s="18"/>
      <c r="T235" s="18"/>
    </row>
    <row r="236" spans="1:23" ht="15" customHeight="1">
      <c r="A236" s="70"/>
      <c r="B236" s="81" t="s">
        <v>214</v>
      </c>
      <c r="C236" s="39">
        <v>111106.40861481428</v>
      </c>
      <c r="D236" s="84">
        <v>160375.32467534975</v>
      </c>
      <c r="E236" s="84">
        <v>159432.1775470064</v>
      </c>
      <c r="F236" s="84">
        <v>209069.67992015951</v>
      </c>
      <c r="G236" s="84">
        <v>184808.97538891481</v>
      </c>
      <c r="H236" s="84">
        <v>95012.479546264745</v>
      </c>
      <c r="I236" s="84">
        <v>399559.73331631208</v>
      </c>
      <c r="J236" s="84">
        <v>511190.61369569972</v>
      </c>
      <c r="K236" s="84">
        <v>590547.83634679113</v>
      </c>
      <c r="L236" s="84">
        <v>222408.86282272544</v>
      </c>
      <c r="M236" s="84">
        <v>277381.37371517904</v>
      </c>
      <c r="N236" s="84">
        <v>327642.22907546256</v>
      </c>
      <c r="O236" s="84">
        <v>396201.01388888527</v>
      </c>
      <c r="P236" s="88">
        <v>434456.97853769548</v>
      </c>
      <c r="Q236" s="18"/>
      <c r="R236" s="18"/>
      <c r="S236" s="18"/>
      <c r="T236" s="18"/>
    </row>
    <row r="237" spans="1:23" ht="15" customHeight="1">
      <c r="A237" s="70"/>
      <c r="B237" s="81" t="s">
        <v>215</v>
      </c>
      <c r="C237" s="39">
        <v>426514.50861481414</v>
      </c>
      <c r="D237" s="84">
        <v>595438.82467534975</v>
      </c>
      <c r="E237" s="84">
        <v>670211.61754700635</v>
      </c>
      <c r="F237" s="84">
        <v>873321.67992015951</v>
      </c>
      <c r="G237" s="84">
        <v>929007.97538891481</v>
      </c>
      <c r="H237" s="84">
        <v>907203.60300919646</v>
      </c>
      <c r="I237" s="84">
        <v>1282356.0620441781</v>
      </c>
      <c r="J237" s="84">
        <v>1398476.3369110562</v>
      </c>
      <c r="K237" s="84">
        <v>1625248.4985316577</v>
      </c>
      <c r="L237" s="84">
        <v>1250583.7235742453</v>
      </c>
      <c r="M237" s="84">
        <v>1372018.9018060081</v>
      </c>
      <c r="N237" s="84">
        <v>1474358.585659516</v>
      </c>
      <c r="O237" s="84">
        <v>1807050.5377856549</v>
      </c>
      <c r="P237" s="88">
        <v>2062450.7346871886</v>
      </c>
      <c r="Q237" s="18"/>
      <c r="R237" s="18"/>
      <c r="S237" s="18"/>
      <c r="W237" s="18" t="s">
        <v>216</v>
      </c>
    </row>
    <row r="238" spans="1:23" ht="15" customHeight="1">
      <c r="A238" s="70"/>
      <c r="B238" s="138" t="s">
        <v>170</v>
      </c>
      <c r="C238" s="33">
        <v>433623.60846510192</v>
      </c>
      <c r="D238" s="58">
        <v>502944.01325664471</v>
      </c>
      <c r="E238" s="58">
        <v>578484.60192436585</v>
      </c>
      <c r="F238" s="58">
        <v>691772.2540324732</v>
      </c>
      <c r="G238" s="58">
        <v>758051.94675126299</v>
      </c>
      <c r="H238" s="58">
        <v>736577.34617297107</v>
      </c>
      <c r="I238" s="58">
        <v>1148546.0029745237</v>
      </c>
      <c r="J238" s="58">
        <v>1366751.924826843</v>
      </c>
      <c r="K238" s="58">
        <v>1596776.8131379036</v>
      </c>
      <c r="L238" s="58">
        <v>1183732.3384166558</v>
      </c>
      <c r="M238" s="58">
        <v>1530513.2461840266</v>
      </c>
      <c r="N238" s="58">
        <v>1873367.8271766291</v>
      </c>
      <c r="O238" s="58">
        <v>1693273.4881465912</v>
      </c>
      <c r="P238" s="59">
        <v>1741478.7072129122</v>
      </c>
      <c r="Q238" s="18"/>
      <c r="R238" s="60"/>
      <c r="S238" s="18"/>
      <c r="T238" s="18"/>
    </row>
    <row r="239" spans="1:23" ht="15" customHeight="1">
      <c r="A239" s="70"/>
      <c r="B239" s="101" t="s">
        <v>217</v>
      </c>
      <c r="C239" s="147">
        <v>-7109.0978965001414</v>
      </c>
      <c r="D239" s="147">
        <v>75979.199999999837</v>
      </c>
      <c r="E239" s="147">
        <v>57060.439999999944</v>
      </c>
      <c r="F239" s="147">
        <v>89721.500000000116</v>
      </c>
      <c r="G239" s="147">
        <v>108319.79999999981</v>
      </c>
      <c r="H239" s="147">
        <v>140418.53156132216</v>
      </c>
      <c r="I239" s="147">
        <v>-10130.609031744767</v>
      </c>
      <c r="J239" s="147">
        <v>-246822.22110370663</v>
      </c>
      <c r="K239" s="147">
        <v>-265359.62453114777</v>
      </c>
      <c r="L239" s="147">
        <v>-33763.120085890638</v>
      </c>
      <c r="M239" s="147">
        <v>-333671.93453037809</v>
      </c>
      <c r="N239" s="147">
        <v>-623376.52674717223</v>
      </c>
      <c r="O239" s="147">
        <v>-72158.435609310167</v>
      </c>
      <c r="P239" s="148">
        <v>158754.27781932778</v>
      </c>
      <c r="Q239" s="18"/>
      <c r="R239" s="18"/>
      <c r="S239" s="18"/>
      <c r="T239" s="18"/>
    </row>
    <row r="240" spans="1:23" ht="15" customHeight="1">
      <c r="A240" s="70"/>
      <c r="B240" s="66" t="s">
        <v>119</v>
      </c>
      <c r="C240" s="64"/>
      <c r="D240" s="149"/>
      <c r="E240" s="149"/>
      <c r="F240" s="149"/>
      <c r="G240" s="149"/>
      <c r="H240" s="149"/>
      <c r="I240" s="149"/>
      <c r="J240" s="149"/>
      <c r="K240" s="149"/>
      <c r="L240" s="18"/>
      <c r="M240" s="18"/>
      <c r="N240" s="18"/>
      <c r="O240" s="65"/>
      <c r="P240" s="50">
        <v>45410</v>
      </c>
      <c r="Q240" s="18"/>
      <c r="R240" s="18"/>
      <c r="S240" s="18"/>
      <c r="T240" s="18"/>
    </row>
    <row r="241" spans="1:20" ht="15" customHeight="1">
      <c r="A241" s="70"/>
      <c r="B241" s="52"/>
      <c r="C241" s="64"/>
      <c r="D241" s="150"/>
      <c r="E241" s="149"/>
      <c r="F241" s="149"/>
      <c r="G241" s="149"/>
      <c r="H241" s="149"/>
      <c r="I241" s="149"/>
      <c r="J241" s="149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5" customHeight="1">
      <c r="A242" s="52"/>
      <c r="B242" s="363" t="s">
        <v>218</v>
      </c>
      <c r="C242" s="364"/>
      <c r="D242" s="364"/>
      <c r="E242" s="364"/>
      <c r="F242" s="364"/>
      <c r="G242" s="364"/>
      <c r="H242" s="364"/>
      <c r="I242" s="364"/>
      <c r="J242" s="364"/>
      <c r="K242" s="364"/>
      <c r="L242" s="364"/>
      <c r="M242" s="364"/>
      <c r="N242" s="364"/>
      <c r="O242" s="364"/>
      <c r="P242" s="364"/>
      <c r="Q242" s="18"/>
      <c r="R242" s="18"/>
      <c r="S242" s="18"/>
      <c r="T242" s="18"/>
    </row>
    <row r="243" spans="1:20" ht="15" customHeight="1">
      <c r="A243" s="52"/>
      <c r="B243" s="151"/>
      <c r="C243" s="152"/>
      <c r="D243" s="17"/>
      <c r="E243" s="22"/>
      <c r="F243" s="57"/>
      <c r="G243" s="57"/>
      <c r="H243" s="57"/>
      <c r="I243" s="57"/>
      <c r="J243" s="57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5" customHeight="1">
      <c r="A244" s="52"/>
      <c r="B244" s="377" t="s">
        <v>136</v>
      </c>
      <c r="C244" s="23" t="s">
        <v>50</v>
      </c>
      <c r="D244" s="24" t="s">
        <v>51</v>
      </c>
      <c r="E244" s="24" t="s">
        <v>52</v>
      </c>
      <c r="F244" s="24" t="s">
        <v>53</v>
      </c>
      <c r="G244" s="24" t="s">
        <v>54</v>
      </c>
      <c r="H244" s="24" t="s">
        <v>55</v>
      </c>
      <c r="I244" s="24" t="s">
        <v>56</v>
      </c>
      <c r="J244" s="24" t="s">
        <v>57</v>
      </c>
      <c r="K244" s="24" t="s">
        <v>58</v>
      </c>
      <c r="L244" s="24" t="s">
        <v>59</v>
      </c>
      <c r="M244" s="24" t="s">
        <v>60</v>
      </c>
      <c r="N244" s="24" t="s">
        <v>198</v>
      </c>
      <c r="O244" s="25" t="s">
        <v>62</v>
      </c>
      <c r="P244" s="25" t="s">
        <v>63</v>
      </c>
      <c r="Q244" s="18"/>
      <c r="R244" s="18"/>
      <c r="S244" s="18"/>
      <c r="T244" s="18"/>
    </row>
    <row r="245" spans="1:20" ht="15" customHeight="1">
      <c r="A245" s="52"/>
      <c r="B245" s="366"/>
      <c r="C245" s="27" t="s">
        <v>64</v>
      </c>
      <c r="D245" s="28" t="s">
        <v>65</v>
      </c>
      <c r="E245" s="28" t="s">
        <v>66</v>
      </c>
      <c r="F245" s="28" t="s">
        <v>67</v>
      </c>
      <c r="G245" s="28" t="s">
        <v>68</v>
      </c>
      <c r="H245" s="28" t="s">
        <v>69</v>
      </c>
      <c r="I245" s="28" t="s">
        <v>70</v>
      </c>
      <c r="J245" s="28" t="s">
        <v>71</v>
      </c>
      <c r="K245" s="28" t="s">
        <v>72</v>
      </c>
      <c r="L245" s="28" t="s">
        <v>73</v>
      </c>
      <c r="M245" s="28" t="s">
        <v>74</v>
      </c>
      <c r="N245" s="28" t="s">
        <v>75</v>
      </c>
      <c r="O245" s="71" t="s">
        <v>76</v>
      </c>
      <c r="P245" s="71" t="s">
        <v>77</v>
      </c>
      <c r="Q245" s="18"/>
      <c r="R245" s="18"/>
      <c r="S245" s="18"/>
      <c r="T245" s="18"/>
    </row>
    <row r="246" spans="1:20" ht="15" customHeight="1">
      <c r="A246" s="70"/>
      <c r="B246" s="81" t="s">
        <v>219</v>
      </c>
      <c r="C246" s="39">
        <v>58850.762549421634</v>
      </c>
      <c r="D246" s="39">
        <v>65483.66615642549</v>
      </c>
      <c r="E246" s="39">
        <v>71626.582249989107</v>
      </c>
      <c r="F246" s="39">
        <v>80941.143080086098</v>
      </c>
      <c r="G246" s="39">
        <v>86699.588058498921</v>
      </c>
      <c r="H246" s="39">
        <v>94397.569754315788</v>
      </c>
      <c r="I246" s="39">
        <v>110357.49383129569</v>
      </c>
      <c r="J246" s="39">
        <v>122815.3373711876</v>
      </c>
      <c r="K246" s="39">
        <v>135888.76608730218</v>
      </c>
      <c r="L246" s="39">
        <v>135691.55579472575</v>
      </c>
      <c r="M246" s="39">
        <v>150495.36753256831</v>
      </c>
      <c r="N246" s="39">
        <v>170506.03192276656</v>
      </c>
      <c r="O246" s="137">
        <v>181569.07752813489</v>
      </c>
      <c r="P246" s="137">
        <v>191888.2505136808</v>
      </c>
      <c r="Q246" s="18"/>
      <c r="R246" s="18"/>
      <c r="S246" s="18"/>
      <c r="T246" s="18"/>
    </row>
    <row r="247" spans="1:20" ht="15" customHeight="1">
      <c r="A247" s="52"/>
      <c r="B247" s="138" t="s">
        <v>220</v>
      </c>
      <c r="C247" s="33"/>
      <c r="D247" s="34">
        <v>11.270718202561408</v>
      </c>
      <c r="E247" s="34">
        <v>9.3808371676833069</v>
      </c>
      <c r="F247" s="34">
        <v>13.004335174876234</v>
      </c>
      <c r="G247" s="34">
        <v>7.1143608297145109</v>
      </c>
      <c r="H247" s="34">
        <v>8.8789138082441621</v>
      </c>
      <c r="I247" s="34">
        <v>16.907134493523582</v>
      </c>
      <c r="J247" s="34">
        <v>11.288624911087874</v>
      </c>
      <c r="K247" s="34">
        <v>10.644785086249003</v>
      </c>
      <c r="L247" s="34">
        <v>-0.14512626632413123</v>
      </c>
      <c r="M247" s="34">
        <v>10.909899036191891</v>
      </c>
      <c r="N247" s="34">
        <v>13.296531792493738</v>
      </c>
      <c r="O247" s="35">
        <v>6.4883602536592448</v>
      </c>
      <c r="P247" s="35">
        <v>5.6833317247794648</v>
      </c>
      <c r="Q247" s="18"/>
      <c r="R247" s="18"/>
      <c r="S247" s="18"/>
      <c r="T247" s="18"/>
    </row>
    <row r="248" spans="1:20" ht="15" customHeight="1">
      <c r="A248" s="52"/>
      <c r="B248" s="138"/>
      <c r="C248" s="33"/>
      <c r="D248" s="34"/>
      <c r="E248" s="34"/>
      <c r="F248" s="34"/>
      <c r="G248" s="34"/>
      <c r="H248" s="34"/>
      <c r="I248" s="34"/>
      <c r="J248" s="34"/>
      <c r="K248" s="34"/>
      <c r="L248" s="153"/>
      <c r="M248" s="153"/>
      <c r="N248" s="153"/>
      <c r="O248" s="154"/>
      <c r="P248" s="155"/>
      <c r="Q248" s="18"/>
      <c r="R248" s="18"/>
      <c r="S248" s="18"/>
      <c r="T248" s="18"/>
    </row>
    <row r="249" spans="1:20" ht="15" customHeight="1">
      <c r="A249" s="70"/>
      <c r="B249" s="81" t="s">
        <v>221</v>
      </c>
      <c r="C249" s="39">
        <v>59135.704664208904</v>
      </c>
      <c r="D249" s="39">
        <v>65941.409255485516</v>
      </c>
      <c r="E249" s="39">
        <v>72107.162509117436</v>
      </c>
      <c r="F249" s="39">
        <v>82128.569737860424</v>
      </c>
      <c r="G249" s="39">
        <v>87924.527613264756</v>
      </c>
      <c r="H249" s="39">
        <v>95628.282319949431</v>
      </c>
      <c r="I249" s="39">
        <v>111469.08870086043</v>
      </c>
      <c r="J249" s="39">
        <v>123619.00694727984</v>
      </c>
      <c r="K249" s="39">
        <v>137294.35605484259</v>
      </c>
      <c r="L249" s="39">
        <v>137295.0504858144</v>
      </c>
      <c r="M249" s="39">
        <v>151300.49642201301</v>
      </c>
      <c r="N249" s="39">
        <v>171494.12784767599</v>
      </c>
      <c r="O249" s="137">
        <v>183686.29689520379</v>
      </c>
      <c r="P249" s="137">
        <v>194829.0753748524</v>
      </c>
      <c r="Q249" s="18"/>
      <c r="R249" s="18"/>
      <c r="S249" s="18"/>
      <c r="T249" s="18"/>
    </row>
    <row r="250" spans="1:20" ht="15" customHeight="1">
      <c r="A250" s="52"/>
      <c r="B250" s="138" t="s">
        <v>222</v>
      </c>
      <c r="C250" s="33"/>
      <c r="D250" s="34">
        <v>11.508621787668785</v>
      </c>
      <c r="E250" s="34">
        <v>9.3503510514055392</v>
      </c>
      <c r="F250" s="34">
        <v>13.897935905432213</v>
      </c>
      <c r="G250" s="34">
        <v>7.0571761981293282</v>
      </c>
      <c r="H250" s="34">
        <v>8.7617811727912489</v>
      </c>
      <c r="I250" s="34">
        <v>16.564980564966589</v>
      </c>
      <c r="J250" s="34">
        <v>10.899809434187665</v>
      </c>
      <c r="K250" s="34">
        <v>11.062497139614557</v>
      </c>
      <c r="L250" s="34">
        <v>5.0579717314221204E-4</v>
      </c>
      <c r="M250" s="34">
        <v>10.200983856767422</v>
      </c>
      <c r="N250" s="34">
        <v>13.346705333562259</v>
      </c>
      <c r="O250" s="35">
        <v>7.1093798957111192</v>
      </c>
      <c r="P250" s="35">
        <v>6.0662001836782391</v>
      </c>
      <c r="Q250" s="18"/>
      <c r="R250" s="18"/>
      <c r="S250" s="18"/>
      <c r="T250" s="18"/>
    </row>
    <row r="251" spans="1:20" ht="15" customHeight="1">
      <c r="A251" s="70"/>
      <c r="B251" s="81" t="s">
        <v>223</v>
      </c>
      <c r="C251" s="39">
        <v>70755.423984110123</v>
      </c>
      <c r="D251" s="39">
        <v>81685.833100622374</v>
      </c>
      <c r="E251" s="39">
        <v>90395.105730101044</v>
      </c>
      <c r="F251" s="39">
        <v>105023.87870235658</v>
      </c>
      <c r="G251" s="39">
        <v>113321.44077711394</v>
      </c>
      <c r="H251" s="39">
        <v>123793.0630798707</v>
      </c>
      <c r="I251" s="39">
        <v>142017.74804634729</v>
      </c>
      <c r="J251" s="39">
        <v>154347.13552630018</v>
      </c>
      <c r="K251" s="39">
        <v>172324.82001745401</v>
      </c>
      <c r="L251" s="39">
        <v>171568.45951599895</v>
      </c>
      <c r="M251" s="39">
        <v>188343.95467887016</v>
      </c>
      <c r="N251" s="39">
        <v>209794.64619338716</v>
      </c>
      <c r="O251" s="137">
        <v>229463.87473966362</v>
      </c>
      <c r="P251" s="137">
        <v>246647.47848200033</v>
      </c>
      <c r="Q251" s="18"/>
      <c r="R251" s="18"/>
      <c r="S251" s="18"/>
      <c r="T251" s="18"/>
    </row>
    <row r="252" spans="1:20" ht="15" customHeight="1">
      <c r="A252" s="52"/>
      <c r="B252" s="138" t="s">
        <v>224</v>
      </c>
      <c r="C252" s="33"/>
      <c r="D252" s="34">
        <v>15.448157188580971</v>
      </c>
      <c r="E252" s="34">
        <v>10.661913209295912</v>
      </c>
      <c r="F252" s="34">
        <v>16.183147145082923</v>
      </c>
      <c r="G252" s="34">
        <v>7.9006433368101936</v>
      </c>
      <c r="H252" s="34">
        <v>9.2406363976194505</v>
      </c>
      <c r="I252" s="34">
        <v>14.721895163639429</v>
      </c>
      <c r="J252" s="34">
        <v>8.6815821610755357</v>
      </c>
      <c r="K252" s="34">
        <v>11.647566007527562</v>
      </c>
      <c r="L252" s="34">
        <v>-0.43891559055651269</v>
      </c>
      <c r="M252" s="34">
        <v>9.7777267512895438</v>
      </c>
      <c r="N252" s="34">
        <v>11.389105400856014</v>
      </c>
      <c r="O252" s="35">
        <v>9.3754673454085697</v>
      </c>
      <c r="P252" s="35">
        <v>7.4885878057416351</v>
      </c>
      <c r="Q252" s="18"/>
      <c r="R252" s="18"/>
      <c r="S252" s="18"/>
      <c r="T252" s="18"/>
    </row>
    <row r="253" spans="1:20" ht="15" customHeight="1">
      <c r="A253" s="70"/>
      <c r="B253" s="81" t="s">
        <v>225</v>
      </c>
      <c r="C253" s="39">
        <v>58850.762549421634</v>
      </c>
      <c r="D253" s="39">
        <v>60778.696105369832</v>
      </c>
      <c r="E253" s="39">
        <v>62083.116171814996</v>
      </c>
      <c r="F253" s="39">
        <v>64938.561467708161</v>
      </c>
      <c r="G253" s="39">
        <v>66621.167505695092</v>
      </c>
      <c r="H253" s="39">
        <v>67695.918720207934</v>
      </c>
      <c r="I253" s="39">
        <v>73102.093239186244</v>
      </c>
      <c r="J253" s="39">
        <v>77958.550237287011</v>
      </c>
      <c r="K253" s="39">
        <v>82391.936599076274</v>
      </c>
      <c r="L253" s="39">
        <v>79707.841698563585</v>
      </c>
      <c r="M253" s="39">
        <v>82804.085003693312</v>
      </c>
      <c r="N253" s="39">
        <v>86671.400044987968</v>
      </c>
      <c r="O253" s="137">
        <v>87552.957428812369</v>
      </c>
      <c r="P253" s="137">
        <v>90105.381723684288</v>
      </c>
      <c r="Q253" s="18"/>
      <c r="R253" s="18"/>
      <c r="S253" s="18"/>
      <c r="T253" s="18"/>
    </row>
    <row r="254" spans="1:20" ht="15" customHeight="1">
      <c r="A254" s="70"/>
      <c r="B254" s="138" t="s">
        <v>226</v>
      </c>
      <c r="C254" s="33"/>
      <c r="D254" s="34">
        <v>3.2759703909174682</v>
      </c>
      <c r="E254" s="34">
        <v>2.1461797472320527</v>
      </c>
      <c r="F254" s="34">
        <v>4.5993910614775224</v>
      </c>
      <c r="G254" s="34">
        <v>2.5910737779795689</v>
      </c>
      <c r="H254" s="34">
        <v>1.6132278294597093</v>
      </c>
      <c r="I254" s="34">
        <v>7.9859681664450344</v>
      </c>
      <c r="J254" s="34">
        <v>6.6433897894150471</v>
      </c>
      <c r="K254" s="34">
        <v>5.6868507024503483</v>
      </c>
      <c r="L254" s="34">
        <v>-3.2577155135625029</v>
      </c>
      <c r="M254" s="34">
        <v>3.8844902071730845</v>
      </c>
      <c r="N254" s="34">
        <v>4.6704399198688833</v>
      </c>
      <c r="O254" s="35">
        <v>1.0171260454623066</v>
      </c>
      <c r="P254" s="35">
        <v>2.9152919214033925</v>
      </c>
      <c r="Q254" s="18"/>
      <c r="R254" s="18"/>
      <c r="S254" s="18"/>
      <c r="T254" s="18"/>
    </row>
    <row r="255" spans="1:20" ht="15" customHeight="1">
      <c r="A255" s="70"/>
      <c r="B255" s="81" t="s">
        <v>227</v>
      </c>
      <c r="C255" s="39">
        <v>59135.704664208904</v>
      </c>
      <c r="D255" s="39">
        <v>61408.522239215687</v>
      </c>
      <c r="E255" s="39">
        <v>63027.670665437574</v>
      </c>
      <c r="F255" s="39">
        <v>66707.77115569236</v>
      </c>
      <c r="G255" s="39">
        <v>68374.08564671826</v>
      </c>
      <c r="H255" s="39">
        <v>69450.242260600469</v>
      </c>
      <c r="I255" s="39">
        <v>75656.531344055664</v>
      </c>
      <c r="J255" s="39">
        <v>81398.811234401539</v>
      </c>
      <c r="K255" s="39">
        <v>86639.219518078098</v>
      </c>
      <c r="L255" s="39">
        <v>82418.464391962669</v>
      </c>
      <c r="M255" s="39">
        <v>87584.700681126269</v>
      </c>
      <c r="N255" s="39">
        <v>91226.625696391056</v>
      </c>
      <c r="O255" s="137">
        <v>89783.589896894613</v>
      </c>
      <c r="P255" s="137">
        <v>92525.760874860644</v>
      </c>
      <c r="Q255" s="18"/>
      <c r="R255" s="18"/>
      <c r="S255" s="18"/>
      <c r="T255" s="18"/>
    </row>
    <row r="256" spans="1:20" ht="15" customHeight="1">
      <c r="A256" s="70"/>
      <c r="B256" s="138" t="s">
        <v>228</v>
      </c>
      <c r="C256" s="33"/>
      <c r="D256" s="34">
        <v>3.8433930700793271</v>
      </c>
      <c r="E256" s="34">
        <v>2.6366835858946853</v>
      </c>
      <c r="F256" s="34">
        <v>5.8388648214360233</v>
      </c>
      <c r="G256" s="34">
        <v>2.4979315935122628</v>
      </c>
      <c r="H256" s="34">
        <v>1.5739246875528217</v>
      </c>
      <c r="I256" s="34">
        <v>8.9363102005708317</v>
      </c>
      <c r="J256" s="34">
        <v>7.5899328033323137</v>
      </c>
      <c r="K256" s="34">
        <v>6.4379420340500104</v>
      </c>
      <c r="L256" s="34">
        <v>-4.8716449081523967</v>
      </c>
      <c r="M256" s="34">
        <v>6.2682996186318229</v>
      </c>
      <c r="N256" s="34">
        <v>4.1581748718010862</v>
      </c>
      <c r="O256" s="35">
        <v>-1.5818142877485932</v>
      </c>
      <c r="P256" s="35">
        <v>3.0542006408020397</v>
      </c>
      <c r="Q256" s="18"/>
      <c r="R256" s="18"/>
      <c r="S256" s="18"/>
      <c r="T256" s="18"/>
    </row>
    <row r="257" spans="1:20" ht="15" customHeight="1">
      <c r="A257" s="70"/>
      <c r="B257" s="81" t="s">
        <v>229</v>
      </c>
      <c r="C257" s="39">
        <v>70755.423984110123</v>
      </c>
      <c r="D257" s="39">
        <v>76070.656590815022</v>
      </c>
      <c r="E257" s="39">
        <v>79012.857467575741</v>
      </c>
      <c r="F257" s="39">
        <v>85304.16259191648</v>
      </c>
      <c r="G257" s="39">
        <v>88123.87291273837</v>
      </c>
      <c r="H257" s="39">
        <v>89904.973847734393</v>
      </c>
      <c r="I257" s="39">
        <v>96390.5808480673</v>
      </c>
      <c r="J257" s="39">
        <v>101632.21384421867</v>
      </c>
      <c r="K257" s="39">
        <v>108745.09585770324</v>
      </c>
      <c r="L257" s="39">
        <v>102992.85313904498</v>
      </c>
      <c r="M257" s="39">
        <v>109028.38580011699</v>
      </c>
      <c r="N257" s="39">
        <v>111600.65887731375</v>
      </c>
      <c r="O257" s="137">
        <v>112159.10372199512</v>
      </c>
      <c r="P257" s="137">
        <v>117134.70163785706</v>
      </c>
      <c r="Q257" s="18"/>
      <c r="R257" s="18"/>
      <c r="S257" s="18"/>
      <c r="T257" s="18"/>
    </row>
    <row r="258" spans="1:20" ht="15" customHeight="1">
      <c r="A258" s="70"/>
      <c r="B258" s="138" t="s">
        <v>230</v>
      </c>
      <c r="C258" s="33"/>
      <c r="D258" s="34">
        <v>7.512120354050265</v>
      </c>
      <c r="E258" s="34">
        <v>3.8677211537516394</v>
      </c>
      <c r="F258" s="34">
        <v>7.9623814730690912</v>
      </c>
      <c r="G258" s="34">
        <v>3.3054779921010433</v>
      </c>
      <c r="H258" s="34">
        <v>2.0211332935397608</v>
      </c>
      <c r="I258" s="34">
        <v>7.213846712549091</v>
      </c>
      <c r="J258" s="34">
        <v>5.4379099597016989</v>
      </c>
      <c r="K258" s="34">
        <v>6.9986490940629933</v>
      </c>
      <c r="L258" s="34">
        <v>-5.2896571319273793</v>
      </c>
      <c r="M258" s="34">
        <v>5.860147065664612</v>
      </c>
      <c r="N258" s="34">
        <v>2.3592691557522829</v>
      </c>
      <c r="O258" s="35">
        <v>0.50039565205013115</v>
      </c>
      <c r="P258" s="35">
        <v>4.4361962165770974</v>
      </c>
      <c r="Q258" s="18"/>
      <c r="R258" s="18"/>
      <c r="S258" s="18"/>
      <c r="T258" s="18"/>
    </row>
    <row r="259" spans="1:20" ht="15" customHeight="1">
      <c r="A259" s="70"/>
      <c r="B259" s="156" t="s">
        <v>231</v>
      </c>
      <c r="C259" s="33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5"/>
      <c r="P259" s="35"/>
      <c r="Q259" s="18"/>
      <c r="R259" s="18"/>
      <c r="S259" s="18"/>
      <c r="T259" s="18"/>
    </row>
    <row r="260" spans="1:20" ht="15" customHeight="1">
      <c r="A260" s="52"/>
      <c r="B260" s="138" t="s">
        <v>232</v>
      </c>
      <c r="C260" s="33">
        <v>814.31800953952734</v>
      </c>
      <c r="D260" s="33">
        <v>808.24075729974686</v>
      </c>
      <c r="E260" s="33">
        <v>814.30857492029463</v>
      </c>
      <c r="F260" s="33">
        <v>824.14418321467178</v>
      </c>
      <c r="G260" s="33">
        <v>871.44022573624409</v>
      </c>
      <c r="H260" s="33">
        <v>887.61231550837601</v>
      </c>
      <c r="I260" s="33">
        <v>1039.0254684258448</v>
      </c>
      <c r="J260" s="33">
        <v>1176.6964139648421</v>
      </c>
      <c r="K260" s="33">
        <v>1203.8356299454758</v>
      </c>
      <c r="L260" s="33">
        <v>1166.6287676641368</v>
      </c>
      <c r="M260" s="33">
        <v>1276.8097796850977</v>
      </c>
      <c r="N260" s="33">
        <v>1411.0033568553085</v>
      </c>
      <c r="O260" s="96">
        <v>1388.6736331023701</v>
      </c>
      <c r="P260" s="96">
        <v>1433.9280415011269</v>
      </c>
      <c r="Q260" s="18"/>
      <c r="R260" s="18"/>
      <c r="S260" s="18"/>
      <c r="T260" s="18"/>
    </row>
    <row r="261" spans="1:20" ht="15" customHeight="1">
      <c r="A261" s="52"/>
      <c r="B261" s="138" t="s">
        <v>233</v>
      </c>
      <c r="C261" s="33">
        <v>818.26075362126619</v>
      </c>
      <c r="D261" s="33">
        <v>813.89051166977936</v>
      </c>
      <c r="E261" s="33">
        <v>819.772197693468</v>
      </c>
      <c r="F261" s="33">
        <v>836.23458292684882</v>
      </c>
      <c r="G261" s="33">
        <v>883.75241344119775</v>
      </c>
      <c r="H261" s="33">
        <v>899.18460103384518</v>
      </c>
      <c r="I261" s="33">
        <v>1049.491231465144</v>
      </c>
      <c r="J261" s="33">
        <v>1184.3963896229493</v>
      </c>
      <c r="K261" s="33">
        <v>1216.2877209662447</v>
      </c>
      <c r="L261" s="33">
        <v>1180.4150569027295</v>
      </c>
      <c r="M261" s="33">
        <v>1283.6405310683754</v>
      </c>
      <c r="N261" s="33">
        <v>1419.1802327770577</v>
      </c>
      <c r="O261" s="96">
        <v>1404.8665154508894</v>
      </c>
      <c r="P261" s="96">
        <v>1455.9040156542551</v>
      </c>
      <c r="Q261" s="18"/>
      <c r="R261" s="18"/>
      <c r="S261" s="18"/>
      <c r="T261" s="18"/>
    </row>
    <row r="262" spans="1:20" ht="15" customHeight="1">
      <c r="A262" s="52"/>
      <c r="B262" s="138" t="s">
        <v>234</v>
      </c>
      <c r="C262" s="33">
        <v>979.04281145855998</v>
      </c>
      <c r="D262" s="33">
        <v>1008.2181325675435</v>
      </c>
      <c r="E262" s="33">
        <v>1027.6842397692253</v>
      </c>
      <c r="F262" s="33">
        <v>1069.3550330213395</v>
      </c>
      <c r="G262" s="33">
        <v>1139.023427250115</v>
      </c>
      <c r="H262" s="33">
        <v>1164.0156377985022</v>
      </c>
      <c r="I262" s="33">
        <v>1337.1095343485756</v>
      </c>
      <c r="J262" s="33">
        <v>1478.803256718902</v>
      </c>
      <c r="K262" s="33">
        <v>1526.6218410407457</v>
      </c>
      <c r="L262" s="33">
        <v>1475.0858984768465</v>
      </c>
      <c r="M262" s="33">
        <v>1597.918973994377</v>
      </c>
      <c r="N262" s="33">
        <v>1736.1318346979565</v>
      </c>
      <c r="O262" s="96">
        <v>1754.9818335729531</v>
      </c>
      <c r="P262" s="96">
        <v>1843.1286689732501</v>
      </c>
      <c r="Q262" s="18"/>
      <c r="R262" s="18"/>
      <c r="S262" s="18"/>
      <c r="T262" s="18"/>
    </row>
    <row r="263" spans="1:20" ht="15" customHeight="1">
      <c r="A263" s="70"/>
      <c r="B263" s="81" t="s">
        <v>235</v>
      </c>
      <c r="C263" s="157">
        <v>92.874239495845316</v>
      </c>
      <c r="D263" s="40">
        <v>90.879366254167991</v>
      </c>
      <c r="E263" s="40">
        <v>91.821033122669562</v>
      </c>
      <c r="F263" s="40">
        <v>90.6352827686773</v>
      </c>
      <c r="G263" s="40">
        <v>92.374730113554421</v>
      </c>
      <c r="H263" s="40">
        <v>96.35714107591329</v>
      </c>
      <c r="I263" s="40">
        <v>87.015244852165026</v>
      </c>
      <c r="J263" s="40">
        <v>85.208387889269673</v>
      </c>
      <c r="K263" s="40">
        <v>84.696592714350388</v>
      </c>
      <c r="L263" s="40">
        <v>94.280642527993621</v>
      </c>
      <c r="M263" s="40">
        <v>93.627152856212774</v>
      </c>
      <c r="N263" s="40">
        <v>93.416287942202075</v>
      </c>
      <c r="O263" s="158">
        <v>92.592334924087083</v>
      </c>
      <c r="P263" s="158">
        <v>92.384420154251487</v>
      </c>
      <c r="Q263" s="18"/>
      <c r="R263" s="18"/>
      <c r="S263" s="18"/>
      <c r="T263" s="18"/>
    </row>
    <row r="264" spans="1:20" ht="15" customHeight="1">
      <c r="A264" s="70"/>
      <c r="B264" s="81" t="s">
        <v>236</v>
      </c>
      <c r="C264" s="157">
        <v>7.125760504154691</v>
      </c>
      <c r="D264" s="40">
        <v>9.1206337458320093</v>
      </c>
      <c r="E264" s="40">
        <v>8.1789668773304403</v>
      </c>
      <c r="F264" s="40">
        <v>9.3647172313226967</v>
      </c>
      <c r="G264" s="40">
        <v>7.6252698864455848</v>
      </c>
      <c r="H264" s="40">
        <v>3.6428589240867102</v>
      </c>
      <c r="I264" s="40">
        <v>12.984755147834971</v>
      </c>
      <c r="J264" s="40">
        <v>14.791612110730329</v>
      </c>
      <c r="K264" s="40">
        <v>15.303407285649618</v>
      </c>
      <c r="L264" s="40">
        <v>5.7193574720063856</v>
      </c>
      <c r="M264" s="40">
        <v>6.3728471437872249</v>
      </c>
      <c r="N264" s="40">
        <v>6.5837120577979285</v>
      </c>
      <c r="O264" s="158">
        <v>7.407665075912921</v>
      </c>
      <c r="P264" s="158">
        <v>7.6155798457485098</v>
      </c>
      <c r="Q264" s="18"/>
      <c r="R264" s="18"/>
      <c r="S264" s="18"/>
      <c r="T264" s="18"/>
    </row>
    <row r="265" spans="1:20" ht="15" customHeight="1">
      <c r="A265" s="70"/>
      <c r="B265" s="81" t="s">
        <v>237</v>
      </c>
      <c r="C265" s="157">
        <v>27.354319861718157</v>
      </c>
      <c r="D265" s="40">
        <v>33.862936514118708</v>
      </c>
      <c r="E265" s="40">
        <v>34.382260250461897</v>
      </c>
      <c r="F265" s="40">
        <v>39.118109271316683</v>
      </c>
      <c r="G265" s="40">
        <v>38.331128258751122</v>
      </c>
      <c r="H265" s="40">
        <v>34.782954375761172</v>
      </c>
      <c r="I265" s="40">
        <v>41.673567403259007</v>
      </c>
      <c r="J265" s="40">
        <v>40.465765543060442</v>
      </c>
      <c r="K265" s="40">
        <v>42.116553787210599</v>
      </c>
      <c r="L265" s="40">
        <v>32.159399014125491</v>
      </c>
      <c r="M265" s="40">
        <v>31.522184141227456</v>
      </c>
      <c r="N265" s="40">
        <v>29.626072394009984</v>
      </c>
      <c r="O265" s="158">
        <v>33.785943725319626</v>
      </c>
      <c r="P265" s="158">
        <v>36.152620452315212</v>
      </c>
      <c r="Q265" s="18"/>
      <c r="R265" s="18"/>
      <c r="S265" s="18"/>
      <c r="T265" s="18"/>
    </row>
    <row r="266" spans="1:20" ht="15" customHeight="1">
      <c r="A266" s="70"/>
      <c r="B266" s="81" t="s">
        <v>238</v>
      </c>
      <c r="C266" s="157">
        <v>7.8061397122119365</v>
      </c>
      <c r="D266" s="40">
        <v>8.7502912874275296</v>
      </c>
      <c r="E266" s="40">
        <v>9.2946586775927589</v>
      </c>
      <c r="F266" s="40">
        <v>10.12404211802917</v>
      </c>
      <c r="G266" s="40">
        <v>10.214588592812282</v>
      </c>
      <c r="H266" s="40">
        <v>8.1795780408428573</v>
      </c>
      <c r="I266" s="40">
        <v>7.8121886549244737</v>
      </c>
      <c r="J266" s="40">
        <v>7.8156410217119356</v>
      </c>
      <c r="K266" s="40">
        <v>7.779936474545182</v>
      </c>
      <c r="L266" s="40">
        <v>6.8052983546169079</v>
      </c>
      <c r="M266" s="40">
        <v>5.1191714849333838</v>
      </c>
      <c r="N266" s="40">
        <v>6.7023908658843574</v>
      </c>
      <c r="O266" s="158">
        <v>6.9550444828006457</v>
      </c>
      <c r="P266" s="158">
        <v>7.9420805079153016</v>
      </c>
      <c r="Q266" s="18"/>
      <c r="R266" s="18"/>
      <c r="S266" s="18"/>
      <c r="T266" s="18"/>
    </row>
    <row r="267" spans="1:20" ht="15" customHeight="1">
      <c r="A267" s="70"/>
      <c r="B267" s="81" t="s">
        <v>239</v>
      </c>
      <c r="C267" s="157">
        <v>28.490637927331957</v>
      </c>
      <c r="D267" s="40">
        <v>29.171614772248226</v>
      </c>
      <c r="E267" s="40">
        <v>32.570717059981511</v>
      </c>
      <c r="F267" s="40">
        <v>35.858599492991935</v>
      </c>
      <c r="G267" s="40">
        <v>36.451141795779428</v>
      </c>
      <c r="H267" s="40">
        <v>33.935908083508764</v>
      </c>
      <c r="I267" s="40">
        <v>36.830221967445162</v>
      </c>
      <c r="J267" s="40">
        <v>40.631745923926104</v>
      </c>
      <c r="K267" s="40">
        <v>41.469590113086852</v>
      </c>
      <c r="L267" s="40">
        <v>34.113575769581608</v>
      </c>
      <c r="M267" s="40">
        <v>37.934633307025152</v>
      </c>
      <c r="N267" s="40">
        <v>42.271010613999913</v>
      </c>
      <c r="O267" s="158">
        <v>34.682450228448211</v>
      </c>
      <c r="P267" s="158">
        <v>33.696323419169268</v>
      </c>
      <c r="Q267" s="18"/>
      <c r="R267" s="18"/>
      <c r="S267" s="18"/>
      <c r="T267" s="18"/>
    </row>
    <row r="268" spans="1:20" ht="15" customHeight="1">
      <c r="A268" s="70"/>
      <c r="B268" s="81" t="s">
        <v>240</v>
      </c>
      <c r="C268" s="157">
        <v>23.982403010049051</v>
      </c>
      <c r="D268" s="40">
        <v>23.990407398608966</v>
      </c>
      <c r="E268" s="40">
        <v>24.730231440515833</v>
      </c>
      <c r="F268" s="40">
        <v>25.252084690178545</v>
      </c>
      <c r="G268" s="40">
        <v>27.55380746091506</v>
      </c>
      <c r="H268" s="40">
        <v>28.705221690157178</v>
      </c>
      <c r="I268" s="40">
        <v>30.575436397733398</v>
      </c>
      <c r="J268" s="40">
        <v>32.432880032553818</v>
      </c>
      <c r="K268" s="40">
        <v>33.815125682479859</v>
      </c>
      <c r="L268" s="40">
        <v>30.469220522020336</v>
      </c>
      <c r="M268" s="40">
        <v>29.335839459859258</v>
      </c>
      <c r="N268" s="40">
        <v>28.980074990812462</v>
      </c>
      <c r="O268" s="40">
        <v>25.077096584219994</v>
      </c>
      <c r="P268" s="158">
        <v>24.451248223855888</v>
      </c>
      <c r="Q268" s="18"/>
      <c r="R268" s="18"/>
      <c r="S268" s="18"/>
      <c r="T268" s="18"/>
    </row>
    <row r="269" spans="1:20" ht="15" customHeight="1">
      <c r="A269" s="70"/>
      <c r="B269" s="81" t="s">
        <v>241</v>
      </c>
      <c r="C269" s="157">
        <v>-0.45593885755655222</v>
      </c>
      <c r="D269" s="40">
        <v>4.3209792834659879</v>
      </c>
      <c r="E269" s="40">
        <v>2.9272349907427047</v>
      </c>
      <c r="F269" s="40">
        <v>4.0188346650312292</v>
      </c>
      <c r="G269" s="40">
        <v>4.4693051693383836</v>
      </c>
      <c r="H269" s="40">
        <v>5.3837654090085643</v>
      </c>
      <c r="I269" s="40">
        <v>-0.32922105709664873</v>
      </c>
      <c r="J269" s="40">
        <v>-7.1419514698840763</v>
      </c>
      <c r="K269" s="40">
        <v>-6.87650713698069</v>
      </c>
      <c r="L269" s="40">
        <v>-0.86823587284560522</v>
      </c>
      <c r="M269" s="40">
        <v>-7.666124824651531</v>
      </c>
      <c r="N269" s="40">
        <v>-12.526259411903487</v>
      </c>
      <c r="O269" s="158">
        <v>-1.3491270962408646</v>
      </c>
      <c r="P269" s="158">
        <v>2.7827976953127327</v>
      </c>
      <c r="Q269" s="18"/>
      <c r="R269" s="18"/>
      <c r="S269" s="18"/>
      <c r="T269" s="18"/>
    </row>
    <row r="270" spans="1:20" ht="15" customHeight="1">
      <c r="A270" s="70"/>
      <c r="B270" s="159" t="s">
        <v>242</v>
      </c>
      <c r="C270" s="160">
        <v>16.261420016813748</v>
      </c>
      <c r="D270" s="161">
        <v>20.448058332794325</v>
      </c>
      <c r="E270" s="161">
        <v>22.294303348807862</v>
      </c>
      <c r="F270" s="161">
        <v>24.335406367336041</v>
      </c>
      <c r="G270" s="161">
        <v>25.469095509435942</v>
      </c>
      <c r="H270" s="161">
        <v>25.499130299293938</v>
      </c>
      <c r="I270" s="161">
        <v>22.600573391597234</v>
      </c>
      <c r="J270" s="161">
        <v>21.84808053049592</v>
      </c>
      <c r="K270" s="161">
        <v>22.785365588777768</v>
      </c>
      <c r="L270" s="161">
        <v>22.501764992335335</v>
      </c>
      <c r="M270" s="161">
        <v>22.080263846741762</v>
      </c>
      <c r="N270" s="161">
        <v>20.241036792414203</v>
      </c>
      <c r="O270" s="162">
        <v>22.82047694740416</v>
      </c>
      <c r="P270" s="162">
        <v>22.964144456189363</v>
      </c>
      <c r="Q270" s="18"/>
      <c r="R270" s="18"/>
      <c r="S270" s="18"/>
      <c r="T270" s="18"/>
    </row>
    <row r="271" spans="1:20" ht="15" customHeight="1">
      <c r="A271" s="70"/>
      <c r="B271" s="156" t="s">
        <v>243</v>
      </c>
      <c r="C271" s="40">
        <v>7.9629121662774001</v>
      </c>
      <c r="D271" s="40">
        <v>8.0246761262882416</v>
      </c>
      <c r="E271" s="40">
        <v>8.886098433948149</v>
      </c>
      <c r="F271" s="40">
        <v>9.4681615206698364</v>
      </c>
      <c r="G271" s="40">
        <v>9.8435289047072239</v>
      </c>
      <c r="H271" s="40">
        <v>10.280539382189497</v>
      </c>
      <c r="I271" s="40">
        <v>11.639977394384053</v>
      </c>
      <c r="J271" s="40">
        <v>12.938795922575377</v>
      </c>
      <c r="K271" s="40">
        <v>13.445092393459197</v>
      </c>
      <c r="L271" s="40">
        <v>11.896861554951158</v>
      </c>
      <c r="M271" s="40">
        <v>14.704697788294569</v>
      </c>
      <c r="N271" s="40">
        <v>14.530105947093347</v>
      </c>
      <c r="O271" s="40">
        <v>11.438610280127143</v>
      </c>
      <c r="P271" s="158">
        <v>11.512381008767418</v>
      </c>
      <c r="Q271" s="18"/>
      <c r="R271" s="18"/>
      <c r="S271" s="18"/>
      <c r="T271" s="18"/>
    </row>
    <row r="272" spans="1:20" ht="15" customHeight="1">
      <c r="A272" s="70"/>
      <c r="B272" s="163" t="s">
        <v>244</v>
      </c>
      <c r="C272" s="164">
        <v>11.019786087688841</v>
      </c>
      <c r="D272" s="164">
        <v>12.040536281132939</v>
      </c>
      <c r="E272" s="164">
        <v>13.294222025694774</v>
      </c>
      <c r="F272" s="164">
        <v>13.994960531943548</v>
      </c>
      <c r="G272" s="164">
        <v>14.686304567783756</v>
      </c>
      <c r="H272" s="164">
        <v>16.143749756759266</v>
      </c>
      <c r="I272" s="164">
        <v>17.792024176844766</v>
      </c>
      <c r="J272" s="164">
        <v>19.082784093702283</v>
      </c>
      <c r="K272" s="164">
        <v>18.892035252808771</v>
      </c>
      <c r="L272" s="164">
        <v>18.002283388672446</v>
      </c>
      <c r="M272" s="164">
        <v>19.990731887162617</v>
      </c>
      <c r="N272" s="164">
        <v>19.779334472674293</v>
      </c>
      <c r="O272" s="164">
        <v>16.184259497750453</v>
      </c>
      <c r="P272" s="165">
        <v>16.706641288785047</v>
      </c>
      <c r="Q272" s="18"/>
      <c r="R272" s="18"/>
      <c r="S272" s="18"/>
      <c r="T272" s="18"/>
    </row>
    <row r="273" spans="1:20" ht="15" customHeight="1">
      <c r="A273" s="52"/>
      <c r="B273" s="166" t="s">
        <v>245</v>
      </c>
      <c r="C273" s="106">
        <v>72.27</v>
      </c>
      <c r="D273" s="167">
        <v>81.02</v>
      </c>
      <c r="E273" s="167">
        <v>87.96</v>
      </c>
      <c r="F273" s="168">
        <v>98.212357411012235</v>
      </c>
      <c r="G273" s="168">
        <v>99.49</v>
      </c>
      <c r="H273" s="168">
        <v>106.35</v>
      </c>
      <c r="I273" s="168">
        <v>106.21250121856076</v>
      </c>
      <c r="J273" s="168">
        <v>104.37300217255284</v>
      </c>
      <c r="K273" s="168">
        <v>112.87983401310099</v>
      </c>
      <c r="L273" s="168">
        <v>116.310826164875</v>
      </c>
      <c r="M273" s="168">
        <v>117.86827601656161</v>
      </c>
      <c r="N273" s="168">
        <v>120.84027376290014</v>
      </c>
      <c r="O273" s="168">
        <v>130.75</v>
      </c>
      <c r="P273" s="169">
        <v>133.82</v>
      </c>
      <c r="Q273" s="18"/>
      <c r="R273" s="18"/>
      <c r="S273" s="18"/>
      <c r="T273" s="18"/>
    </row>
    <row r="274" spans="1:20" ht="15" customHeight="1">
      <c r="A274" s="52"/>
      <c r="B274" s="170" t="s">
        <v>246</v>
      </c>
      <c r="C274" s="110">
        <v>26.494503999999999</v>
      </c>
      <c r="D274" s="127">
        <v>26.852179804000002</v>
      </c>
      <c r="E274" s="127">
        <v>27.214684231354003</v>
      </c>
      <c r="F274" s="127">
        <v>27.582082468477285</v>
      </c>
      <c r="G274" s="127">
        <v>27.95444058180173</v>
      </c>
      <c r="H274" s="127">
        <v>27.629783738205028</v>
      </c>
      <c r="I274" s="127">
        <v>27.883425152921749</v>
      </c>
      <c r="J274" s="127">
        <v>28.139394995825569</v>
      </c>
      <c r="K274" s="127">
        <v>28.397714641887248</v>
      </c>
      <c r="L274" s="127">
        <v>28.658405662299771</v>
      </c>
      <c r="M274" s="127">
        <v>28.921489826279682</v>
      </c>
      <c r="N274" s="127">
        <v>29.18698910288493</v>
      </c>
      <c r="O274" s="127">
        <v>29.457260621977646</v>
      </c>
      <c r="P274" s="128">
        <v>29.730034855337159</v>
      </c>
      <c r="Q274" s="18"/>
      <c r="R274" s="18"/>
      <c r="S274" s="18"/>
      <c r="T274" s="18"/>
    </row>
    <row r="275" spans="1:20" ht="15" customHeight="1">
      <c r="A275" s="52"/>
      <c r="B275" s="66" t="s">
        <v>119</v>
      </c>
      <c r="C275" s="56"/>
      <c r="D275" s="50"/>
      <c r="E275" s="50"/>
      <c r="F275" s="22"/>
      <c r="G275" s="50"/>
      <c r="H275" s="22"/>
      <c r="I275" s="22"/>
      <c r="J275" s="50"/>
      <c r="K275" s="18"/>
      <c r="L275" s="18"/>
      <c r="M275" s="65"/>
      <c r="N275" s="65"/>
      <c r="O275" s="65"/>
      <c r="P275" s="50">
        <v>45410</v>
      </c>
      <c r="Q275" s="18"/>
      <c r="R275" s="18"/>
      <c r="S275" s="18"/>
      <c r="T275" s="18"/>
    </row>
    <row r="276" spans="1:20" ht="15" customHeight="1">
      <c r="A276" s="52"/>
      <c r="B276" s="66"/>
      <c r="C276" s="56"/>
      <c r="D276" s="50"/>
      <c r="E276" s="50"/>
      <c r="F276" s="22"/>
      <c r="G276" s="50"/>
      <c r="H276" s="22"/>
      <c r="I276" s="22"/>
      <c r="J276" s="50"/>
      <c r="K276" s="18"/>
      <c r="L276" s="18"/>
      <c r="M276" s="65"/>
      <c r="N276" s="65"/>
      <c r="O276" s="65"/>
      <c r="P276" s="65"/>
      <c r="Q276" s="18"/>
      <c r="R276" s="18"/>
      <c r="S276" s="18"/>
      <c r="T276" s="18"/>
    </row>
    <row r="277" spans="1:20" ht="15" customHeight="1">
      <c r="A277" s="52"/>
      <c r="B277" s="66"/>
      <c r="C277" s="56"/>
      <c r="D277" s="50"/>
      <c r="E277" s="50"/>
      <c r="F277" s="22"/>
      <c r="G277" s="50"/>
      <c r="H277" s="22"/>
      <c r="I277" s="22"/>
      <c r="J277" s="50"/>
      <c r="K277" s="18"/>
      <c r="L277" s="18"/>
      <c r="M277" s="65"/>
      <c r="N277" s="171">
        <f>N270*N223/100</f>
        <v>1007306.8741835593</v>
      </c>
      <c r="O277" s="65"/>
      <c r="P277" s="65"/>
      <c r="Q277" s="18"/>
      <c r="R277" s="18"/>
      <c r="S277" s="18"/>
      <c r="T277" s="18"/>
    </row>
    <row r="278" spans="1:20" ht="15" customHeight="1">
      <c r="A278" s="52"/>
      <c r="B278" s="66"/>
      <c r="C278" s="56"/>
      <c r="D278" s="50"/>
      <c r="E278" s="50"/>
      <c r="F278" s="22"/>
      <c r="G278" s="50"/>
      <c r="H278" s="22"/>
      <c r="I278" s="22"/>
      <c r="J278" s="50"/>
      <c r="K278" s="18"/>
      <c r="L278" s="18"/>
      <c r="M278" s="65"/>
      <c r="N278" s="171">
        <f>N249*N274</f>
        <v>5005397.240698874</v>
      </c>
      <c r="O278" s="65"/>
      <c r="P278" s="65"/>
      <c r="Q278" s="18"/>
      <c r="R278" s="18"/>
      <c r="S278" s="18"/>
      <c r="T278" s="18"/>
    </row>
    <row r="279" spans="1:20" ht="15" customHeight="1">
      <c r="A279" s="52"/>
      <c r="B279" s="66"/>
      <c r="C279" s="56"/>
      <c r="D279" s="50"/>
      <c r="E279" s="50"/>
      <c r="F279" s="22"/>
      <c r="G279" s="50"/>
      <c r="H279" s="22"/>
      <c r="I279" s="22"/>
      <c r="J279" s="50"/>
      <c r="K279" s="65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5" customHeight="1">
      <c r="A280" s="52"/>
      <c r="B280" s="363"/>
      <c r="C280" s="364"/>
      <c r="D280" s="364"/>
      <c r="E280" s="364"/>
      <c r="F280" s="364"/>
      <c r="G280" s="364"/>
      <c r="H280" s="364"/>
      <c r="I280" s="364"/>
      <c r="J280" s="364"/>
      <c r="K280" s="364"/>
      <c r="L280" s="364"/>
      <c r="M280" s="364"/>
      <c r="N280" s="364"/>
      <c r="O280" s="364"/>
      <c r="P280" s="364"/>
      <c r="Q280" s="18"/>
      <c r="R280" s="18"/>
      <c r="S280" s="18"/>
      <c r="T280" s="18"/>
    </row>
    <row r="281" spans="1:20" ht="15" customHeight="1">
      <c r="A281" s="52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8"/>
      <c r="R281" s="18"/>
      <c r="S281" s="18"/>
      <c r="T281" s="18"/>
    </row>
    <row r="282" spans="1:20" ht="15" customHeight="1">
      <c r="A282" s="52"/>
      <c r="B282" s="363" t="s">
        <v>247</v>
      </c>
      <c r="C282" s="364"/>
      <c r="D282" s="364"/>
      <c r="E282" s="364"/>
      <c r="F282" s="364"/>
      <c r="G282" s="364"/>
      <c r="H282" s="364"/>
      <c r="I282" s="364"/>
      <c r="J282" s="364"/>
      <c r="K282" s="364"/>
      <c r="L282" s="364"/>
      <c r="M282" s="364"/>
      <c r="N282" s="364"/>
      <c r="O282" s="364"/>
      <c r="P282" s="364"/>
      <c r="Q282" s="18"/>
      <c r="R282" s="18"/>
      <c r="S282" s="18"/>
      <c r="T282" s="18"/>
    </row>
    <row r="283" spans="1:20" ht="15" customHeight="1">
      <c r="A283" s="52"/>
      <c r="B283" s="377" t="s">
        <v>136</v>
      </c>
      <c r="C283" s="23" t="s">
        <v>50</v>
      </c>
      <c r="D283" s="24" t="s">
        <v>51</v>
      </c>
      <c r="E283" s="24" t="s">
        <v>52</v>
      </c>
      <c r="F283" s="24" t="s">
        <v>53</v>
      </c>
      <c r="G283" s="24" t="s">
        <v>54</v>
      </c>
      <c r="H283" s="24" t="s">
        <v>55</v>
      </c>
      <c r="I283" s="24" t="s">
        <v>56</v>
      </c>
      <c r="J283" s="24" t="s">
        <v>57</v>
      </c>
      <c r="K283" s="24" t="s">
        <v>58</v>
      </c>
      <c r="L283" s="24" t="s">
        <v>59</v>
      </c>
      <c r="M283" s="24" t="s">
        <v>60</v>
      </c>
      <c r="N283" s="24" t="s">
        <v>198</v>
      </c>
      <c r="O283" s="25" t="s">
        <v>62</v>
      </c>
      <c r="P283" s="25" t="s">
        <v>63</v>
      </c>
      <c r="Q283" s="18"/>
      <c r="R283" s="18"/>
      <c r="S283" s="18"/>
      <c r="T283" s="18"/>
    </row>
    <row r="284" spans="1:20" ht="15" customHeight="1">
      <c r="A284" s="52"/>
      <c r="B284" s="366"/>
      <c r="C284" s="27" t="s">
        <v>64</v>
      </c>
      <c r="D284" s="28" t="s">
        <v>65</v>
      </c>
      <c r="E284" s="28" t="s">
        <v>66</v>
      </c>
      <c r="F284" s="28" t="s">
        <v>67</v>
      </c>
      <c r="G284" s="28" t="s">
        <v>68</v>
      </c>
      <c r="H284" s="28" t="s">
        <v>69</v>
      </c>
      <c r="I284" s="28" t="s">
        <v>70</v>
      </c>
      <c r="J284" s="28" t="s">
        <v>71</v>
      </c>
      <c r="K284" s="28" t="s">
        <v>72</v>
      </c>
      <c r="L284" s="28" t="s">
        <v>73</v>
      </c>
      <c r="M284" s="28" t="s">
        <v>74</v>
      </c>
      <c r="N284" s="28" t="s">
        <v>75</v>
      </c>
      <c r="O284" s="71" t="s">
        <v>76</v>
      </c>
      <c r="P284" s="71" t="s">
        <v>77</v>
      </c>
      <c r="Q284" s="18"/>
      <c r="R284" s="18"/>
      <c r="S284" s="18"/>
      <c r="T284" s="18"/>
    </row>
    <row r="285" spans="1:20" ht="15" customHeight="1">
      <c r="A285" s="52"/>
      <c r="B285" s="172" t="s">
        <v>248</v>
      </c>
      <c r="C285" s="132">
        <v>1436072.1927549886</v>
      </c>
      <c r="D285" s="132">
        <v>1618424.000288737</v>
      </c>
      <c r="E285" s="132">
        <v>1777293.178110949</v>
      </c>
      <c r="F285" s="132">
        <v>2022455.37811087</v>
      </c>
      <c r="G285" s="132">
        <v>2186608.0944990236</v>
      </c>
      <c r="H285" s="132">
        <v>2341402.0471218657</v>
      </c>
      <c r="I285" s="132">
        <v>2720562.8007987356</v>
      </c>
      <c r="J285" s="132">
        <v>3011021.9163471563</v>
      </c>
      <c r="K285" s="132">
        <v>3342480.6563602509</v>
      </c>
      <c r="L285" s="132">
        <v>3428524.4493116681</v>
      </c>
      <c r="M285" s="132">
        <v>3714933.3000778966</v>
      </c>
      <c r="N285" s="132">
        <v>4255984.6329989228</v>
      </c>
      <c r="O285" s="173">
        <v>4738940.6930666193</v>
      </c>
      <c r="P285" s="173">
        <v>5050092.3173039546</v>
      </c>
      <c r="Q285" s="18"/>
      <c r="R285" s="18"/>
      <c r="S285" s="18"/>
      <c r="T285" s="18"/>
    </row>
    <row r="286" spans="1:20" ht="15" customHeight="1">
      <c r="A286" s="52"/>
      <c r="B286" s="174" t="s">
        <v>249</v>
      </c>
      <c r="C286" s="99">
        <v>488850.86907831824</v>
      </c>
      <c r="D286" s="99">
        <v>538830.47219444602</v>
      </c>
      <c r="E286" s="99">
        <v>568506.53364654514</v>
      </c>
      <c r="F286" s="99">
        <v>625190.01397340768</v>
      </c>
      <c r="G286" s="99">
        <v>655458.96453283133</v>
      </c>
      <c r="H286" s="99">
        <v>679135.16567964689</v>
      </c>
      <c r="I286" s="99">
        <v>744937.45119585213</v>
      </c>
      <c r="J286" s="99">
        <v>790324.48690312414</v>
      </c>
      <c r="K286" s="99">
        <v>854885.99503673613</v>
      </c>
      <c r="L286" s="99">
        <v>882960.84522335778</v>
      </c>
      <c r="M286" s="99">
        <v>978943.10642487952</v>
      </c>
      <c r="N286" s="99">
        <v>1064069.2591398712</v>
      </c>
      <c r="O286" s="121">
        <v>1157353.7492950037</v>
      </c>
      <c r="P286" s="121">
        <v>1240468.7711627574</v>
      </c>
      <c r="Q286" s="18"/>
      <c r="R286" s="18"/>
      <c r="S286" s="18"/>
      <c r="T286" s="18"/>
    </row>
    <row r="287" spans="1:20" ht="15" customHeight="1">
      <c r="A287" s="52"/>
      <c r="B287" s="174" t="s">
        <v>250</v>
      </c>
      <c r="C287" s="99">
        <v>200309.2293865078</v>
      </c>
      <c r="D287" s="99">
        <v>235792.15378810282</v>
      </c>
      <c r="E287" s="99">
        <v>258403.7255839947</v>
      </c>
      <c r="F287" s="99">
        <v>290736.09167308523</v>
      </c>
      <c r="G287" s="99">
        <v>306244.73745174636</v>
      </c>
      <c r="H287" s="99">
        <v>316494.7253862847</v>
      </c>
      <c r="I287" s="99">
        <v>380132.40827110288</v>
      </c>
      <c r="J287" s="99">
        <v>437757.8648905264</v>
      </c>
      <c r="K287" s="99">
        <v>480074.24736510392</v>
      </c>
      <c r="L287" s="99">
        <v>448041.70161102293</v>
      </c>
      <c r="M287" s="99">
        <v>492806.24430994678</v>
      </c>
      <c r="N287" s="99">
        <v>582952.29269283742</v>
      </c>
      <c r="O287" s="121">
        <v>620666.40338655072</v>
      </c>
      <c r="P287" s="121">
        <v>632899.90997583535</v>
      </c>
      <c r="Q287" s="18"/>
      <c r="R287" s="18"/>
      <c r="S287" s="18"/>
      <c r="T287" s="18"/>
    </row>
    <row r="288" spans="1:20" ht="15" customHeight="1">
      <c r="A288" s="52"/>
      <c r="B288" s="174" t="s">
        <v>251</v>
      </c>
      <c r="C288" s="99">
        <v>746912.09429016279</v>
      </c>
      <c r="D288" s="99">
        <v>843801.37430618831</v>
      </c>
      <c r="E288" s="99">
        <v>950382.91888040956</v>
      </c>
      <c r="F288" s="99">
        <v>1106529.2724643776</v>
      </c>
      <c r="G288" s="99">
        <v>1224904.3925144454</v>
      </c>
      <c r="H288" s="99">
        <v>1345772.1560559343</v>
      </c>
      <c r="I288" s="99">
        <v>1595492.9413317805</v>
      </c>
      <c r="J288" s="99">
        <v>1782939.5645535064</v>
      </c>
      <c r="K288" s="99">
        <v>2007520.4139584107</v>
      </c>
      <c r="L288" s="99">
        <v>2097521.9024772868</v>
      </c>
      <c r="M288" s="99">
        <v>2243183.9493430699</v>
      </c>
      <c r="N288" s="99">
        <v>2608963.0811662148</v>
      </c>
      <c r="O288" s="121">
        <v>2960920.5403850651</v>
      </c>
      <c r="P288" s="121">
        <v>3176723.6361653609</v>
      </c>
      <c r="Q288" s="18"/>
      <c r="R288" s="18"/>
      <c r="S288" s="18"/>
      <c r="T288" s="18"/>
    </row>
    <row r="289" spans="1:20" ht="15" customHeight="1">
      <c r="A289" s="52"/>
      <c r="B289" s="172" t="s">
        <v>252</v>
      </c>
      <c r="C289" s="132">
        <v>1436072.1927549886</v>
      </c>
      <c r="D289" s="132">
        <v>1507171.7049472022</v>
      </c>
      <c r="E289" s="132">
        <v>1553502.3873910143</v>
      </c>
      <c r="F289" s="132">
        <v>1642710.8248230638</v>
      </c>
      <c r="G289" s="132">
        <v>1700405.2587770536</v>
      </c>
      <c r="H289" s="132">
        <v>1700448.1881000644</v>
      </c>
      <c r="I289" s="132">
        <v>1846506.0332956018</v>
      </c>
      <c r="J289" s="132">
        <v>1982653.0777416285</v>
      </c>
      <c r="K289" s="132">
        <v>2109263.0727343815</v>
      </c>
      <c r="L289" s="132">
        <v>2058149.3596651044</v>
      </c>
      <c r="M289" s="132">
        <v>2150497.3799301577</v>
      </c>
      <c r="N289" s="132">
        <v>2263979.0758844139</v>
      </c>
      <c r="O289" s="173">
        <v>2316335.5945639326</v>
      </c>
      <c r="P289" s="173">
        <v>2398325.9852145701</v>
      </c>
      <c r="Q289" s="18"/>
      <c r="R289" s="18"/>
      <c r="S289" s="18"/>
      <c r="T289" s="18"/>
    </row>
    <row r="290" spans="1:20" ht="15" customHeight="1">
      <c r="A290" s="52"/>
      <c r="B290" s="174" t="s">
        <v>249</v>
      </c>
      <c r="C290" s="99">
        <v>488850.86907831824</v>
      </c>
      <c r="D290" s="99">
        <v>514700.3095967861</v>
      </c>
      <c r="E290" s="99">
        <v>521511.83215071762</v>
      </c>
      <c r="F290" s="99">
        <v>545553.4685368283</v>
      </c>
      <c r="G290" s="99">
        <v>552304.06799969112</v>
      </c>
      <c r="H290" s="99">
        <v>551564.07011212024</v>
      </c>
      <c r="I290" s="99">
        <v>581073.47960857092</v>
      </c>
      <c r="J290" s="99">
        <v>597033.36952545913</v>
      </c>
      <c r="K290" s="99">
        <v>629425.88148591982</v>
      </c>
      <c r="L290" s="99">
        <v>644025.95007026405</v>
      </c>
      <c r="M290" s="99">
        <v>662638.30711483676</v>
      </c>
      <c r="N290" s="99">
        <v>679225.32063201792</v>
      </c>
      <c r="O290" s="121">
        <v>697685.26844263205</v>
      </c>
      <c r="P290" s="121">
        <v>718808.42947282491</v>
      </c>
      <c r="Q290" s="18"/>
      <c r="R290" s="18"/>
      <c r="S290" s="18"/>
      <c r="T290" s="18"/>
    </row>
    <row r="291" spans="1:20" ht="15" customHeight="1">
      <c r="A291" s="52"/>
      <c r="B291" s="174" t="s">
        <v>250</v>
      </c>
      <c r="C291" s="99">
        <v>200309.2293865078</v>
      </c>
      <c r="D291" s="99">
        <v>212089.1831501424</v>
      </c>
      <c r="E291" s="99">
        <v>218032.09292848833</v>
      </c>
      <c r="F291" s="99">
        <v>233958.87307350879</v>
      </c>
      <c r="G291" s="99">
        <v>238525.27214197608</v>
      </c>
      <c r="H291" s="99">
        <v>228513.93859860345</v>
      </c>
      <c r="I291" s="99">
        <v>267935.55153326062</v>
      </c>
      <c r="J291" s="99">
        <v>295819.65237019607</v>
      </c>
      <c r="K291" s="99">
        <v>316331.08160571486</v>
      </c>
      <c r="L291" s="99">
        <v>303332.14154529083</v>
      </c>
      <c r="M291" s="99">
        <v>324742.11725404259</v>
      </c>
      <c r="N291" s="99">
        <v>359793.58299725875</v>
      </c>
      <c r="O291" s="121">
        <v>364820.63998619607</v>
      </c>
      <c r="P291" s="121">
        <v>369211.50777439034</v>
      </c>
      <c r="Q291" s="18"/>
      <c r="R291" s="18"/>
      <c r="S291" s="18"/>
      <c r="T291" s="18"/>
    </row>
    <row r="292" spans="1:20" ht="15" customHeight="1">
      <c r="A292" s="52"/>
      <c r="B292" s="174" t="s">
        <v>251</v>
      </c>
      <c r="C292" s="99">
        <v>746912.09429016279</v>
      </c>
      <c r="D292" s="99">
        <v>780382.21220027353</v>
      </c>
      <c r="E292" s="99">
        <v>813958.46231180849</v>
      </c>
      <c r="F292" s="99">
        <v>863198.48321272701</v>
      </c>
      <c r="G292" s="99">
        <v>909575.91863538581</v>
      </c>
      <c r="H292" s="99">
        <v>920370.1793893408</v>
      </c>
      <c r="I292" s="99">
        <v>997497.0021537703</v>
      </c>
      <c r="J292" s="99">
        <v>1089800.0558459728</v>
      </c>
      <c r="K292" s="99">
        <v>1163506.1096427476</v>
      </c>
      <c r="L292" s="99">
        <v>1110791.2680495498</v>
      </c>
      <c r="M292" s="99">
        <v>1163116.9555612791</v>
      </c>
      <c r="N292" s="99">
        <v>1224960.1722551372</v>
      </c>
      <c r="O292" s="121">
        <v>1253829.6861351046</v>
      </c>
      <c r="P292" s="121">
        <v>1310306.0479673548</v>
      </c>
      <c r="Q292" s="18"/>
      <c r="R292" s="18"/>
      <c r="S292" s="18"/>
      <c r="T292" s="18"/>
    </row>
    <row r="293" spans="1:20" ht="15" customHeight="1">
      <c r="A293" s="52"/>
      <c r="B293" s="172" t="s">
        <v>253</v>
      </c>
      <c r="C293" s="132"/>
      <c r="D293" s="175">
        <v>4.9509706093406773</v>
      </c>
      <c r="E293" s="175">
        <v>3.0740148777829552</v>
      </c>
      <c r="F293" s="175">
        <v>5.7424074887884879</v>
      </c>
      <c r="G293" s="175">
        <v>3.5121479132034104</v>
      </c>
      <c r="H293" s="175">
        <v>2.5246524491297009E-3</v>
      </c>
      <c r="I293" s="175">
        <v>8.5893734497567955</v>
      </c>
      <c r="J293" s="175">
        <v>7.3732249985143312</v>
      </c>
      <c r="K293" s="175">
        <v>6.3858874966148935</v>
      </c>
      <c r="L293" s="175">
        <v>-2.4232972041280241</v>
      </c>
      <c r="M293" s="175">
        <v>4.4869445374013006</v>
      </c>
      <c r="N293" s="175">
        <v>5.2769976384691901</v>
      </c>
      <c r="O293" s="176">
        <v>2.3125884526589919</v>
      </c>
      <c r="P293" s="176">
        <v>3.5396594018179282</v>
      </c>
      <c r="Q293" s="18"/>
      <c r="R293" s="18"/>
      <c r="S293" s="18"/>
      <c r="T293" s="18"/>
    </row>
    <row r="294" spans="1:20" ht="15" customHeight="1">
      <c r="A294" s="52"/>
      <c r="B294" s="174" t="s">
        <v>249</v>
      </c>
      <c r="C294" s="99"/>
      <c r="D294" s="177">
        <v>5.2877967808883142</v>
      </c>
      <c r="E294" s="177">
        <v>1.3233958532621886</v>
      </c>
      <c r="F294" s="177">
        <v>4.6099886721578001</v>
      </c>
      <c r="G294" s="177">
        <v>1.2373854905492396</v>
      </c>
      <c r="H294" s="177">
        <v>-0.13398378365217664</v>
      </c>
      <c r="I294" s="177">
        <v>5.3501326673530603</v>
      </c>
      <c r="J294" s="177">
        <v>2.7466216368434644</v>
      </c>
      <c r="K294" s="177">
        <v>5.4255781358096069</v>
      </c>
      <c r="L294" s="177">
        <v>2.3195850399219462</v>
      </c>
      <c r="M294" s="177">
        <v>2.8900011005056672</v>
      </c>
      <c r="N294" s="177">
        <v>2.5031775765276709</v>
      </c>
      <c r="O294" s="178">
        <v>2.7177944122338054</v>
      </c>
      <c r="P294" s="178">
        <v>3.0276059973781337</v>
      </c>
      <c r="Q294" s="18"/>
      <c r="R294" s="18"/>
      <c r="S294" s="18"/>
      <c r="T294" s="18"/>
    </row>
    <row r="295" spans="1:20" ht="15" customHeight="1">
      <c r="A295" s="52"/>
      <c r="B295" s="174" t="s">
        <v>250</v>
      </c>
      <c r="C295" s="99"/>
      <c r="D295" s="177">
        <v>5.8808841707960102</v>
      </c>
      <c r="E295" s="177">
        <v>2.8020805635046546</v>
      </c>
      <c r="F295" s="177">
        <v>7.3047870756550655</v>
      </c>
      <c r="G295" s="177">
        <v>1.9517956333430226</v>
      </c>
      <c r="H295" s="177">
        <v>-4.1971793820713641</v>
      </c>
      <c r="I295" s="177">
        <v>17.251294680935533</v>
      </c>
      <c r="J295" s="177">
        <v>10.407017910601541</v>
      </c>
      <c r="K295" s="177">
        <v>6.9337615236766901</v>
      </c>
      <c r="L295" s="177">
        <v>-4.1092832213770034</v>
      </c>
      <c r="M295" s="177">
        <v>7.0582614818466309</v>
      </c>
      <c r="N295" s="177">
        <v>10.793630970816064</v>
      </c>
      <c r="O295" s="178">
        <v>1.397205849826292</v>
      </c>
      <c r="P295" s="178">
        <v>1.2035689067264428</v>
      </c>
      <c r="Q295" s="18"/>
      <c r="R295" s="18"/>
      <c r="S295" s="18"/>
      <c r="T295" s="18"/>
    </row>
    <row r="296" spans="1:20" ht="15" customHeight="1">
      <c r="A296" s="52"/>
      <c r="B296" s="174" t="s">
        <v>251</v>
      </c>
      <c r="C296" s="99"/>
      <c r="D296" s="177">
        <v>4.4811321393743775</v>
      </c>
      <c r="E296" s="177">
        <v>4.3025391387211824</v>
      </c>
      <c r="F296" s="177">
        <v>6.0494513148824316</v>
      </c>
      <c r="G296" s="177">
        <v>5.3727429235101569</v>
      </c>
      <c r="H296" s="177">
        <v>1.1867355470612453</v>
      </c>
      <c r="I296" s="177">
        <v>8.3799784577551826</v>
      </c>
      <c r="J296" s="177">
        <v>9.2534667766323242</v>
      </c>
      <c r="K296" s="177">
        <v>6.7632639034468882</v>
      </c>
      <c r="L296" s="177">
        <v>-4.5306888512501047</v>
      </c>
      <c r="M296" s="177">
        <v>4.7106678830495792</v>
      </c>
      <c r="N296" s="177">
        <v>5.3170247753816646</v>
      </c>
      <c r="O296" s="178">
        <v>2.3567716350172394</v>
      </c>
      <c r="P296" s="178">
        <v>4.5043088751820015</v>
      </c>
      <c r="Q296" s="18"/>
      <c r="R296" s="18"/>
      <c r="S296" s="18"/>
      <c r="T296" s="18"/>
    </row>
    <row r="297" spans="1:20" ht="15" customHeight="1">
      <c r="A297" s="52"/>
      <c r="B297" s="172" t="s">
        <v>254</v>
      </c>
      <c r="C297" s="132">
        <v>100</v>
      </c>
      <c r="D297" s="132">
        <v>107.38152759744332</v>
      </c>
      <c r="E297" s="132">
        <v>114.40556464774888</v>
      </c>
      <c r="F297" s="132">
        <v>123.11694472024367</v>
      </c>
      <c r="G297" s="132">
        <v>128.59335050937511</v>
      </c>
      <c r="H297" s="132">
        <v>137.69323073218411</v>
      </c>
      <c r="I297" s="132">
        <v>147.33571143242554</v>
      </c>
      <c r="J297" s="132">
        <v>151.86831978577447</v>
      </c>
      <c r="K297" s="132">
        <v>158.46675076083162</v>
      </c>
      <c r="L297" s="132">
        <v>166.5828786045706</v>
      </c>
      <c r="M297" s="132">
        <v>172.74763200123255</v>
      </c>
      <c r="N297" s="132">
        <v>187.98692436396925</v>
      </c>
      <c r="O297" s="173">
        <v>204.58782847304821</v>
      </c>
      <c r="P297" s="173">
        <v>210.56738526944412</v>
      </c>
      <c r="Q297" s="18"/>
      <c r="R297" s="18"/>
      <c r="S297" s="18"/>
      <c r="T297" s="18"/>
    </row>
    <row r="298" spans="1:20" ht="15" customHeight="1">
      <c r="A298" s="52"/>
      <c r="B298" s="174" t="s">
        <v>249</v>
      </c>
      <c r="C298" s="99">
        <v>100</v>
      </c>
      <c r="D298" s="141">
        <v>104.68819663554572</v>
      </c>
      <c r="E298" s="141">
        <v>109.01124358042293</v>
      </c>
      <c r="F298" s="141">
        <v>114.59738596294955</v>
      </c>
      <c r="G298" s="141">
        <v>118.67719296487201</v>
      </c>
      <c r="H298" s="141">
        <v>123.12897131635032</v>
      </c>
      <c r="I298" s="141">
        <v>128.2002151772036</v>
      </c>
      <c r="J298" s="141">
        <v>132.37526196086807</v>
      </c>
      <c r="K298" s="141">
        <v>135.8199623152706</v>
      </c>
      <c r="L298" s="141">
        <v>137.10019683632711</v>
      </c>
      <c r="M298" s="141">
        <v>147.73415540783495</v>
      </c>
      <c r="N298" s="141">
        <v>156.65924499836913</v>
      </c>
      <c r="O298" s="179">
        <v>165.88479098583238</v>
      </c>
      <c r="P298" s="179">
        <v>172.57293046389549</v>
      </c>
      <c r="Q298" s="18"/>
      <c r="R298" s="18"/>
      <c r="S298" s="18"/>
      <c r="T298" s="18"/>
    </row>
    <row r="299" spans="1:20" ht="15" customHeight="1">
      <c r="A299" s="52"/>
      <c r="B299" s="174" t="s">
        <v>250</v>
      </c>
      <c r="C299" s="99">
        <v>100</v>
      </c>
      <c r="D299" s="141">
        <v>111.17594508399826</v>
      </c>
      <c r="E299" s="141">
        <v>118.51637165577627</v>
      </c>
      <c r="F299" s="141">
        <v>124.26803388719405</v>
      </c>
      <c r="G299" s="141">
        <v>128.39089740958855</v>
      </c>
      <c r="H299" s="141">
        <v>138.50127800835119</v>
      </c>
      <c r="I299" s="141">
        <v>141.87456875199877</v>
      </c>
      <c r="J299" s="141">
        <v>147.98133301255635</v>
      </c>
      <c r="K299" s="141">
        <v>151.7632238122853</v>
      </c>
      <c r="L299" s="141">
        <v>147.706635811334</v>
      </c>
      <c r="M299" s="141">
        <v>151.75310442545069</v>
      </c>
      <c r="N299" s="141">
        <v>162.02409388087361</v>
      </c>
      <c r="O299" s="179">
        <v>170.12919099369904</v>
      </c>
      <c r="P299" s="179">
        <v>171.41933462230378</v>
      </c>
      <c r="Q299" s="18"/>
      <c r="R299" s="18"/>
      <c r="S299" s="18"/>
      <c r="T299" s="18"/>
    </row>
    <row r="300" spans="1:20" ht="15" customHeight="1">
      <c r="A300" s="52"/>
      <c r="B300" s="174" t="s">
        <v>251</v>
      </c>
      <c r="C300" s="99">
        <v>100</v>
      </c>
      <c r="D300" s="141">
        <v>108.12667960833006</v>
      </c>
      <c r="E300" s="141">
        <v>116.76061652840708</v>
      </c>
      <c r="F300" s="141">
        <v>128.18943661091723</v>
      </c>
      <c r="G300" s="141">
        <v>134.66763657860895</v>
      </c>
      <c r="H300" s="141">
        <v>146.22074749845163</v>
      </c>
      <c r="I300" s="141">
        <v>159.94964775701908</v>
      </c>
      <c r="J300" s="141">
        <v>163.60244753056782</v>
      </c>
      <c r="K300" s="141">
        <v>172.54059925605517</v>
      </c>
      <c r="L300" s="141">
        <v>188.83132797400793</v>
      </c>
      <c r="M300" s="141">
        <v>192.85970672318064</v>
      </c>
      <c r="N300" s="141">
        <v>212.9835026687557</v>
      </c>
      <c r="O300" s="179">
        <v>236.15013850182643</v>
      </c>
      <c r="P300" s="179">
        <v>242.44134727862496</v>
      </c>
      <c r="Q300" s="18"/>
      <c r="R300" s="18"/>
      <c r="S300" s="18"/>
      <c r="T300" s="18"/>
    </row>
    <row r="301" spans="1:20" ht="15" customHeight="1">
      <c r="A301" s="52"/>
      <c r="B301" s="172" t="s">
        <v>255</v>
      </c>
      <c r="C301" s="180"/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2"/>
      <c r="P301" s="182"/>
      <c r="Q301" s="18"/>
      <c r="R301" s="18"/>
      <c r="S301" s="18"/>
      <c r="T301" s="18"/>
    </row>
    <row r="302" spans="1:20" ht="15" customHeight="1">
      <c r="A302" s="52"/>
      <c r="B302" s="174" t="s">
        <v>249</v>
      </c>
      <c r="C302" s="141">
        <v>34.040828277615859</v>
      </c>
      <c r="D302" s="141">
        <v>33.293529513793374</v>
      </c>
      <c r="E302" s="141">
        <v>31.987211825727023</v>
      </c>
      <c r="F302" s="141">
        <v>30.91242559612779</v>
      </c>
      <c r="G302" s="141">
        <v>29.976060464689912</v>
      </c>
      <c r="H302" s="141">
        <v>29.00549124036446</v>
      </c>
      <c r="I302" s="141">
        <v>27.381740681639272</v>
      </c>
      <c r="J302" s="141">
        <v>26.247716186068555</v>
      </c>
      <c r="K302" s="141">
        <v>25.57639319198492</v>
      </c>
      <c r="L302" s="141">
        <v>25.753377532443338</v>
      </c>
      <c r="M302" s="141">
        <v>26.351566161480005</v>
      </c>
      <c r="N302" s="141">
        <v>25.00171760230462</v>
      </c>
      <c r="O302" s="179">
        <v>24.422203700254954</v>
      </c>
      <c r="P302" s="179">
        <v>24.563289009833287</v>
      </c>
      <c r="Q302" s="18"/>
      <c r="R302" s="18"/>
      <c r="S302" s="18"/>
      <c r="T302" s="18"/>
    </row>
    <row r="303" spans="1:20" ht="15" customHeight="1">
      <c r="A303" s="52"/>
      <c r="B303" s="174" t="s">
        <v>250</v>
      </c>
      <c r="C303" s="141">
        <v>13.948409446062088</v>
      </c>
      <c r="D303" s="141">
        <v>14.569244755764622</v>
      </c>
      <c r="E303" s="141">
        <v>14.539172758129141</v>
      </c>
      <c r="F303" s="141">
        <v>14.375402039507801</v>
      </c>
      <c r="G303" s="141">
        <v>14.005469851784778</v>
      </c>
      <c r="H303" s="141">
        <v>13.517316505951262</v>
      </c>
      <c r="I303" s="141">
        <v>13.972565094233408</v>
      </c>
      <c r="J303" s="141">
        <v>14.538514731955043</v>
      </c>
      <c r="K303" s="141">
        <v>14.362813033834406</v>
      </c>
      <c r="L303" s="141">
        <v>13.068062025953308</v>
      </c>
      <c r="M303" s="141">
        <v>13.265547575231388</v>
      </c>
      <c r="N303" s="141">
        <v>13.697236784477482</v>
      </c>
      <c r="O303" s="179">
        <v>13.097154904146116</v>
      </c>
      <c r="P303" s="179">
        <v>12.532442383423909</v>
      </c>
      <c r="Q303" s="18"/>
      <c r="R303" s="18"/>
      <c r="S303" s="18"/>
      <c r="T303" s="18"/>
    </row>
    <row r="304" spans="1:20" ht="15" customHeight="1">
      <c r="A304" s="52"/>
      <c r="B304" s="183" t="s">
        <v>251</v>
      </c>
      <c r="C304" s="184">
        <v>52.010762276322076</v>
      </c>
      <c r="D304" s="184">
        <v>52.137225730442019</v>
      </c>
      <c r="E304" s="184">
        <v>53.473615416143858</v>
      </c>
      <c r="F304" s="184">
        <v>54.712172364364434</v>
      </c>
      <c r="G304" s="184">
        <v>56.018469683525282</v>
      </c>
      <c r="H304" s="184">
        <v>57.477192253684287</v>
      </c>
      <c r="I304" s="184">
        <v>58.645694224127318</v>
      </c>
      <c r="J304" s="184">
        <v>59.213769081976423</v>
      </c>
      <c r="K304" s="184">
        <v>60.060793774180667</v>
      </c>
      <c r="L304" s="184">
        <v>61.178560441603338</v>
      </c>
      <c r="M304" s="184">
        <v>60.38288626328859</v>
      </c>
      <c r="N304" s="184">
        <v>61.301045613217923</v>
      </c>
      <c r="O304" s="185">
        <v>62.480641395598937</v>
      </c>
      <c r="P304" s="185">
        <v>62.904268606742789</v>
      </c>
      <c r="Q304" s="18"/>
      <c r="R304" s="18"/>
      <c r="S304" s="18"/>
      <c r="T304" s="18"/>
    </row>
    <row r="305" spans="1:20" ht="15" customHeight="1">
      <c r="A305" s="52"/>
      <c r="B305" s="66" t="s">
        <v>119</v>
      </c>
      <c r="C305" s="56"/>
      <c r="D305" s="50"/>
      <c r="E305" s="50"/>
      <c r="F305" s="22"/>
      <c r="G305" s="50"/>
      <c r="H305" s="22"/>
      <c r="I305" s="22"/>
      <c r="J305" s="50"/>
      <c r="K305" s="18"/>
      <c r="L305" s="18"/>
      <c r="M305" s="65"/>
      <c r="N305" s="65"/>
      <c r="O305" s="65"/>
      <c r="P305" s="50">
        <v>45410</v>
      </c>
      <c r="Q305" s="18"/>
      <c r="R305" s="18"/>
      <c r="S305" s="18"/>
      <c r="T305" s="18"/>
    </row>
    <row r="306" spans="1:20" ht="15" customHeight="1">
      <c r="A306" s="52"/>
      <c r="B306" s="52"/>
      <c r="C306" s="56"/>
      <c r="D306" s="22"/>
      <c r="E306" s="22"/>
      <c r="F306" s="22"/>
      <c r="G306" s="22"/>
      <c r="H306" s="22"/>
      <c r="I306" s="22"/>
      <c r="J306" s="22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5" customHeight="1">
      <c r="A307" s="363" t="s">
        <v>256</v>
      </c>
      <c r="B307" s="364"/>
      <c r="C307" s="364"/>
      <c r="D307" s="364"/>
      <c r="E307" s="364"/>
      <c r="F307" s="364"/>
      <c r="G307" s="364"/>
      <c r="H307" s="364"/>
      <c r="I307" s="364"/>
      <c r="J307" s="364"/>
      <c r="K307" s="364"/>
      <c r="L307" s="364"/>
      <c r="M307" s="364"/>
      <c r="N307" s="364"/>
      <c r="O307" s="364"/>
      <c r="P307" s="364"/>
      <c r="Q307" s="18"/>
      <c r="R307" s="18"/>
      <c r="S307" s="18"/>
      <c r="T307" s="18"/>
    </row>
    <row r="308" spans="1:20" ht="15" customHeight="1">
      <c r="A308" s="55"/>
      <c r="B308" s="55"/>
      <c r="C308" s="56"/>
      <c r="D308" s="22"/>
      <c r="E308" s="22"/>
      <c r="F308" s="57"/>
      <c r="G308" s="57"/>
      <c r="H308" s="57"/>
      <c r="I308" s="57"/>
      <c r="J308" s="57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5" customHeight="1">
      <c r="A309" s="365" t="s">
        <v>131</v>
      </c>
      <c r="B309" s="367" t="s">
        <v>49</v>
      </c>
      <c r="C309" s="23" t="s">
        <v>50</v>
      </c>
      <c r="D309" s="24" t="s">
        <v>51</v>
      </c>
      <c r="E309" s="24" t="s">
        <v>52</v>
      </c>
      <c r="F309" s="24" t="s">
        <v>53</v>
      </c>
      <c r="G309" s="24" t="s">
        <v>54</v>
      </c>
      <c r="H309" s="24" t="s">
        <v>55</v>
      </c>
      <c r="I309" s="24" t="s">
        <v>56</v>
      </c>
      <c r="J309" s="24" t="s">
        <v>57</v>
      </c>
      <c r="K309" s="24" t="s">
        <v>58</v>
      </c>
      <c r="L309" s="24" t="s">
        <v>59</v>
      </c>
      <c r="M309" s="24" t="s">
        <v>60</v>
      </c>
      <c r="N309" s="24" t="s">
        <v>198</v>
      </c>
      <c r="O309" s="25" t="s">
        <v>62</v>
      </c>
      <c r="P309" s="25" t="s">
        <v>63</v>
      </c>
      <c r="Q309" s="18"/>
      <c r="R309" s="18"/>
      <c r="S309" s="18"/>
      <c r="T309" s="18"/>
    </row>
    <row r="310" spans="1:20" ht="15" customHeight="1">
      <c r="A310" s="366"/>
      <c r="B310" s="368"/>
      <c r="C310" s="27" t="s">
        <v>64</v>
      </c>
      <c r="D310" s="28" t="s">
        <v>65</v>
      </c>
      <c r="E310" s="28" t="s">
        <v>66</v>
      </c>
      <c r="F310" s="28" t="s">
        <v>67</v>
      </c>
      <c r="G310" s="28" t="s">
        <v>68</v>
      </c>
      <c r="H310" s="28" t="s">
        <v>69</v>
      </c>
      <c r="I310" s="28" t="s">
        <v>70</v>
      </c>
      <c r="J310" s="28" t="s">
        <v>71</v>
      </c>
      <c r="K310" s="28" t="s">
        <v>72</v>
      </c>
      <c r="L310" s="28" t="s">
        <v>73</v>
      </c>
      <c r="M310" s="28" t="s">
        <v>74</v>
      </c>
      <c r="N310" s="28" t="s">
        <v>75</v>
      </c>
      <c r="O310" s="71" t="s">
        <v>76</v>
      </c>
      <c r="P310" s="71" t="s">
        <v>77</v>
      </c>
      <c r="Q310" s="18"/>
      <c r="R310" s="18"/>
      <c r="S310" s="18"/>
      <c r="T310" s="18"/>
    </row>
    <row r="311" spans="1:20" ht="15" customHeight="1">
      <c r="A311" s="31" t="s">
        <v>78</v>
      </c>
      <c r="B311" s="32" t="s">
        <v>79</v>
      </c>
      <c r="C311" s="33">
        <v>100</v>
      </c>
      <c r="D311" s="34">
        <v>104.57086208148627</v>
      </c>
      <c r="E311" s="34">
        <v>108.89982254878447</v>
      </c>
      <c r="F311" s="34">
        <v>114.52644672534642</v>
      </c>
      <c r="G311" s="34">
        <v>118.6346725161481</v>
      </c>
      <c r="H311" s="34">
        <v>122.95434416684803</v>
      </c>
      <c r="I311" s="34">
        <v>128.09662537771413</v>
      </c>
      <c r="J311" s="34">
        <v>132.13262251040859</v>
      </c>
      <c r="K311" s="34">
        <v>135.58494859146279</v>
      </c>
      <c r="L311" s="34">
        <v>137.07529122100789</v>
      </c>
      <c r="M311" s="34">
        <v>148.10930954941173</v>
      </c>
      <c r="N311" s="34">
        <v>157.13466222167537</v>
      </c>
      <c r="O311" s="35">
        <v>166.50272055810356</v>
      </c>
      <c r="P311" s="35">
        <v>173.46075251697533</v>
      </c>
      <c r="Q311" s="18"/>
      <c r="R311" s="18"/>
      <c r="S311" s="18"/>
      <c r="T311" s="18"/>
    </row>
    <row r="312" spans="1:20" ht="15" customHeight="1">
      <c r="A312" s="31" t="s">
        <v>80</v>
      </c>
      <c r="B312" s="32" t="s">
        <v>81</v>
      </c>
      <c r="C312" s="33">
        <v>100</v>
      </c>
      <c r="D312" s="34">
        <v>111.30682908804165</v>
      </c>
      <c r="E312" s="34">
        <v>115.23690824800701</v>
      </c>
      <c r="F312" s="34">
        <v>118.31175037497879</v>
      </c>
      <c r="G312" s="34">
        <v>120.86148500807499</v>
      </c>
      <c r="H312" s="34">
        <v>132.3393799857941</v>
      </c>
      <c r="I312" s="34">
        <v>133.21445517918659</v>
      </c>
      <c r="J312" s="34">
        <v>143.3915740213013</v>
      </c>
      <c r="K312" s="34">
        <v>145.35921392600096</v>
      </c>
      <c r="L312" s="34">
        <v>138.15931544633054</v>
      </c>
      <c r="M312" s="34">
        <v>132.05527655061783</v>
      </c>
      <c r="N312" s="34">
        <v>137.97454716141081</v>
      </c>
      <c r="O312" s="35">
        <v>141.17000289697103</v>
      </c>
      <c r="P312" s="35">
        <v>136.80926150748357</v>
      </c>
      <c r="Q312" s="18"/>
      <c r="R312" s="18"/>
      <c r="S312" s="18"/>
      <c r="T312" s="18"/>
    </row>
    <row r="313" spans="1:20" ht="15" customHeight="1">
      <c r="A313" s="31" t="s">
        <v>82</v>
      </c>
      <c r="B313" s="32" t="s">
        <v>83</v>
      </c>
      <c r="C313" s="33">
        <v>100</v>
      </c>
      <c r="D313" s="34">
        <v>109.79945580150283</v>
      </c>
      <c r="E313" s="34">
        <v>117.58953306167801</v>
      </c>
      <c r="F313" s="34">
        <v>123.94097765414959</v>
      </c>
      <c r="G313" s="34">
        <v>128.32938408151625</v>
      </c>
      <c r="H313" s="34">
        <v>139.28035295709066</v>
      </c>
      <c r="I313" s="34">
        <v>139.71975783982572</v>
      </c>
      <c r="J313" s="34">
        <v>145.1937801574054</v>
      </c>
      <c r="K313" s="34">
        <v>154.52225592220753</v>
      </c>
      <c r="L313" s="34">
        <v>153.76230810501184</v>
      </c>
      <c r="M313" s="34">
        <v>168.69734836619071</v>
      </c>
      <c r="N313" s="34">
        <v>183.27332186012353</v>
      </c>
      <c r="O313" s="35">
        <v>190.12300987173407</v>
      </c>
      <c r="P313" s="35">
        <v>194.4213922748477</v>
      </c>
      <c r="Q313" s="18"/>
      <c r="R313" s="18"/>
      <c r="S313" s="18"/>
      <c r="T313" s="18"/>
    </row>
    <row r="314" spans="1:20" ht="15" customHeight="1">
      <c r="A314" s="31" t="s">
        <v>84</v>
      </c>
      <c r="B314" s="32" t="s">
        <v>85</v>
      </c>
      <c r="C314" s="33">
        <v>100</v>
      </c>
      <c r="D314" s="34">
        <v>101.19111138657691</v>
      </c>
      <c r="E314" s="34">
        <v>120.69400059612025</v>
      </c>
      <c r="F314" s="34">
        <v>119.69227790977865</v>
      </c>
      <c r="G314" s="34">
        <v>121.56742686445622</v>
      </c>
      <c r="H314" s="34">
        <v>119.59018655344266</v>
      </c>
      <c r="I314" s="34">
        <v>148.93065595070814</v>
      </c>
      <c r="J314" s="34">
        <v>143.78985686737465</v>
      </c>
      <c r="K314" s="34">
        <v>143.36564501913043</v>
      </c>
      <c r="L314" s="34">
        <v>143.05152474300405</v>
      </c>
      <c r="M314" s="34">
        <v>143.00251515401101</v>
      </c>
      <c r="N314" s="34">
        <v>143.19479989795093</v>
      </c>
      <c r="O314" s="35">
        <v>143.04908926308332</v>
      </c>
      <c r="P314" s="35">
        <v>144.65121003123159</v>
      </c>
      <c r="Q314" s="18"/>
      <c r="R314" s="18"/>
      <c r="S314" s="18"/>
      <c r="T314" s="18"/>
    </row>
    <row r="315" spans="1:20" ht="15" customHeight="1">
      <c r="A315" s="31" t="s">
        <v>86</v>
      </c>
      <c r="B315" s="32" t="s">
        <v>87</v>
      </c>
      <c r="C315" s="33">
        <v>100</v>
      </c>
      <c r="D315" s="34">
        <v>99.666120874053149</v>
      </c>
      <c r="E315" s="34">
        <v>100.07256225920204</v>
      </c>
      <c r="F315" s="34">
        <v>129.06256981503142</v>
      </c>
      <c r="G315" s="34">
        <v>128.54051469199018</v>
      </c>
      <c r="H315" s="34">
        <v>128.23699632662613</v>
      </c>
      <c r="I315" s="34">
        <v>127.40149311024641</v>
      </c>
      <c r="J315" s="34">
        <v>127.18516636814574</v>
      </c>
      <c r="K315" s="34">
        <v>127.17467979154395</v>
      </c>
      <c r="L315" s="34">
        <v>127.02014738838704</v>
      </c>
      <c r="M315" s="34">
        <v>129.09231996248457</v>
      </c>
      <c r="N315" s="34">
        <v>127.44276330504331</v>
      </c>
      <c r="O315" s="35">
        <v>127.43308652737623</v>
      </c>
      <c r="P315" s="35">
        <v>127.63308979231365</v>
      </c>
      <c r="Q315" s="18"/>
      <c r="R315" s="18"/>
      <c r="S315" s="18"/>
      <c r="T315" s="18"/>
    </row>
    <row r="316" spans="1:20" ht="15" customHeight="1">
      <c r="A316" s="31" t="s">
        <v>88</v>
      </c>
      <c r="B316" s="32" t="s">
        <v>89</v>
      </c>
      <c r="C316" s="33">
        <v>100</v>
      </c>
      <c r="D316" s="34">
        <v>115.56500032645711</v>
      </c>
      <c r="E316" s="34">
        <v>121.20336141571177</v>
      </c>
      <c r="F316" s="34">
        <v>124.79345183719744</v>
      </c>
      <c r="G316" s="34">
        <v>129.54221325603186</v>
      </c>
      <c r="H316" s="34">
        <v>142.01209710822718</v>
      </c>
      <c r="I316" s="34">
        <v>144.27776521643062</v>
      </c>
      <c r="J316" s="34">
        <v>153.14787075109723</v>
      </c>
      <c r="K316" s="34">
        <v>153.31069617661672</v>
      </c>
      <c r="L316" s="34">
        <v>146.15827479006347</v>
      </c>
      <c r="M316" s="34">
        <v>142.39722679914263</v>
      </c>
      <c r="N316" s="34">
        <v>153.82459366500512</v>
      </c>
      <c r="O316" s="35">
        <v>167.80402619703167</v>
      </c>
      <c r="P316" s="35">
        <v>168.6413104508548</v>
      </c>
      <c r="Q316" s="18"/>
      <c r="R316" s="18"/>
      <c r="S316" s="18"/>
      <c r="T316" s="18"/>
    </row>
    <row r="317" spans="1:20" ht="15" customHeight="1">
      <c r="A317" s="31" t="s">
        <v>90</v>
      </c>
      <c r="B317" s="32" t="s">
        <v>91</v>
      </c>
      <c r="C317" s="33">
        <v>100</v>
      </c>
      <c r="D317" s="34">
        <v>106.96291883689639</v>
      </c>
      <c r="E317" s="34">
        <v>117.67194515766887</v>
      </c>
      <c r="F317" s="34">
        <v>126.74470677882582</v>
      </c>
      <c r="G317" s="34">
        <v>132.31526480451035</v>
      </c>
      <c r="H317" s="34">
        <v>139.74779757082189</v>
      </c>
      <c r="I317" s="34">
        <v>144.48098020310988</v>
      </c>
      <c r="J317" s="34">
        <v>145.39596902665056</v>
      </c>
      <c r="K317" s="34">
        <v>154.18911423125624</v>
      </c>
      <c r="L317" s="34">
        <v>165.01420615038782</v>
      </c>
      <c r="M317" s="34">
        <v>174.18525629905497</v>
      </c>
      <c r="N317" s="34">
        <v>187.51327444882372</v>
      </c>
      <c r="O317" s="35">
        <v>192.56755535553447</v>
      </c>
      <c r="P317" s="35">
        <v>201.21952168229305</v>
      </c>
      <c r="Q317" s="18"/>
      <c r="R317" s="18"/>
      <c r="S317" s="18"/>
      <c r="T317" s="18"/>
    </row>
    <row r="318" spans="1:20" ht="15" customHeight="1">
      <c r="A318" s="31" t="s">
        <v>92</v>
      </c>
      <c r="B318" s="32" t="s">
        <v>93</v>
      </c>
      <c r="C318" s="33">
        <v>100</v>
      </c>
      <c r="D318" s="34">
        <v>107.09202771411984</v>
      </c>
      <c r="E318" s="34">
        <v>118.57825387027334</v>
      </c>
      <c r="F318" s="34">
        <v>124.3847333601457</v>
      </c>
      <c r="G318" s="34">
        <v>127.22510314536089</v>
      </c>
      <c r="H318" s="34">
        <v>159.28425174342931</v>
      </c>
      <c r="I318" s="34">
        <v>174.89559776908084</v>
      </c>
      <c r="J318" s="34">
        <v>168.32176771284387</v>
      </c>
      <c r="K318" s="34">
        <v>168.7717594657567</v>
      </c>
      <c r="L318" s="34">
        <v>159.88512784523991</v>
      </c>
      <c r="M318" s="34">
        <v>166.72752649084836</v>
      </c>
      <c r="N318" s="34">
        <v>208.64250105069306</v>
      </c>
      <c r="O318" s="35">
        <v>255.01526155558852</v>
      </c>
      <c r="P318" s="35">
        <v>262.91717499518961</v>
      </c>
      <c r="Q318" s="18"/>
      <c r="R318" s="18"/>
      <c r="S318" s="18"/>
      <c r="T318" s="18"/>
    </row>
    <row r="319" spans="1:20" ht="15" customHeight="1">
      <c r="A319" s="31" t="s">
        <v>94</v>
      </c>
      <c r="B319" s="32" t="s">
        <v>95</v>
      </c>
      <c r="C319" s="33">
        <v>100</v>
      </c>
      <c r="D319" s="34">
        <v>110.77718432479762</v>
      </c>
      <c r="E319" s="34">
        <v>124.87461876193457</v>
      </c>
      <c r="F319" s="34">
        <v>138.78694395977743</v>
      </c>
      <c r="G319" s="34">
        <v>154.05781881285731</v>
      </c>
      <c r="H319" s="34">
        <v>168.76938604333697</v>
      </c>
      <c r="I319" s="34">
        <v>180.59004733396438</v>
      </c>
      <c r="J319" s="34">
        <v>192.95247031310018</v>
      </c>
      <c r="K319" s="34">
        <v>197.27151844928542</v>
      </c>
      <c r="L319" s="34">
        <v>208.01150216311203</v>
      </c>
      <c r="M319" s="34">
        <v>218.94405680885262</v>
      </c>
      <c r="N319" s="34">
        <v>225.77951603364045</v>
      </c>
      <c r="O319" s="35">
        <v>259.84285516760372</v>
      </c>
      <c r="P319" s="35">
        <v>281.47163081986213</v>
      </c>
      <c r="Q319" s="18"/>
      <c r="R319" s="18"/>
      <c r="S319" s="18"/>
      <c r="T319" s="18"/>
    </row>
    <row r="320" spans="1:20" ht="15" customHeight="1">
      <c r="A320" s="31" t="s">
        <v>96</v>
      </c>
      <c r="B320" s="32" t="s">
        <v>97</v>
      </c>
      <c r="C320" s="33">
        <v>100</v>
      </c>
      <c r="D320" s="34">
        <v>92.772142545054066</v>
      </c>
      <c r="E320" s="34">
        <v>90.907591020074335</v>
      </c>
      <c r="F320" s="34">
        <v>91.300916025354041</v>
      </c>
      <c r="G320" s="34">
        <v>91.453426740348391</v>
      </c>
      <c r="H320" s="34">
        <v>96.113879332276881</v>
      </c>
      <c r="I320" s="34">
        <v>95.871386803437744</v>
      </c>
      <c r="J320" s="34">
        <v>96.3452050543588</v>
      </c>
      <c r="K320" s="34">
        <v>94.925336271938804</v>
      </c>
      <c r="L320" s="34">
        <v>96.603222136654097</v>
      </c>
      <c r="M320" s="34">
        <v>100.12544793577183</v>
      </c>
      <c r="N320" s="34">
        <v>102.27330064473816</v>
      </c>
      <c r="O320" s="35">
        <v>103.48321913426011</v>
      </c>
      <c r="P320" s="35">
        <v>104.24000000000002</v>
      </c>
      <c r="Q320" s="18"/>
      <c r="R320" s="18"/>
      <c r="S320" s="18"/>
      <c r="T320" s="18"/>
    </row>
    <row r="321" spans="1:20" ht="15" customHeight="1">
      <c r="A321" s="31" t="s">
        <v>98</v>
      </c>
      <c r="B321" s="32" t="s">
        <v>99</v>
      </c>
      <c r="C321" s="33">
        <v>100</v>
      </c>
      <c r="D321" s="34">
        <v>106.3340300910366</v>
      </c>
      <c r="E321" s="34">
        <v>114.11931250265435</v>
      </c>
      <c r="F321" s="34">
        <v>122.64374038838508</v>
      </c>
      <c r="G321" s="34">
        <v>132.25428698108072</v>
      </c>
      <c r="H321" s="34">
        <v>144.5897388334767</v>
      </c>
      <c r="I321" s="34">
        <v>163.45816622771832</v>
      </c>
      <c r="J321" s="34">
        <v>176.19007395126343</v>
      </c>
      <c r="K321" s="34">
        <v>183.84698121111026</v>
      </c>
      <c r="L321" s="34">
        <v>215.49547940916051</v>
      </c>
      <c r="M321" s="34">
        <v>215.55375845669653</v>
      </c>
      <c r="N321" s="34">
        <v>230.51862145663935</v>
      </c>
      <c r="O321" s="35">
        <v>247.6163156088266</v>
      </c>
      <c r="P321" s="35">
        <v>237.04007163103299</v>
      </c>
      <c r="Q321" s="18"/>
      <c r="R321" s="18"/>
      <c r="S321" s="18"/>
      <c r="T321" s="18"/>
    </row>
    <row r="322" spans="1:20" ht="15" customHeight="1">
      <c r="A322" s="31" t="s">
        <v>100</v>
      </c>
      <c r="B322" s="32" t="s">
        <v>101</v>
      </c>
      <c r="C322" s="33">
        <v>100</v>
      </c>
      <c r="D322" s="34">
        <v>106.03342686077295</v>
      </c>
      <c r="E322" s="34">
        <v>117.7110329559889</v>
      </c>
      <c r="F322" s="34">
        <v>123.61640286770547</v>
      </c>
      <c r="G322" s="34">
        <v>125.32265024022145</v>
      </c>
      <c r="H322" s="34">
        <v>141.3617163982147</v>
      </c>
      <c r="I322" s="34">
        <v>152.86622941321781</v>
      </c>
      <c r="J322" s="34">
        <v>163.01313731543453</v>
      </c>
      <c r="K322" s="34">
        <v>175.73928672390591</v>
      </c>
      <c r="L322" s="34">
        <v>188.02059888477888</v>
      </c>
      <c r="M322" s="34">
        <v>188.99798247925642</v>
      </c>
      <c r="N322" s="34">
        <v>197.26600441409431</v>
      </c>
      <c r="O322" s="35">
        <v>212.8884681461297</v>
      </c>
      <c r="P322" s="35">
        <v>222.56228705471847</v>
      </c>
      <c r="Q322" s="18"/>
      <c r="R322" s="18"/>
      <c r="S322" s="18"/>
      <c r="T322" s="18"/>
    </row>
    <row r="323" spans="1:20" ht="15" customHeight="1">
      <c r="A323" s="31" t="s">
        <v>102</v>
      </c>
      <c r="B323" s="32" t="s">
        <v>103</v>
      </c>
      <c r="C323" s="33">
        <v>100</v>
      </c>
      <c r="D323" s="34">
        <v>108.38339330155027</v>
      </c>
      <c r="E323" s="34">
        <v>119.27778512886296</v>
      </c>
      <c r="F323" s="34">
        <v>127.38605611771996</v>
      </c>
      <c r="G323" s="34">
        <v>133.98503078745244</v>
      </c>
      <c r="H323" s="34">
        <v>146.30272721146588</v>
      </c>
      <c r="I323" s="34">
        <v>155.76514589702393</v>
      </c>
      <c r="J323" s="34">
        <v>163.96139975076184</v>
      </c>
      <c r="K323" s="34">
        <v>170.57234063298</v>
      </c>
      <c r="L323" s="34">
        <v>181.513583185529</v>
      </c>
      <c r="M323" s="34">
        <v>187.65812577389283</v>
      </c>
      <c r="N323" s="34">
        <v>199.26853783311145</v>
      </c>
      <c r="O323" s="35">
        <v>213.15703628688772</v>
      </c>
      <c r="P323" s="35">
        <v>225.38440246350189</v>
      </c>
      <c r="Q323" s="18"/>
      <c r="R323" s="18"/>
      <c r="S323" s="18"/>
      <c r="T323" s="18"/>
    </row>
    <row r="324" spans="1:20" ht="15" customHeight="1">
      <c r="A324" s="31" t="s">
        <v>104</v>
      </c>
      <c r="B324" s="32" t="s">
        <v>105</v>
      </c>
      <c r="C324" s="33">
        <v>100</v>
      </c>
      <c r="D324" s="34">
        <v>108.38339330155031</v>
      </c>
      <c r="E324" s="34">
        <v>119.27778512886307</v>
      </c>
      <c r="F324" s="34">
        <v>127.38605611771999</v>
      </c>
      <c r="G324" s="34">
        <v>133.98503078745244</v>
      </c>
      <c r="H324" s="34">
        <v>146.30272721146591</v>
      </c>
      <c r="I324" s="34">
        <v>143.10538873335537</v>
      </c>
      <c r="J324" s="34">
        <v>140.04254567870927</v>
      </c>
      <c r="K324" s="34">
        <v>170.12239505056348</v>
      </c>
      <c r="L324" s="34">
        <v>181.51358318552852</v>
      </c>
      <c r="M324" s="34">
        <v>186.06508733827579</v>
      </c>
      <c r="N324" s="34">
        <v>191.14856662021734</v>
      </c>
      <c r="O324" s="35">
        <v>197.99073950767107</v>
      </c>
      <c r="P324" s="35">
        <v>207.39811289041219</v>
      </c>
      <c r="Q324" s="18"/>
      <c r="R324" s="18"/>
      <c r="S324" s="18"/>
      <c r="T324" s="18"/>
    </row>
    <row r="325" spans="1:20" ht="15" customHeight="1">
      <c r="A325" s="31" t="s">
        <v>106</v>
      </c>
      <c r="B325" s="32" t="s">
        <v>107</v>
      </c>
      <c r="C325" s="33">
        <v>100</v>
      </c>
      <c r="D325" s="34">
        <v>118.66532865027597</v>
      </c>
      <c r="E325" s="34">
        <v>118.66532865027597</v>
      </c>
      <c r="F325" s="34">
        <v>155.34370296036127</v>
      </c>
      <c r="G325" s="34">
        <v>170.94831911690912</v>
      </c>
      <c r="H325" s="34">
        <v>170.94831911690912</v>
      </c>
      <c r="I325" s="34">
        <v>212.34320120421467</v>
      </c>
      <c r="J325" s="34">
        <v>212.34320120421469</v>
      </c>
      <c r="K325" s="34">
        <v>227.99799297541389</v>
      </c>
      <c r="L325" s="34">
        <v>271.85154901138628</v>
      </c>
      <c r="M325" s="34">
        <v>273.40510766149225</v>
      </c>
      <c r="N325" s="34">
        <v>340.91542174057417</v>
      </c>
      <c r="O325" s="35">
        <v>408.02239912643728</v>
      </c>
      <c r="P325" s="35">
        <v>401.95626480555956</v>
      </c>
      <c r="Q325" s="18"/>
      <c r="R325" s="18"/>
      <c r="S325" s="18"/>
      <c r="T325" s="18"/>
    </row>
    <row r="326" spans="1:20" ht="15" customHeight="1">
      <c r="A326" s="31" t="s">
        <v>108</v>
      </c>
      <c r="B326" s="32" t="s">
        <v>109</v>
      </c>
      <c r="C326" s="33">
        <v>100</v>
      </c>
      <c r="D326" s="34">
        <v>114.66471880054652</v>
      </c>
      <c r="E326" s="34">
        <v>121.41127734708061</v>
      </c>
      <c r="F326" s="34">
        <v>143.24741821212626</v>
      </c>
      <c r="G326" s="34">
        <v>153.55730582329926</v>
      </c>
      <c r="H326" s="34">
        <v>161.49870606674185</v>
      </c>
      <c r="I326" s="34">
        <v>184.80316001279385</v>
      </c>
      <c r="J326" s="34">
        <v>193.79205395611078</v>
      </c>
      <c r="K326" s="34">
        <v>209.54986348256773</v>
      </c>
      <c r="L326" s="34">
        <v>232.80917081495022</v>
      </c>
      <c r="M326" s="34">
        <v>230.40127212452504</v>
      </c>
      <c r="N326" s="34">
        <v>250.6956460015748</v>
      </c>
      <c r="O326" s="35">
        <v>282.19549928506586</v>
      </c>
      <c r="P326" s="35">
        <v>298.54307247534967</v>
      </c>
      <c r="Q326" s="18"/>
      <c r="R326" s="18"/>
      <c r="S326" s="18"/>
      <c r="T326" s="18"/>
    </row>
    <row r="327" spans="1:20" ht="15" customHeight="1">
      <c r="A327" s="31" t="s">
        <v>110</v>
      </c>
      <c r="B327" s="32" t="s">
        <v>111</v>
      </c>
      <c r="C327" s="33">
        <v>100</v>
      </c>
      <c r="D327" s="34">
        <v>112.89097952223392</v>
      </c>
      <c r="E327" s="34">
        <v>116.3051999291109</v>
      </c>
      <c r="F327" s="34">
        <v>141.83739550977356</v>
      </c>
      <c r="G327" s="34">
        <v>153.43242800549049</v>
      </c>
      <c r="H327" s="34">
        <v>153.99932921466171</v>
      </c>
      <c r="I327" s="34">
        <v>179.11927141728509</v>
      </c>
      <c r="J327" s="34">
        <v>179.81966967743088</v>
      </c>
      <c r="K327" s="34">
        <v>190.40134441208133</v>
      </c>
      <c r="L327" s="34">
        <v>219.35980553872102</v>
      </c>
      <c r="M327" s="34">
        <v>222.67440251400373</v>
      </c>
      <c r="N327" s="34">
        <v>236.44336596198187</v>
      </c>
      <c r="O327" s="35">
        <v>272.21231530059373</v>
      </c>
      <c r="P327" s="35">
        <v>267.32502688532759</v>
      </c>
      <c r="Q327" s="18"/>
      <c r="R327" s="18"/>
      <c r="S327" s="18"/>
      <c r="T327" s="18"/>
    </row>
    <row r="328" spans="1:20" ht="15" customHeight="1">
      <c r="A328" s="31" t="s">
        <v>112</v>
      </c>
      <c r="B328" s="32" t="s">
        <v>113</v>
      </c>
      <c r="C328" s="33">
        <v>100</v>
      </c>
      <c r="D328" s="34">
        <v>110.72344009596189</v>
      </c>
      <c r="E328" s="34">
        <v>120.27453483665458</v>
      </c>
      <c r="F328" s="34">
        <v>133.04811607712443</v>
      </c>
      <c r="G328" s="34">
        <v>143.36719604095825</v>
      </c>
      <c r="H328" s="34">
        <v>150.79233369454201</v>
      </c>
      <c r="I328" s="34">
        <v>166.24866041280885</v>
      </c>
      <c r="J328" s="34">
        <v>172.46810541754522</v>
      </c>
      <c r="K328" s="34">
        <v>181.92396113108634</v>
      </c>
      <c r="L328" s="34">
        <v>212.96608291475022</v>
      </c>
      <c r="M328" s="34">
        <v>221.14110493140066</v>
      </c>
      <c r="N328" s="34">
        <v>231.34223088380841</v>
      </c>
      <c r="O328" s="35">
        <v>243.86837432606404</v>
      </c>
      <c r="P328" s="35">
        <v>244.70314740597837</v>
      </c>
      <c r="Q328" s="18"/>
      <c r="R328" s="18"/>
      <c r="S328" s="18"/>
      <c r="T328" s="18"/>
    </row>
    <row r="329" spans="1:20" ht="15" customHeight="1">
      <c r="A329" s="69"/>
      <c r="B329" s="44" t="s">
        <v>254</v>
      </c>
      <c r="C329" s="186">
        <v>100</v>
      </c>
      <c r="D329" s="127">
        <v>107.38152759744332</v>
      </c>
      <c r="E329" s="127">
        <v>114.40556464774888</v>
      </c>
      <c r="F329" s="127">
        <v>123.11694472024367</v>
      </c>
      <c r="G329" s="127">
        <v>128.59335050937511</v>
      </c>
      <c r="H329" s="127">
        <v>137.69323073218411</v>
      </c>
      <c r="I329" s="127">
        <v>147.33571143242554</v>
      </c>
      <c r="J329" s="127">
        <v>151.86831978577447</v>
      </c>
      <c r="K329" s="127">
        <v>158.46675076083162</v>
      </c>
      <c r="L329" s="127">
        <v>166.5828786045706</v>
      </c>
      <c r="M329" s="127">
        <v>172.74763200123255</v>
      </c>
      <c r="N329" s="127">
        <v>187.98692436396925</v>
      </c>
      <c r="O329" s="128">
        <v>204.58782847304821</v>
      </c>
      <c r="P329" s="128">
        <v>210.56738526944412</v>
      </c>
      <c r="Q329" s="18"/>
      <c r="R329" s="18"/>
      <c r="S329" s="18"/>
      <c r="T329" s="18"/>
    </row>
    <row r="330" spans="1:20" ht="15" customHeight="1">
      <c r="A330" s="64" t="s">
        <v>119</v>
      </c>
      <c r="B330" s="52"/>
      <c r="C330" s="56"/>
      <c r="D330" s="50"/>
      <c r="E330" s="50"/>
      <c r="F330" s="22"/>
      <c r="G330" s="50"/>
      <c r="H330" s="22"/>
      <c r="I330" s="22"/>
      <c r="J330" s="50"/>
      <c r="K330" s="18"/>
      <c r="L330" s="18"/>
      <c r="M330" s="65"/>
      <c r="N330" s="65"/>
      <c r="O330" s="65"/>
      <c r="P330" s="50">
        <v>45410</v>
      </c>
      <c r="Q330" s="18"/>
      <c r="R330" s="18"/>
      <c r="S330" s="18"/>
      <c r="T330" s="18"/>
    </row>
    <row r="331" spans="1:20" ht="15" customHeight="1">
      <c r="A331" s="52"/>
      <c r="B331" s="52"/>
      <c r="C331" s="56"/>
      <c r="D331" s="187"/>
      <c r="E331" s="188"/>
      <c r="F331" s="189"/>
      <c r="G331" s="22"/>
      <c r="H331" s="22"/>
      <c r="I331" s="22"/>
      <c r="J331" s="22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5" customHeight="1">
      <c r="A332" s="363" t="s">
        <v>257</v>
      </c>
      <c r="B332" s="364"/>
      <c r="C332" s="364"/>
      <c r="D332" s="364"/>
      <c r="E332" s="364"/>
      <c r="F332" s="364"/>
      <c r="G332" s="364"/>
      <c r="H332" s="364"/>
      <c r="I332" s="364"/>
      <c r="J332" s="364"/>
      <c r="K332" s="364"/>
      <c r="L332" s="364"/>
      <c r="M332" s="364"/>
      <c r="N332" s="364"/>
      <c r="O332" s="364"/>
      <c r="P332" s="364"/>
      <c r="Q332" s="18"/>
      <c r="R332" s="18"/>
      <c r="S332" s="18"/>
      <c r="T332" s="18"/>
    </row>
    <row r="333" spans="1:20" ht="15" customHeight="1">
      <c r="A333" s="373" t="s">
        <v>121</v>
      </c>
      <c r="B333" s="364"/>
      <c r="C333" s="364"/>
      <c r="D333" s="364"/>
      <c r="E333" s="364"/>
      <c r="F333" s="364"/>
      <c r="G333" s="364"/>
      <c r="H333" s="364"/>
      <c r="I333" s="364"/>
      <c r="J333" s="364"/>
      <c r="K333" s="364"/>
      <c r="L333" s="364"/>
      <c r="M333" s="364"/>
      <c r="N333" s="364"/>
      <c r="O333" s="364"/>
      <c r="P333" s="364"/>
      <c r="Q333" s="18"/>
      <c r="R333" s="18"/>
      <c r="S333" s="18"/>
      <c r="T333" s="18"/>
    </row>
    <row r="334" spans="1:20" ht="15" customHeight="1">
      <c r="A334" s="19"/>
      <c r="B334" s="19"/>
      <c r="C334" s="56"/>
      <c r="D334" s="57"/>
      <c r="E334" s="22"/>
      <c r="F334" s="57"/>
      <c r="G334" s="57"/>
      <c r="H334" s="57"/>
      <c r="I334" s="57"/>
      <c r="J334" s="57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5" customHeight="1">
      <c r="A335" s="365" t="s">
        <v>131</v>
      </c>
      <c r="B335" s="367" t="s">
        <v>49</v>
      </c>
      <c r="C335" s="23" t="s">
        <v>50</v>
      </c>
      <c r="D335" s="24" t="s">
        <v>51</v>
      </c>
      <c r="E335" s="24" t="s">
        <v>52</v>
      </c>
      <c r="F335" s="24" t="s">
        <v>53</v>
      </c>
      <c r="G335" s="24" t="s">
        <v>54</v>
      </c>
      <c r="H335" s="24" t="s">
        <v>55</v>
      </c>
      <c r="I335" s="24" t="s">
        <v>56</v>
      </c>
      <c r="J335" s="24" t="s">
        <v>57</v>
      </c>
      <c r="K335" s="24" t="s">
        <v>58</v>
      </c>
      <c r="L335" s="24" t="s">
        <v>59</v>
      </c>
      <c r="M335" s="24" t="s">
        <v>60</v>
      </c>
      <c r="N335" s="24" t="s">
        <v>198</v>
      </c>
      <c r="O335" s="25" t="s">
        <v>62</v>
      </c>
      <c r="P335" s="25" t="s">
        <v>63</v>
      </c>
      <c r="Q335" s="18"/>
      <c r="R335" s="18"/>
      <c r="S335" s="18"/>
      <c r="T335" s="18"/>
    </row>
    <row r="336" spans="1:20" ht="15" customHeight="1">
      <c r="A336" s="366"/>
      <c r="B336" s="368"/>
      <c r="C336" s="27" t="s">
        <v>64</v>
      </c>
      <c r="D336" s="28" t="s">
        <v>65</v>
      </c>
      <c r="E336" s="28" t="s">
        <v>66</v>
      </c>
      <c r="F336" s="28" t="s">
        <v>67</v>
      </c>
      <c r="G336" s="28" t="s">
        <v>68</v>
      </c>
      <c r="H336" s="28" t="s">
        <v>69</v>
      </c>
      <c r="I336" s="28" t="s">
        <v>70</v>
      </c>
      <c r="J336" s="28" t="s">
        <v>71</v>
      </c>
      <c r="K336" s="28" t="s">
        <v>72</v>
      </c>
      <c r="L336" s="28" t="s">
        <v>73</v>
      </c>
      <c r="M336" s="28" t="s">
        <v>74</v>
      </c>
      <c r="N336" s="28" t="s">
        <v>75</v>
      </c>
      <c r="O336" s="71" t="s">
        <v>76</v>
      </c>
      <c r="P336" s="71" t="s">
        <v>77</v>
      </c>
      <c r="Q336" s="18"/>
      <c r="R336" s="18"/>
      <c r="S336" s="18"/>
      <c r="T336" s="18"/>
    </row>
    <row r="337" spans="1:20" ht="15" customHeight="1">
      <c r="A337" s="31" t="s">
        <v>78</v>
      </c>
      <c r="B337" s="32" t="s">
        <v>79</v>
      </c>
      <c r="C337" s="34">
        <v>33.447210001816536</v>
      </c>
      <c r="D337" s="34">
        <v>32.67692044776031</v>
      </c>
      <c r="E337" s="34">
        <v>31.392681126112361</v>
      </c>
      <c r="F337" s="34">
        <v>30.314328015435855</v>
      </c>
      <c r="G337" s="34">
        <v>29.393139860012518</v>
      </c>
      <c r="H337" s="34">
        <v>28.425415236835093</v>
      </c>
      <c r="I337" s="34">
        <v>26.805830435097455</v>
      </c>
      <c r="J337" s="34">
        <v>25.634982459355864</v>
      </c>
      <c r="K337" s="34">
        <v>24.918239442833684</v>
      </c>
      <c r="L337" s="34">
        <v>25.15711904095253</v>
      </c>
      <c r="M337" s="35">
        <v>25.801130109462967</v>
      </c>
      <c r="N337" s="35">
        <v>24.45534414650248</v>
      </c>
      <c r="O337" s="35">
        <v>23.915238790732673</v>
      </c>
      <c r="P337" s="35">
        <v>24.091591455469651</v>
      </c>
      <c r="Q337" s="18"/>
      <c r="R337" s="18"/>
      <c r="S337" s="18"/>
      <c r="T337" s="18"/>
    </row>
    <row r="338" spans="1:20" ht="15" customHeight="1">
      <c r="A338" s="31" t="s">
        <v>80</v>
      </c>
      <c r="B338" s="32" t="s">
        <v>81</v>
      </c>
      <c r="C338" s="34">
        <v>0.59361827579931947</v>
      </c>
      <c r="D338" s="34">
        <v>0.61660906603306853</v>
      </c>
      <c r="E338" s="34">
        <v>0.59453069961466387</v>
      </c>
      <c r="F338" s="34">
        <v>0.59809758069193819</v>
      </c>
      <c r="G338" s="34">
        <v>0.58292060467739792</v>
      </c>
      <c r="H338" s="34">
        <v>0.58007600352936517</v>
      </c>
      <c r="I338" s="34">
        <v>0.57591024654181455</v>
      </c>
      <c r="J338" s="34">
        <v>0.61273372671268922</v>
      </c>
      <c r="K338" s="34">
        <v>0.65815374915123603</v>
      </c>
      <c r="L338" s="34">
        <v>0.59625849149080923</v>
      </c>
      <c r="M338" s="35">
        <v>0.5504360520170416</v>
      </c>
      <c r="N338" s="35">
        <v>0.54637345580213748</v>
      </c>
      <c r="O338" s="35">
        <v>0.50696490952227857</v>
      </c>
      <c r="P338" s="35">
        <v>0.47169755436363414</v>
      </c>
      <c r="Q338" s="18"/>
      <c r="R338" s="18"/>
      <c r="S338" s="18"/>
      <c r="T338" s="18"/>
    </row>
    <row r="339" spans="1:20" ht="15" customHeight="1">
      <c r="A339" s="31" t="s">
        <v>82</v>
      </c>
      <c r="B339" s="32" t="s">
        <v>83</v>
      </c>
      <c r="C339" s="34">
        <v>5.8597139213847997</v>
      </c>
      <c r="D339" s="34">
        <v>6.2855069933475356</v>
      </c>
      <c r="E339" s="34">
        <v>6.3069238912398529</v>
      </c>
      <c r="F339" s="34">
        <v>6.1951224232355324</v>
      </c>
      <c r="G339" s="34">
        <v>5.9366570520656419</v>
      </c>
      <c r="H339" s="34">
        <v>5.4451563026802736</v>
      </c>
      <c r="I339" s="34">
        <v>5.4921035300523373</v>
      </c>
      <c r="J339" s="34">
        <v>5.6314858120577149</v>
      </c>
      <c r="K339" s="34">
        <v>5.7511284582112063</v>
      </c>
      <c r="L339" s="34">
        <v>5.0754728073936217</v>
      </c>
      <c r="M339" s="35">
        <v>5.584062138807977</v>
      </c>
      <c r="N339" s="35">
        <v>5.650181273143005</v>
      </c>
      <c r="O339" s="35">
        <v>5.1596917652649701</v>
      </c>
      <c r="P339" s="35">
        <v>4.8719154798203652</v>
      </c>
      <c r="Q339" s="18"/>
      <c r="R339" s="18"/>
      <c r="S339" s="18"/>
      <c r="T339" s="18"/>
    </row>
    <row r="340" spans="1:20" ht="15" customHeight="1">
      <c r="A340" s="31" t="s">
        <v>84</v>
      </c>
      <c r="B340" s="32" t="s">
        <v>85</v>
      </c>
      <c r="C340" s="34">
        <v>0.99912642264095231</v>
      </c>
      <c r="D340" s="34">
        <v>1.0319388386183068</v>
      </c>
      <c r="E340" s="34">
        <v>1.1304462429694377</v>
      </c>
      <c r="F340" s="34">
        <v>1.0223942197661393</v>
      </c>
      <c r="G340" s="34">
        <v>0.96668050657434568</v>
      </c>
      <c r="H340" s="34">
        <v>0.81165701782005018</v>
      </c>
      <c r="I340" s="34">
        <v>1.068588351490467</v>
      </c>
      <c r="J340" s="34">
        <v>1.0289324841019172</v>
      </c>
      <c r="K340" s="34">
        <v>1.0129950774673828</v>
      </c>
      <c r="L340" s="34">
        <v>1.1776135789430759</v>
      </c>
      <c r="M340" s="35">
        <v>1.1318256692269915</v>
      </c>
      <c r="N340" s="35">
        <v>1.5103654133143756</v>
      </c>
      <c r="O340" s="35">
        <v>1.6245807607758147</v>
      </c>
      <c r="P340" s="35">
        <v>1.810479623284563</v>
      </c>
      <c r="Q340" s="18"/>
      <c r="R340" s="18"/>
      <c r="S340" s="18"/>
      <c r="T340" s="18"/>
    </row>
    <row r="341" spans="1:20" ht="15" customHeight="1">
      <c r="A341" s="31" t="s">
        <v>86</v>
      </c>
      <c r="B341" s="32" t="s">
        <v>87</v>
      </c>
      <c r="C341" s="34">
        <v>0.63680921883716302</v>
      </c>
      <c r="D341" s="34">
        <v>0.61770426650638366</v>
      </c>
      <c r="E341" s="34">
        <v>0.62054825278893055</v>
      </c>
      <c r="F341" s="34">
        <v>0.76798370464828236</v>
      </c>
      <c r="G341" s="34">
        <v>0.77892856011964184</v>
      </c>
      <c r="H341" s="34">
        <v>0.7789214188087793</v>
      </c>
      <c r="I341" s="34">
        <v>0.68620496932804798</v>
      </c>
      <c r="J341" s="34">
        <v>0.64721543377804047</v>
      </c>
      <c r="K341" s="34">
        <v>0.59010972835100461</v>
      </c>
      <c r="L341" s="34">
        <v>0.58694408927643194</v>
      </c>
      <c r="M341" s="35">
        <v>0.55795479456258279</v>
      </c>
      <c r="N341" s="35">
        <v>0.49559081777389646</v>
      </c>
      <c r="O341" s="35">
        <v>0.4595051113182792</v>
      </c>
      <c r="P341" s="35">
        <v>0.443968031915145</v>
      </c>
      <c r="Q341" s="18"/>
      <c r="R341" s="18"/>
      <c r="S341" s="18"/>
      <c r="T341" s="18"/>
    </row>
    <row r="342" spans="1:20" ht="15" customHeight="1">
      <c r="A342" s="31" t="s">
        <v>88</v>
      </c>
      <c r="B342" s="32" t="s">
        <v>89</v>
      </c>
      <c r="C342" s="34">
        <v>6.4527598831991746</v>
      </c>
      <c r="D342" s="34">
        <v>6.6340946572923958</v>
      </c>
      <c r="E342" s="34">
        <v>6.4812543711309178</v>
      </c>
      <c r="F342" s="34">
        <v>6.3899016918578484</v>
      </c>
      <c r="G342" s="34">
        <v>6.3232037330251467</v>
      </c>
      <c r="H342" s="34">
        <v>6.4815817666421598</v>
      </c>
      <c r="I342" s="34">
        <v>6.7256682433625548</v>
      </c>
      <c r="J342" s="34">
        <v>7.2308810020173713</v>
      </c>
      <c r="K342" s="34">
        <v>7.0085797698048129</v>
      </c>
      <c r="L342" s="34">
        <v>6.2280315503401802</v>
      </c>
      <c r="M342" s="35">
        <v>5.9917049726338361</v>
      </c>
      <c r="N342" s="35">
        <v>6.0410992802462049</v>
      </c>
      <c r="O342" s="35">
        <v>5.8533772667870512</v>
      </c>
      <c r="P342" s="35">
        <v>5.4060792484038336</v>
      </c>
      <c r="Q342" s="18"/>
      <c r="R342" s="18"/>
      <c r="S342" s="18"/>
      <c r="T342" s="18"/>
    </row>
    <row r="343" spans="1:20" ht="15" customHeight="1">
      <c r="A343" s="31" t="s">
        <v>90</v>
      </c>
      <c r="B343" s="32" t="s">
        <v>91</v>
      </c>
      <c r="C343" s="34">
        <v>15.375531430143988</v>
      </c>
      <c r="D343" s="34">
        <v>14.994320258945487</v>
      </c>
      <c r="E343" s="34">
        <v>15.431941842157931</v>
      </c>
      <c r="F343" s="34">
        <v>15.494232956818282</v>
      </c>
      <c r="G343" s="34">
        <v>15.587949650607355</v>
      </c>
      <c r="H343" s="34">
        <v>14.981564991753626</v>
      </c>
      <c r="I343" s="34">
        <v>14.757567102772995</v>
      </c>
      <c r="J343" s="34">
        <v>15.730603522823456</v>
      </c>
      <c r="K343" s="34">
        <v>16.246758778578197</v>
      </c>
      <c r="L343" s="34">
        <v>15.020372117909417</v>
      </c>
      <c r="M343" s="35">
        <v>15.604161477166517</v>
      </c>
      <c r="N343" s="35">
        <v>15.75026610806319</v>
      </c>
      <c r="O343" s="35">
        <v>14.088356042653633</v>
      </c>
      <c r="P343" s="35">
        <v>13.836877096019453</v>
      </c>
      <c r="Q343" s="18"/>
      <c r="R343" s="18"/>
      <c r="S343" s="18"/>
      <c r="T343" s="18"/>
    </row>
    <row r="344" spans="1:20" ht="15" customHeight="1">
      <c r="A344" s="31" t="s">
        <v>92</v>
      </c>
      <c r="B344" s="32" t="s">
        <v>93</v>
      </c>
      <c r="C344" s="34">
        <v>5.3753808749620644</v>
      </c>
      <c r="D344" s="34">
        <v>5.4595705441983178</v>
      </c>
      <c r="E344" s="34">
        <v>5.9595918841358362</v>
      </c>
      <c r="F344" s="34">
        <v>5.8447282090552024</v>
      </c>
      <c r="G344" s="34">
        <v>5.8555074556849069</v>
      </c>
      <c r="H344" s="34">
        <v>6.8581984968104113</v>
      </c>
      <c r="I344" s="34">
        <v>6.7666881259257154</v>
      </c>
      <c r="J344" s="34">
        <v>6.5714035981044026</v>
      </c>
      <c r="K344" s="34">
        <v>6.4561826646929177</v>
      </c>
      <c r="L344" s="34">
        <v>5.2594892467003991</v>
      </c>
      <c r="M344" s="35">
        <v>5.2862435789866709</v>
      </c>
      <c r="N344" s="35">
        <v>6.0400235366405006</v>
      </c>
      <c r="O344" s="35">
        <v>6.7259486852278867</v>
      </c>
      <c r="P344" s="35">
        <v>7.2807882140672593</v>
      </c>
      <c r="Q344" s="18"/>
      <c r="R344" s="18"/>
      <c r="S344" s="18"/>
      <c r="T344" s="18"/>
    </row>
    <row r="345" spans="1:20" ht="15" customHeight="1">
      <c r="A345" s="31" t="s">
        <v>94</v>
      </c>
      <c r="B345" s="32" t="s">
        <v>95</v>
      </c>
      <c r="C345" s="34">
        <v>1.7067393132916715</v>
      </c>
      <c r="D345" s="34">
        <v>1.7830105895696904</v>
      </c>
      <c r="E345" s="34">
        <v>1.9568181279980235</v>
      </c>
      <c r="F345" s="34">
        <v>1.9399156791154213</v>
      </c>
      <c r="G345" s="34">
        <v>2.0994734781738957</v>
      </c>
      <c r="H345" s="34">
        <v>1.976422668304979</v>
      </c>
      <c r="I345" s="34">
        <v>2.0638564073652619</v>
      </c>
      <c r="J345" s="34">
        <v>2.2356301536595966</v>
      </c>
      <c r="K345" s="34">
        <v>2.2632970598156601</v>
      </c>
      <c r="L345" s="34">
        <v>1.4709722397546952</v>
      </c>
      <c r="M345" s="35">
        <v>1.5822319070645894</v>
      </c>
      <c r="N345" s="35">
        <v>1.603155822602369</v>
      </c>
      <c r="O345" s="35">
        <v>1.9557536163552931</v>
      </c>
      <c r="P345" s="35">
        <v>2.4222483543391902</v>
      </c>
      <c r="Q345" s="18"/>
      <c r="R345" s="18"/>
      <c r="S345" s="18"/>
      <c r="T345" s="18"/>
    </row>
    <row r="346" spans="1:20" ht="15" customHeight="1">
      <c r="A346" s="31" t="s">
        <v>96</v>
      </c>
      <c r="B346" s="32" t="s">
        <v>97</v>
      </c>
      <c r="C346" s="34">
        <v>2.1890574211922025</v>
      </c>
      <c r="D346" s="34">
        <v>2.2975791330529738</v>
      </c>
      <c r="E346" s="34">
        <v>2.2692057814725781</v>
      </c>
      <c r="F346" s="34">
        <v>2.5224616513119407</v>
      </c>
      <c r="G346" s="34">
        <v>2.5845149840415997</v>
      </c>
      <c r="H346" s="34">
        <v>2.5795574883909014</v>
      </c>
      <c r="I346" s="34">
        <v>2.5166712329673726</v>
      </c>
      <c r="J346" s="34">
        <v>2.3339604395309927</v>
      </c>
      <c r="K346" s="34">
        <v>2.2175653039533323</v>
      </c>
      <c r="L346" s="34">
        <v>2.2445759493769519</v>
      </c>
      <c r="M346" s="35">
        <v>2.2259556605103326</v>
      </c>
      <c r="N346" s="35">
        <v>2.0677294889873421</v>
      </c>
      <c r="O346" s="35">
        <v>1.9570046323501098</v>
      </c>
      <c r="P346" s="35">
        <v>1.9407659455376667</v>
      </c>
      <c r="Q346" s="18"/>
      <c r="R346" s="18"/>
      <c r="S346" s="18"/>
      <c r="T346" s="18"/>
    </row>
    <row r="347" spans="1:20" ht="15" customHeight="1">
      <c r="A347" s="31" t="s">
        <v>98</v>
      </c>
      <c r="B347" s="32" t="s">
        <v>99</v>
      </c>
      <c r="C347" s="34">
        <v>4.7718136435698728</v>
      </c>
      <c r="D347" s="34">
        <v>4.5842528527484783</v>
      </c>
      <c r="E347" s="34">
        <v>4.5665247872702697</v>
      </c>
      <c r="F347" s="34">
        <v>4.5929177116910838</v>
      </c>
      <c r="G347" s="34">
        <v>4.8968403234420608</v>
      </c>
      <c r="H347" s="34">
        <v>5.4448005351684374</v>
      </c>
      <c r="I347" s="34">
        <v>5.8165673451254865</v>
      </c>
      <c r="J347" s="34">
        <v>6.1991129606405435</v>
      </c>
      <c r="K347" s="34">
        <v>6.1970231096292796</v>
      </c>
      <c r="L347" s="34">
        <v>7.0568246759499962</v>
      </c>
      <c r="M347" s="35">
        <v>6.8180090107395674</v>
      </c>
      <c r="N347" s="35">
        <v>6.8045016439276598</v>
      </c>
      <c r="O347" s="35">
        <v>7.041228728862051</v>
      </c>
      <c r="P347" s="35">
        <v>6.818587428112906</v>
      </c>
      <c r="Q347" s="18"/>
      <c r="R347" s="18"/>
      <c r="S347" s="18"/>
      <c r="T347" s="18"/>
    </row>
    <row r="348" spans="1:20" ht="15" customHeight="1">
      <c r="A348" s="31" t="s">
        <v>100</v>
      </c>
      <c r="B348" s="32" t="s">
        <v>101</v>
      </c>
      <c r="C348" s="34">
        <v>9.9904196798132858</v>
      </c>
      <c r="D348" s="34">
        <v>9.5322808614967762</v>
      </c>
      <c r="E348" s="34">
        <v>9.8170856181960282</v>
      </c>
      <c r="F348" s="34">
        <v>9.2060769994851714</v>
      </c>
      <c r="G348" s="34">
        <v>8.7622238562730672</v>
      </c>
      <c r="H348" s="34">
        <v>9.2661930782542914</v>
      </c>
      <c r="I348" s="34">
        <v>8.9727740856279432</v>
      </c>
      <c r="J348" s="34">
        <v>8.7803096636207734</v>
      </c>
      <c r="K348" s="34">
        <v>8.8471541344623024</v>
      </c>
      <c r="L348" s="34">
        <v>9.4196734137404565</v>
      </c>
      <c r="M348" s="35">
        <v>8.9802958236963413</v>
      </c>
      <c r="N348" s="35">
        <v>8.3220074790659346</v>
      </c>
      <c r="O348" s="35">
        <v>8.2415205768598732</v>
      </c>
      <c r="P348" s="35">
        <v>8.3264203658661682</v>
      </c>
      <c r="Q348" s="18"/>
      <c r="R348" s="18"/>
      <c r="S348" s="18"/>
      <c r="T348" s="18"/>
    </row>
    <row r="349" spans="1:20" ht="15" customHeight="1">
      <c r="A349" s="31" t="s">
        <v>102</v>
      </c>
      <c r="B349" s="32" t="s">
        <v>103</v>
      </c>
      <c r="C349" s="34">
        <v>0.86086258953339112</v>
      </c>
      <c r="D349" s="34">
        <v>0.87095623166258651</v>
      </c>
      <c r="E349" s="34">
        <v>0.91459490887717321</v>
      </c>
      <c r="F349" s="34">
        <v>0.91600410539948418</v>
      </c>
      <c r="G349" s="34">
        <v>0.95712248629777585</v>
      </c>
      <c r="H349" s="34">
        <v>0.99488985405831554</v>
      </c>
      <c r="I349" s="34">
        <v>0.99100528989292913</v>
      </c>
      <c r="J349" s="34">
        <v>0.98916791727990083</v>
      </c>
      <c r="K349" s="34">
        <v>0.97898364824118311</v>
      </c>
      <c r="L349" s="34">
        <v>1.031096890873872</v>
      </c>
      <c r="M349" s="35">
        <v>0.99862286287903179</v>
      </c>
      <c r="N349" s="35">
        <v>0.95798908551003958</v>
      </c>
      <c r="O349" s="35">
        <v>0.95647136551994805</v>
      </c>
      <c r="P349" s="35">
        <v>0.98840300761466904</v>
      </c>
      <c r="Q349" s="18"/>
      <c r="R349" s="18"/>
      <c r="S349" s="18"/>
      <c r="T349" s="18"/>
    </row>
    <row r="350" spans="1:20" ht="15" customHeight="1">
      <c r="A350" s="31" t="s">
        <v>104</v>
      </c>
      <c r="B350" s="32" t="s">
        <v>105</v>
      </c>
      <c r="C350" s="34">
        <v>0.39669699736431147</v>
      </c>
      <c r="D350" s="34">
        <v>0.4131968798609823</v>
      </c>
      <c r="E350" s="34">
        <v>0.47282461888683419</v>
      </c>
      <c r="F350" s="34">
        <v>0.51385400343032472</v>
      </c>
      <c r="G350" s="34">
        <v>0.55811914558496301</v>
      </c>
      <c r="H350" s="34">
        <v>0.63721594303900286</v>
      </c>
      <c r="I350" s="34">
        <v>0.62377950344104394</v>
      </c>
      <c r="J350" s="34">
        <v>0.65424236149555193</v>
      </c>
      <c r="K350" s="34">
        <v>0.76203738100827556</v>
      </c>
      <c r="L350" s="34">
        <v>0.80999544343316032</v>
      </c>
      <c r="M350" s="35">
        <v>0.78388770919404993</v>
      </c>
      <c r="N350" s="35">
        <v>0.71404326653300998</v>
      </c>
      <c r="O350" s="35">
        <v>0.69763448272052964</v>
      </c>
      <c r="P350" s="35">
        <v>0.71344676076861946</v>
      </c>
      <c r="Q350" s="18"/>
      <c r="R350" s="18"/>
      <c r="S350" s="18"/>
      <c r="T350" s="18"/>
    </row>
    <row r="351" spans="1:20" ht="15" customHeight="1">
      <c r="A351" s="31" t="s">
        <v>106</v>
      </c>
      <c r="B351" s="32" t="s">
        <v>107</v>
      </c>
      <c r="C351" s="34">
        <v>4.4594001955507885</v>
      </c>
      <c r="D351" s="34">
        <v>4.8573021614001437</v>
      </c>
      <c r="E351" s="34">
        <v>4.6490414219689544</v>
      </c>
      <c r="F351" s="34">
        <v>5.6106029969450937</v>
      </c>
      <c r="G351" s="34">
        <v>6.1763132248215911</v>
      </c>
      <c r="H351" s="34">
        <v>5.8864932271185628</v>
      </c>
      <c r="I351" s="34">
        <v>6.7978891317107051</v>
      </c>
      <c r="J351" s="34">
        <v>6.4315974506484892</v>
      </c>
      <c r="K351" s="34">
        <v>6.5391720583816024</v>
      </c>
      <c r="L351" s="34">
        <v>8.0693479564390032</v>
      </c>
      <c r="M351" s="35">
        <v>7.7432425961305649</v>
      </c>
      <c r="N351" s="35">
        <v>8.7718352017254269</v>
      </c>
      <c r="O351" s="35">
        <v>9.9704971430143168</v>
      </c>
      <c r="P351" s="35">
        <v>9.6312498052478368</v>
      </c>
      <c r="Q351" s="18"/>
      <c r="R351" s="18"/>
      <c r="S351" s="18"/>
      <c r="T351" s="18"/>
    </row>
    <row r="352" spans="1:20" ht="15" customHeight="1">
      <c r="A352" s="31" t="s">
        <v>108</v>
      </c>
      <c r="B352" s="32" t="s">
        <v>109</v>
      </c>
      <c r="C352" s="34">
        <v>5.2450361699819767</v>
      </c>
      <c r="D352" s="34">
        <v>5.6360573427522365</v>
      </c>
      <c r="E352" s="34">
        <v>5.7503560401962144</v>
      </c>
      <c r="F352" s="34">
        <v>6.2573682289896517</v>
      </c>
      <c r="G352" s="34">
        <v>6.5441325851473264</v>
      </c>
      <c r="H352" s="34">
        <v>6.8873114240666018</v>
      </c>
      <c r="I352" s="34">
        <v>7.2716150110575235</v>
      </c>
      <c r="J352" s="34">
        <v>7.2913415067798635</v>
      </c>
      <c r="K352" s="34">
        <v>7.5269197387740139</v>
      </c>
      <c r="L352" s="34">
        <v>8.4135120997105144</v>
      </c>
      <c r="M352" s="35">
        <v>7.9857165882609698</v>
      </c>
      <c r="N352" s="35">
        <v>7.9379639203957533</v>
      </c>
      <c r="O352" s="35">
        <v>8.3400538749183895</v>
      </c>
      <c r="P352" s="35">
        <v>8.5035768350933658</v>
      </c>
      <c r="Q352" s="18"/>
      <c r="R352" s="18"/>
      <c r="S352" s="18"/>
      <c r="T352" s="18"/>
    </row>
    <row r="353" spans="1:20" ht="15" customHeight="1">
      <c r="A353" s="31" t="s">
        <v>110</v>
      </c>
      <c r="B353" s="32" t="s">
        <v>111</v>
      </c>
      <c r="C353" s="34">
        <v>1.1757714599342226</v>
      </c>
      <c r="D353" s="34">
        <v>1.2322813979421312</v>
      </c>
      <c r="E353" s="34">
        <v>1.197318951846984</v>
      </c>
      <c r="F353" s="34">
        <v>1.322152928958956</v>
      </c>
      <c r="G353" s="34">
        <v>1.4632940167063746</v>
      </c>
      <c r="H353" s="34">
        <v>1.4173819655098314</v>
      </c>
      <c r="I353" s="34">
        <v>1.5237551998007175</v>
      </c>
      <c r="J353" s="34">
        <v>1.4633470819288128</v>
      </c>
      <c r="K353" s="34">
        <v>1.4891865636179589</v>
      </c>
      <c r="L353" s="34">
        <v>1.7595947885669787</v>
      </c>
      <c r="M353" s="35">
        <v>1.7571925786698119</v>
      </c>
      <c r="N353" s="35">
        <v>1.7425601217124613</v>
      </c>
      <c r="O353" s="35">
        <v>1.9201053165178186</v>
      </c>
      <c r="P353" s="35">
        <v>1.8670718934755834</v>
      </c>
      <c r="Q353" s="18"/>
      <c r="R353" s="18"/>
      <c r="S353" s="18"/>
      <c r="T353" s="18"/>
    </row>
    <row r="354" spans="1:20" ht="15" customHeight="1">
      <c r="A354" s="61" t="s">
        <v>112</v>
      </c>
      <c r="B354" s="190" t="s">
        <v>113</v>
      </c>
      <c r="C354" s="127">
        <v>0.46405250098428402</v>
      </c>
      <c r="D354" s="127">
        <v>0.47641747681220786</v>
      </c>
      <c r="E354" s="127">
        <v>0.48831143313703002</v>
      </c>
      <c r="F354" s="127">
        <v>0.49185689316382075</v>
      </c>
      <c r="G354" s="127">
        <v>0.53297847674436971</v>
      </c>
      <c r="H354" s="127">
        <v>0.54716258120932093</v>
      </c>
      <c r="I354" s="127">
        <v>0.54352578843963306</v>
      </c>
      <c r="J354" s="127">
        <v>0.53305242546403153</v>
      </c>
      <c r="K354" s="127">
        <v>0.53651333302594351</v>
      </c>
      <c r="L354" s="127">
        <v>0.62310561914790019</v>
      </c>
      <c r="M354" s="128">
        <v>0.6173264699901585</v>
      </c>
      <c r="N354" s="128">
        <v>0.58896993805421971</v>
      </c>
      <c r="O354" s="128">
        <v>0.58606693059908854</v>
      </c>
      <c r="P354" s="128">
        <v>0.57483290060008008</v>
      </c>
      <c r="Q354" s="18"/>
      <c r="R354" s="18"/>
      <c r="S354" s="18"/>
      <c r="T354" s="18"/>
    </row>
    <row r="355" spans="1:20" ht="15" customHeight="1">
      <c r="A355" s="64" t="s">
        <v>119</v>
      </c>
      <c r="B355" s="52"/>
      <c r="C355" s="56"/>
      <c r="D355" s="50"/>
      <c r="E355" s="50"/>
      <c r="F355" s="22"/>
      <c r="G355" s="50"/>
      <c r="H355" s="22"/>
      <c r="I355" s="22"/>
      <c r="J355" s="50"/>
      <c r="K355" s="18"/>
      <c r="L355" s="18"/>
      <c r="M355" s="65"/>
      <c r="N355" s="65"/>
      <c r="O355" s="65"/>
      <c r="P355" s="50">
        <v>45410</v>
      </c>
      <c r="Q355" s="18"/>
      <c r="R355" s="18"/>
      <c r="S355" s="18"/>
      <c r="T355" s="18"/>
    </row>
    <row r="356" spans="1:20" ht="15" customHeight="1">
      <c r="A356" s="111"/>
      <c r="B356" s="111"/>
      <c r="C356" s="143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5" customHeight="1">
      <c r="A357" s="111"/>
      <c r="B357" s="111"/>
      <c r="C357" s="143"/>
      <c r="D357" s="143"/>
      <c r="E357" s="143"/>
      <c r="F357" s="143"/>
      <c r="G357" s="143"/>
      <c r="H357" s="143"/>
      <c r="I357" s="143"/>
      <c r="J357" s="143"/>
      <c r="K357" s="143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5" customHeight="1">
      <c r="A358" s="111"/>
      <c r="B358" s="111"/>
      <c r="C358" s="143"/>
      <c r="D358" s="143"/>
      <c r="E358" s="143"/>
      <c r="F358" s="143"/>
      <c r="G358" s="143"/>
      <c r="H358" s="143"/>
      <c r="I358" s="143"/>
      <c r="J358" s="143"/>
      <c r="K358" s="143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5" customHeight="1">
      <c r="A359" s="111"/>
      <c r="B359" s="111"/>
      <c r="C359" s="143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5" customHeight="1">
      <c r="A360" s="111"/>
      <c r="B360" s="111"/>
      <c r="C360" s="143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5" customHeight="1">
      <c r="A361" s="111"/>
      <c r="B361" s="111"/>
      <c r="C361" s="143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5" customHeight="1">
      <c r="A362" s="111"/>
      <c r="B362" s="111"/>
      <c r="C362" s="143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5" customHeight="1">
      <c r="A363" s="111"/>
      <c r="B363" s="111"/>
      <c r="C363" s="143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5" customHeight="1">
      <c r="A364" s="111"/>
      <c r="B364" s="111"/>
      <c r="C364" s="143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5" customHeight="1">
      <c r="A365" s="111"/>
      <c r="B365" s="111"/>
      <c r="C365" s="143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5" customHeight="1">
      <c r="A366" s="111"/>
      <c r="B366" s="111"/>
      <c r="C366" s="143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5" customHeight="1">
      <c r="A367" s="111"/>
      <c r="B367" s="111"/>
      <c r="C367" s="143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5" customHeight="1">
      <c r="A368" s="111"/>
      <c r="B368" s="111"/>
      <c r="C368" s="143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5" customHeight="1">
      <c r="A369" s="111"/>
      <c r="B369" s="111"/>
      <c r="C369" s="143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5" customHeight="1">
      <c r="A370" s="111"/>
      <c r="B370" s="111"/>
      <c r="C370" s="143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5" customHeight="1">
      <c r="A371" s="111"/>
      <c r="B371" s="111"/>
      <c r="C371" s="143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5" customHeight="1">
      <c r="A372" s="111"/>
      <c r="B372" s="111"/>
      <c r="C372" s="143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5" customHeight="1">
      <c r="A373" s="111"/>
      <c r="B373" s="111"/>
      <c r="C373" s="143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5" customHeight="1">
      <c r="A374" s="111"/>
      <c r="B374" s="111"/>
      <c r="C374" s="143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5" customHeight="1">
      <c r="A375" s="111"/>
      <c r="B375" s="111"/>
      <c r="C375" s="143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5" customHeight="1">
      <c r="A376" s="111"/>
      <c r="B376" s="111"/>
      <c r="C376" s="143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5" customHeight="1">
      <c r="A377" s="111"/>
      <c r="B377" s="111"/>
      <c r="C377" s="143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5" customHeight="1">
      <c r="A378" s="111"/>
      <c r="B378" s="111"/>
      <c r="C378" s="143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5" customHeight="1">
      <c r="A379" s="111"/>
      <c r="B379" s="111"/>
      <c r="C379" s="143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5" customHeight="1">
      <c r="A380" s="111"/>
      <c r="B380" s="111"/>
      <c r="C380" s="143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5" customHeight="1">
      <c r="A381" s="111"/>
      <c r="B381" s="111"/>
      <c r="C381" s="143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5.75" customHeight="1"/>
    <row r="383" spans="1:20" ht="15.75" customHeight="1"/>
    <row r="384" spans="1:20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B280:P280"/>
    <mergeCell ref="B282:P282"/>
    <mergeCell ref="B283:B284"/>
    <mergeCell ref="A307:P307"/>
    <mergeCell ref="A309:A310"/>
    <mergeCell ref="B309:B310"/>
    <mergeCell ref="A332:P332"/>
    <mergeCell ref="A333:P333"/>
    <mergeCell ref="A335:A336"/>
    <mergeCell ref="B335:B336"/>
    <mergeCell ref="A107:A111"/>
    <mergeCell ref="B150:B151"/>
    <mergeCell ref="B184:B185"/>
    <mergeCell ref="B221:B222"/>
    <mergeCell ref="B244:B245"/>
    <mergeCell ref="A117:A118"/>
    <mergeCell ref="B117:B118"/>
    <mergeCell ref="A139:A141"/>
    <mergeCell ref="B147:P147"/>
    <mergeCell ref="B148:P148"/>
    <mergeCell ref="B181:P181"/>
    <mergeCell ref="B182:P182"/>
    <mergeCell ref="B218:P218"/>
    <mergeCell ref="B219:P219"/>
    <mergeCell ref="B242:P242"/>
    <mergeCell ref="A85:P85"/>
    <mergeCell ref="A114:P114"/>
    <mergeCell ref="A115:P115"/>
    <mergeCell ref="A2:P2"/>
    <mergeCell ref="A3:P3"/>
    <mergeCell ref="A5:A6"/>
    <mergeCell ref="B5:B6"/>
    <mergeCell ref="A30:B30"/>
    <mergeCell ref="A32:P32"/>
    <mergeCell ref="A33:P33"/>
    <mergeCell ref="A25:A29"/>
    <mergeCell ref="A35:A36"/>
    <mergeCell ref="B35:B36"/>
    <mergeCell ref="A83:F83"/>
    <mergeCell ref="A87:A88"/>
    <mergeCell ref="B87:B88"/>
    <mergeCell ref="A58:P58"/>
    <mergeCell ref="A59:P59"/>
    <mergeCell ref="A61:A62"/>
    <mergeCell ref="B61:B62"/>
    <mergeCell ref="A84:P84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A82F-73BB-4CF3-AB20-DD902DF1DC52}">
  <sheetPr>
    <tabColor rgb="FF92D050"/>
    <pageSetUpPr fitToPage="1"/>
  </sheetPr>
  <dimension ref="A1:EA88"/>
  <sheetViews>
    <sheetView showGridLines="0" topLeftCell="A14" zoomScale="98" zoomScaleNormal="50" workbookViewId="0">
      <selection activeCell="A26" sqref="A26"/>
    </sheetView>
  </sheetViews>
  <sheetFormatPr defaultColWidth="10.33203125" defaultRowHeight="13.2"/>
  <cols>
    <col min="1" max="1" width="10.33203125" style="250"/>
    <col min="2" max="2" width="8.6640625" style="250" customWidth="1"/>
    <col min="3" max="3" width="17.33203125" style="348" bestFit="1" customWidth="1"/>
    <col min="4" max="4" width="63.6640625" style="250" customWidth="1"/>
    <col min="5" max="5" width="19.88671875" style="251" hidden="1" customWidth="1"/>
    <col min="6" max="6" width="19.109375" style="251" hidden="1" customWidth="1"/>
    <col min="7" max="7" width="19.44140625" style="251" hidden="1" customWidth="1"/>
    <col min="8" max="8" width="20" style="251" customWidth="1"/>
    <col min="9" max="9" width="18.33203125" style="251" customWidth="1"/>
    <col min="10" max="10" width="18.6640625" style="301" customWidth="1"/>
    <col min="11" max="11" width="18.88671875" style="253" customWidth="1"/>
    <col min="12" max="12" width="19.88671875" style="251" customWidth="1"/>
    <col min="13" max="13" width="17.88671875" style="250" bestFit="1" customWidth="1"/>
    <col min="14" max="14" width="15.88671875" style="250" customWidth="1"/>
    <col min="15" max="15" width="18" style="250" customWidth="1"/>
    <col min="16" max="16" width="20.109375" style="250" bestFit="1" customWidth="1"/>
    <col min="17" max="17" width="17" style="250" bestFit="1" customWidth="1"/>
    <col min="18" max="18" width="16.5546875" style="250" bestFit="1" customWidth="1"/>
    <col min="19" max="19" width="17.88671875" style="250" bestFit="1" customWidth="1"/>
    <col min="20" max="20" width="16.6640625" style="250" bestFit="1" customWidth="1"/>
    <col min="21" max="21" width="16.5546875" style="250" bestFit="1" customWidth="1"/>
    <col min="22" max="22" width="17.5546875" style="250" bestFit="1" customWidth="1"/>
    <col min="23" max="23" width="15.88671875" style="250" bestFit="1" customWidth="1"/>
    <col min="24" max="24" width="16.5546875" style="250" bestFit="1" customWidth="1"/>
    <col min="25" max="25" width="13" style="250" bestFit="1" customWidth="1"/>
    <col min="26" max="26" width="14.6640625" style="250" bestFit="1" customWidth="1"/>
    <col min="27" max="27" width="14.88671875" style="250" bestFit="1" customWidth="1"/>
    <col min="28" max="28" width="14.6640625" style="250" bestFit="1" customWidth="1"/>
    <col min="29" max="29" width="15.109375" style="250" bestFit="1" customWidth="1"/>
    <col min="30" max="30" width="14.88671875" style="250" bestFit="1" customWidth="1"/>
    <col min="31" max="31" width="14.6640625" style="250" bestFit="1" customWidth="1"/>
    <col min="32" max="32" width="14.88671875" style="250" bestFit="1" customWidth="1"/>
    <col min="33" max="33" width="15.44140625" style="250" bestFit="1" customWidth="1"/>
    <col min="34" max="34" width="15.88671875" style="250" bestFit="1" customWidth="1"/>
    <col min="35" max="35" width="16.33203125" style="250" bestFit="1" customWidth="1"/>
    <col min="36" max="16384" width="10.33203125" style="250"/>
  </cols>
  <sheetData>
    <row r="1" spans="1:131" s="254" customFormat="1">
      <c r="A1" s="248"/>
      <c r="B1" s="248"/>
      <c r="C1" s="249"/>
      <c r="D1" s="250"/>
      <c r="E1" s="251"/>
      <c r="F1" s="251"/>
      <c r="G1" s="251"/>
      <c r="H1" s="251"/>
      <c r="I1" s="251"/>
      <c r="J1" s="252"/>
      <c r="K1" s="253"/>
      <c r="L1" s="251"/>
      <c r="M1" s="251"/>
      <c r="N1" s="251"/>
      <c r="O1" s="251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8"/>
      <c r="CM1" s="248"/>
      <c r="CN1" s="248"/>
      <c r="CO1" s="248"/>
      <c r="CP1" s="248"/>
      <c r="CQ1" s="248"/>
      <c r="CR1" s="248"/>
      <c r="CS1" s="248"/>
      <c r="CT1" s="248"/>
      <c r="CU1" s="248"/>
      <c r="CV1" s="248"/>
      <c r="CW1" s="248"/>
      <c r="CX1" s="248"/>
      <c r="CY1" s="248"/>
      <c r="CZ1" s="248"/>
      <c r="DA1" s="248"/>
      <c r="DB1" s="248"/>
      <c r="DC1" s="248"/>
      <c r="DD1" s="248"/>
      <c r="DE1" s="248"/>
      <c r="DF1" s="248"/>
      <c r="DG1" s="248"/>
      <c r="DH1" s="248"/>
      <c r="DI1" s="248"/>
      <c r="DJ1" s="248"/>
      <c r="DK1" s="248"/>
      <c r="DL1" s="248"/>
      <c r="DM1" s="248"/>
      <c r="DN1" s="248"/>
      <c r="DO1" s="248"/>
      <c r="DP1" s="248"/>
      <c r="DQ1" s="248"/>
      <c r="DR1" s="248"/>
      <c r="DS1" s="248"/>
      <c r="DT1" s="248"/>
      <c r="DU1" s="248"/>
      <c r="DV1" s="248"/>
      <c r="DW1" s="248"/>
      <c r="DX1" s="248"/>
      <c r="DY1" s="248"/>
      <c r="DZ1" s="248"/>
      <c r="EA1" s="248"/>
    </row>
    <row r="2" spans="1:131" s="254" customFormat="1" ht="26.25" customHeight="1">
      <c r="A2" s="248"/>
      <c r="B2" s="248"/>
      <c r="C2" s="382" t="s">
        <v>596</v>
      </c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48"/>
      <c r="DT2" s="248"/>
      <c r="DU2" s="248"/>
      <c r="DV2" s="248"/>
      <c r="DW2" s="248"/>
      <c r="DX2" s="248"/>
      <c r="DY2" s="248"/>
      <c r="DZ2" s="248"/>
      <c r="EA2" s="248"/>
    </row>
    <row r="3" spans="1:131" s="254" customFormat="1" ht="26.25" customHeight="1">
      <c r="A3" s="248"/>
      <c r="B3" s="248"/>
      <c r="C3" s="382" t="s">
        <v>597</v>
      </c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48"/>
      <c r="CK3" s="248"/>
      <c r="CL3" s="248"/>
      <c r="CM3" s="248"/>
      <c r="CN3" s="248"/>
      <c r="CO3" s="248"/>
      <c r="CP3" s="248"/>
      <c r="CQ3" s="248"/>
      <c r="CR3" s="248"/>
      <c r="CS3" s="248"/>
      <c r="CT3" s="248"/>
      <c r="CU3" s="248"/>
      <c r="CV3" s="248"/>
      <c r="CW3" s="248"/>
      <c r="CX3" s="248"/>
      <c r="CY3" s="248"/>
      <c r="CZ3" s="248"/>
      <c r="DA3" s="248"/>
      <c r="DB3" s="248"/>
      <c r="DC3" s="248"/>
      <c r="DD3" s="248"/>
      <c r="DE3" s="248"/>
      <c r="DF3" s="248"/>
      <c r="DG3" s="248"/>
      <c r="DH3" s="248"/>
      <c r="DI3" s="248"/>
      <c r="DJ3" s="248"/>
      <c r="DK3" s="248"/>
      <c r="DL3" s="248"/>
      <c r="DM3" s="248"/>
      <c r="DN3" s="248"/>
      <c r="DO3" s="248"/>
      <c r="DP3" s="248"/>
      <c r="DQ3" s="248"/>
      <c r="DR3" s="248"/>
      <c r="DS3" s="248"/>
      <c r="DT3" s="248"/>
      <c r="DU3" s="248"/>
      <c r="DV3" s="248"/>
      <c r="DW3" s="248"/>
      <c r="DX3" s="248"/>
      <c r="DY3" s="248"/>
      <c r="DZ3" s="248"/>
      <c r="EA3" s="248"/>
    </row>
    <row r="4" spans="1:131" s="254" customFormat="1" ht="26.25" customHeight="1" thickBot="1">
      <c r="A4" s="248"/>
      <c r="B4" s="248"/>
      <c r="C4" s="255"/>
      <c r="D4" s="256"/>
      <c r="E4" s="257"/>
      <c r="F4" s="257"/>
      <c r="G4" s="383" t="s">
        <v>598</v>
      </c>
      <c r="H4" s="383"/>
      <c r="I4" s="257"/>
      <c r="J4" s="354"/>
      <c r="K4" s="258"/>
      <c r="L4" s="257"/>
      <c r="M4" s="257"/>
      <c r="N4" s="259"/>
      <c r="O4" s="260" t="s">
        <v>599</v>
      </c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</row>
    <row r="5" spans="1:131" s="265" customFormat="1" ht="29.25" customHeight="1" thickTop="1">
      <c r="A5" s="248"/>
      <c r="B5" s="248"/>
      <c r="C5" s="261" t="s">
        <v>600</v>
      </c>
      <c r="D5" s="262" t="s">
        <v>601</v>
      </c>
      <c r="E5" s="384" t="s">
        <v>602</v>
      </c>
      <c r="F5" s="384"/>
      <c r="G5" s="384"/>
      <c r="H5" s="384" t="s">
        <v>603</v>
      </c>
      <c r="I5" s="384"/>
      <c r="J5" s="384"/>
      <c r="K5" s="384" t="s">
        <v>604</v>
      </c>
      <c r="L5" s="384"/>
      <c r="M5" s="384"/>
      <c r="N5" s="263" t="s">
        <v>75</v>
      </c>
      <c r="O5" s="264" t="s">
        <v>76</v>
      </c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248"/>
      <c r="DY5" s="248"/>
      <c r="DZ5" s="248"/>
      <c r="EA5" s="248"/>
    </row>
    <row r="6" spans="1:131" s="270" customFormat="1" ht="25.5" customHeight="1">
      <c r="A6" s="248"/>
      <c r="B6" s="248"/>
      <c r="C6" s="266"/>
      <c r="D6" s="267"/>
      <c r="E6" s="268" t="s">
        <v>605</v>
      </c>
      <c r="F6" s="268" t="s">
        <v>606</v>
      </c>
      <c r="G6" s="268" t="s">
        <v>607</v>
      </c>
      <c r="H6" s="268" t="s">
        <v>605</v>
      </c>
      <c r="I6" s="268" t="s">
        <v>606</v>
      </c>
      <c r="J6" s="269" t="s">
        <v>607</v>
      </c>
      <c r="K6" s="268" t="s">
        <v>605</v>
      </c>
      <c r="L6" s="268" t="s">
        <v>606</v>
      </c>
      <c r="M6" s="268" t="s">
        <v>607</v>
      </c>
      <c r="N6" s="378" t="s">
        <v>608</v>
      </c>
      <c r="O6" s="379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</row>
    <row r="7" spans="1:131" s="248" customFormat="1" ht="27.75" customHeight="1">
      <c r="C7" s="271">
        <v>1</v>
      </c>
      <c r="D7" s="272" t="s">
        <v>609</v>
      </c>
      <c r="E7" s="273">
        <v>1361107.0435734421</v>
      </c>
      <c r="F7" s="274">
        <v>1694778.9781038226</v>
      </c>
      <c r="G7" s="274">
        <v>-333671.93453038041</v>
      </c>
      <c r="H7" s="274">
        <v>1516637.715685518</v>
      </c>
      <c r="I7" s="274">
        <v>2140014.2424326912</v>
      </c>
      <c r="J7" s="275">
        <v>-623376.52674717316</v>
      </c>
      <c r="K7" s="274">
        <v>1824429.2836461999</v>
      </c>
      <c r="L7" s="274">
        <v>1896587.7192555116</v>
      </c>
      <c r="M7" s="274">
        <v>-72158.435609311797</v>
      </c>
      <c r="N7" s="276">
        <v>86.823182364597557</v>
      </c>
      <c r="O7" s="277">
        <v>-88.424582493370409</v>
      </c>
      <c r="P7" s="278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80"/>
      <c r="AD7" s="280"/>
      <c r="AE7" s="280"/>
      <c r="AF7" s="280"/>
      <c r="AG7" s="280"/>
      <c r="AH7" s="280"/>
      <c r="AI7" s="280"/>
    </row>
    <row r="8" spans="1:131" s="248" customFormat="1" ht="26.25" customHeight="1">
      <c r="C8" s="271" t="s">
        <v>610</v>
      </c>
      <c r="D8" s="272" t="s">
        <v>611</v>
      </c>
      <c r="E8" s="274">
        <v>222814.51080443559</v>
      </c>
      <c r="F8" s="274">
        <v>1651123.9734256454</v>
      </c>
      <c r="G8" s="274">
        <v>-1428309.4626212097</v>
      </c>
      <c r="H8" s="274">
        <v>333548.34843245975</v>
      </c>
      <c r="I8" s="274">
        <v>2103641.231763687</v>
      </c>
      <c r="J8" s="275">
        <v>-1770092.8833312269</v>
      </c>
      <c r="K8" s="274">
        <v>371992.47637263266</v>
      </c>
      <c r="L8" s="274">
        <v>1855000.4358787145</v>
      </c>
      <c r="M8" s="274">
        <v>-1483007.9595060819</v>
      </c>
      <c r="N8" s="276">
        <v>23.929227499675164</v>
      </c>
      <c r="O8" s="277">
        <v>-16.218636125176968</v>
      </c>
      <c r="P8" s="278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0"/>
      <c r="AD8" s="280"/>
      <c r="AE8" s="280"/>
      <c r="AF8" s="280"/>
      <c r="AG8" s="280"/>
      <c r="AH8" s="280"/>
      <c r="AI8" s="280"/>
    </row>
    <row r="9" spans="1:131" ht="22.5" customHeight="1">
      <c r="C9" s="271" t="s">
        <v>612</v>
      </c>
      <c r="D9" s="281" t="s">
        <v>613</v>
      </c>
      <c r="E9" s="274">
        <v>143744.64402002192</v>
      </c>
      <c r="F9" s="274">
        <v>1499201.5830256527</v>
      </c>
      <c r="G9" s="274">
        <v>-1355456.9390056308</v>
      </c>
      <c r="H9" s="274">
        <v>211464.68151665281</v>
      </c>
      <c r="I9" s="274">
        <v>1873440.071916051</v>
      </c>
      <c r="J9" s="275">
        <v>-1661975.390399398</v>
      </c>
      <c r="K9" s="274">
        <v>183630.96358201816</v>
      </c>
      <c r="L9" s="274">
        <v>1582793.4867137123</v>
      </c>
      <c r="M9" s="274">
        <v>-1399162.5231316942</v>
      </c>
      <c r="N9" s="276">
        <v>22.613662048064075</v>
      </c>
      <c r="O9" s="277">
        <v>-15.813282722829358</v>
      </c>
      <c r="P9" s="278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80"/>
      <c r="AD9" s="280"/>
      <c r="AE9" s="280"/>
      <c r="AF9" s="280"/>
      <c r="AG9" s="280"/>
      <c r="AH9" s="280"/>
      <c r="AI9" s="280"/>
    </row>
    <row r="10" spans="1:131" ht="24" customHeight="1">
      <c r="C10" s="282" t="s">
        <v>614</v>
      </c>
      <c r="D10" s="283" t="s">
        <v>615</v>
      </c>
      <c r="E10" s="284">
        <v>143744.64402002192</v>
      </c>
      <c r="F10" s="284">
        <v>1471715.5588926526</v>
      </c>
      <c r="G10" s="284">
        <v>-1327970.9148726307</v>
      </c>
      <c r="H10" s="284">
        <v>211464.68151665281</v>
      </c>
      <c r="I10" s="284">
        <v>1830736.2586589679</v>
      </c>
      <c r="J10" s="285">
        <v>-1619271.577142315</v>
      </c>
      <c r="K10" s="284">
        <v>183630.96358201816</v>
      </c>
      <c r="L10" s="284">
        <v>1538893.5960268914</v>
      </c>
      <c r="M10" s="284">
        <v>-1355262.6324448732</v>
      </c>
      <c r="N10" s="286">
        <v>21.935771258787227</v>
      </c>
      <c r="O10" s="287">
        <v>-16.304179510355134</v>
      </c>
      <c r="P10" s="278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0"/>
      <c r="AD10" s="280"/>
      <c r="AE10" s="280"/>
      <c r="AF10" s="280"/>
      <c r="AG10" s="280"/>
      <c r="AH10" s="280"/>
      <c r="AI10" s="280"/>
    </row>
    <row r="11" spans="1:131" ht="24" customHeight="1">
      <c r="C11" s="282" t="s">
        <v>616</v>
      </c>
      <c r="D11" s="288" t="s">
        <v>617</v>
      </c>
      <c r="E11" s="284">
        <v>2227.1566287260216</v>
      </c>
      <c r="F11" s="284">
        <v>176320.33830025003</v>
      </c>
      <c r="G11" s="284">
        <v>-174093.18167152401</v>
      </c>
      <c r="H11" s="284">
        <v>8068.5209847085316</v>
      </c>
      <c r="I11" s="284">
        <v>327073.5011569513</v>
      </c>
      <c r="J11" s="285">
        <v>-319004.98017224279</v>
      </c>
      <c r="K11" s="284">
        <v>16019.505632796501</v>
      </c>
      <c r="L11" s="284">
        <v>305572.86405767995</v>
      </c>
      <c r="M11" s="284">
        <v>-289553.35842488345</v>
      </c>
      <c r="N11" s="286">
        <v>83.238066597080092</v>
      </c>
      <c r="O11" s="287">
        <v>-9.2323391727167738</v>
      </c>
      <c r="P11" s="278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  <c r="AD11" s="280"/>
      <c r="AE11" s="280"/>
      <c r="AF11" s="280"/>
      <c r="AG11" s="280"/>
      <c r="AH11" s="280"/>
      <c r="AI11" s="280"/>
    </row>
    <row r="12" spans="1:131" ht="24" customHeight="1">
      <c r="C12" s="282" t="s">
        <v>618</v>
      </c>
      <c r="D12" s="283" t="s">
        <v>619</v>
      </c>
      <c r="E12" s="284">
        <v>0</v>
      </c>
      <c r="F12" s="284">
        <v>27486.024132999999</v>
      </c>
      <c r="G12" s="284">
        <v>-27486.024132999999</v>
      </c>
      <c r="H12" s="284">
        <v>0</v>
      </c>
      <c r="I12" s="284">
        <v>42703.813257082998</v>
      </c>
      <c r="J12" s="285">
        <v>-42703.813257082998</v>
      </c>
      <c r="K12" s="284">
        <v>0</v>
      </c>
      <c r="L12" s="284">
        <v>43899.890686820996</v>
      </c>
      <c r="M12" s="284">
        <v>-43899.890686820996</v>
      </c>
      <c r="N12" s="286">
        <v>55.365552509329149</v>
      </c>
      <c r="O12" s="287">
        <v>2.8008679752729471</v>
      </c>
      <c r="P12" s="278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80"/>
      <c r="AD12" s="280"/>
      <c r="AE12" s="280"/>
      <c r="AF12" s="280"/>
      <c r="AG12" s="280"/>
      <c r="AH12" s="280"/>
      <c r="AI12" s="280"/>
    </row>
    <row r="13" spans="1:131" s="248" customFormat="1" ht="24" customHeight="1">
      <c r="C13" s="271" t="s">
        <v>620</v>
      </c>
      <c r="D13" s="281" t="s">
        <v>621</v>
      </c>
      <c r="E13" s="274">
        <v>79069.86678441368</v>
      </c>
      <c r="F13" s="274">
        <v>151922.39039999267</v>
      </c>
      <c r="G13" s="274">
        <v>-72852.52361557899</v>
      </c>
      <c r="H13" s="274">
        <v>122083.66691580697</v>
      </c>
      <c r="I13" s="274">
        <v>230201.15984763595</v>
      </c>
      <c r="J13" s="275">
        <v>-108117.49293182892</v>
      </c>
      <c r="K13" s="274">
        <v>188361.51279061451</v>
      </c>
      <c r="L13" s="274">
        <v>272206.94916500215</v>
      </c>
      <c r="M13" s="274">
        <v>-83845.436374387646</v>
      </c>
      <c r="N13" s="276">
        <v>48.405968065475193</v>
      </c>
      <c r="O13" s="277">
        <v>-22.449703465419311</v>
      </c>
      <c r="P13" s="278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80"/>
      <c r="AD13" s="280"/>
      <c r="AE13" s="280"/>
      <c r="AF13" s="280"/>
      <c r="AG13" s="280"/>
      <c r="AH13" s="280"/>
      <c r="AI13" s="28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</row>
    <row r="14" spans="1:131" ht="33" customHeight="1">
      <c r="C14" s="282" t="s">
        <v>622</v>
      </c>
      <c r="D14" s="283" t="s">
        <v>623</v>
      </c>
      <c r="E14" s="284">
        <v>33.332999999999998</v>
      </c>
      <c r="F14" s="284">
        <v>24.952999999999996</v>
      </c>
      <c r="G14" s="284">
        <v>8.3800000000000026</v>
      </c>
      <c r="H14" s="284">
        <v>286.43600000000004</v>
      </c>
      <c r="I14" s="284">
        <v>153.084</v>
      </c>
      <c r="J14" s="285">
        <v>133.35200000000003</v>
      </c>
      <c r="K14" s="284">
        <v>1871.0740000000001</v>
      </c>
      <c r="L14" s="284">
        <v>411.471</v>
      </c>
      <c r="M14" s="284">
        <v>1459.6030000000001</v>
      </c>
      <c r="N14" s="286" t="s">
        <v>624</v>
      </c>
      <c r="O14" s="287" t="s">
        <v>624</v>
      </c>
      <c r="P14" s="278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80"/>
      <c r="AD14" s="280"/>
      <c r="AE14" s="280"/>
      <c r="AF14" s="280"/>
      <c r="AG14" s="280"/>
      <c r="AH14" s="280"/>
      <c r="AI14" s="280"/>
    </row>
    <row r="15" spans="1:131" ht="24" customHeight="1">
      <c r="C15" s="282" t="s">
        <v>625</v>
      </c>
      <c r="D15" s="283" t="s">
        <v>626</v>
      </c>
      <c r="E15" s="284">
        <v>7489.8245506873536</v>
      </c>
      <c r="F15" s="284">
        <v>80973.548134170516</v>
      </c>
      <c r="G15" s="284">
        <v>-73483.723583483166</v>
      </c>
      <c r="H15" s="284">
        <v>12908.727503462198</v>
      </c>
      <c r="I15" s="284">
        <v>92230.455783841404</v>
      </c>
      <c r="J15" s="285">
        <v>-79321.728280379204</v>
      </c>
      <c r="K15" s="284">
        <v>21195.874168766197</v>
      </c>
      <c r="L15" s="284">
        <v>81880.345219553565</v>
      </c>
      <c r="M15" s="284">
        <v>-60684.471050787368</v>
      </c>
      <c r="N15" s="286">
        <v>7.9446228527921825</v>
      </c>
      <c r="O15" s="287">
        <v>-23.495778059341522</v>
      </c>
      <c r="P15" s="278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80"/>
      <c r="AD15" s="280"/>
      <c r="AE15" s="280"/>
      <c r="AF15" s="280"/>
      <c r="AG15" s="280"/>
      <c r="AH15" s="280"/>
      <c r="AI15" s="280"/>
    </row>
    <row r="16" spans="1:131" ht="23.25" customHeight="1">
      <c r="C16" s="282" t="s">
        <v>627</v>
      </c>
      <c r="D16" s="283" t="s">
        <v>628</v>
      </c>
      <c r="E16" s="284">
        <v>7266.2775993884043</v>
      </c>
      <c r="F16" s="284">
        <v>32800.138471695158</v>
      </c>
      <c r="G16" s="284">
        <v>-25533.860872306752</v>
      </c>
      <c r="H16" s="284">
        <v>32447.211203791503</v>
      </c>
      <c r="I16" s="284">
        <v>97322.919957938313</v>
      </c>
      <c r="J16" s="285">
        <v>-64875.708754146806</v>
      </c>
      <c r="K16" s="284">
        <v>61522.726237667426</v>
      </c>
      <c r="L16" s="284">
        <v>144458.65984054358</v>
      </c>
      <c r="M16" s="284">
        <v>-82935.933602876146</v>
      </c>
      <c r="N16" s="286">
        <v>154.07716082807133</v>
      </c>
      <c r="O16" s="287">
        <v>27.838192746641766</v>
      </c>
      <c r="P16" s="278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80"/>
      <c r="AD16" s="280"/>
      <c r="AE16" s="280"/>
      <c r="AF16" s="280"/>
      <c r="AG16" s="280"/>
      <c r="AH16" s="280"/>
      <c r="AI16" s="280"/>
    </row>
    <row r="17" spans="3:131" ht="25.5" customHeight="1">
      <c r="C17" s="282" t="s">
        <v>629</v>
      </c>
      <c r="D17" s="289" t="s">
        <v>630</v>
      </c>
      <c r="E17" s="290">
        <v>1045.9190000000001</v>
      </c>
      <c r="F17" s="290">
        <v>24959.409645045373</v>
      </c>
      <c r="G17" s="290">
        <v>-23913.490645045371</v>
      </c>
      <c r="H17" s="290">
        <v>1514.066</v>
      </c>
      <c r="I17" s="290">
        <v>67701.632490944976</v>
      </c>
      <c r="J17" s="291">
        <v>-66187.56649094497</v>
      </c>
      <c r="K17" s="290">
        <v>4064.7280000000005</v>
      </c>
      <c r="L17" s="290">
        <v>100423.25420338233</v>
      </c>
      <c r="M17" s="290">
        <v>-96358.526203382324</v>
      </c>
      <c r="N17" s="292">
        <v>176.77919327372788</v>
      </c>
      <c r="O17" s="293">
        <v>45.584029315483285</v>
      </c>
      <c r="P17" s="278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80"/>
      <c r="AD17" s="280"/>
      <c r="AE17" s="280"/>
      <c r="AF17" s="280"/>
      <c r="AG17" s="280"/>
      <c r="AH17" s="280"/>
      <c r="AI17" s="280"/>
    </row>
    <row r="18" spans="3:131" ht="23.25" customHeight="1">
      <c r="C18" s="282" t="s">
        <v>631</v>
      </c>
      <c r="D18" s="283" t="s">
        <v>89</v>
      </c>
      <c r="E18" s="284">
        <v>7275.0479999999998</v>
      </c>
      <c r="F18" s="284">
        <v>255.11499999999998</v>
      </c>
      <c r="G18" s="284">
        <v>7019.933</v>
      </c>
      <c r="H18" s="284">
        <v>7817.4649999999992</v>
      </c>
      <c r="I18" s="284">
        <v>2390.7950000000001</v>
      </c>
      <c r="J18" s="285">
        <v>5426.6699999999992</v>
      </c>
      <c r="K18" s="284">
        <v>8842.2890000000007</v>
      </c>
      <c r="L18" s="284">
        <v>1369.1220000000001</v>
      </c>
      <c r="M18" s="284">
        <v>7473.1670000000004</v>
      </c>
      <c r="N18" s="286">
        <v>-22.696270747883219</v>
      </c>
      <c r="O18" s="287">
        <v>37.711838014841547</v>
      </c>
      <c r="P18" s="278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80"/>
      <c r="AD18" s="280"/>
      <c r="AE18" s="280"/>
      <c r="AF18" s="280"/>
      <c r="AG18" s="280"/>
      <c r="AH18" s="280"/>
      <c r="AI18" s="280"/>
    </row>
    <row r="19" spans="3:131" ht="24" customHeight="1">
      <c r="C19" s="282" t="s">
        <v>632</v>
      </c>
      <c r="D19" s="283" t="s">
        <v>633</v>
      </c>
      <c r="E19" s="284">
        <v>1376.1869999999999</v>
      </c>
      <c r="F19" s="284">
        <v>11964.397613829606</v>
      </c>
      <c r="G19" s="284">
        <v>-10588.210613829606</v>
      </c>
      <c r="H19" s="284">
        <v>1254.4659999999999</v>
      </c>
      <c r="I19" s="284">
        <v>13578.205462379199</v>
      </c>
      <c r="J19" s="285">
        <v>-12323.739462379199</v>
      </c>
      <c r="K19" s="284">
        <v>1279.8900000000001</v>
      </c>
      <c r="L19" s="284">
        <v>12150.0423387049</v>
      </c>
      <c r="M19" s="284">
        <v>-10870.1523387049</v>
      </c>
      <c r="N19" s="286">
        <v>16.391143998238601</v>
      </c>
      <c r="O19" s="287">
        <v>-11.795016667722313</v>
      </c>
      <c r="P19" s="278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80"/>
      <c r="AD19" s="280"/>
      <c r="AE19" s="280"/>
      <c r="AF19" s="280"/>
      <c r="AG19" s="280"/>
      <c r="AH19" s="280"/>
      <c r="AI19" s="280"/>
    </row>
    <row r="20" spans="3:131" ht="41.25" customHeight="1">
      <c r="C20" s="282" t="s">
        <v>634</v>
      </c>
      <c r="D20" s="283" t="s">
        <v>635</v>
      </c>
      <c r="E20" s="284">
        <v>45.266999999999996</v>
      </c>
      <c r="F20" s="284">
        <v>1714.2640000000001</v>
      </c>
      <c r="G20" s="284">
        <v>-1668.9970000000001</v>
      </c>
      <c r="H20" s="284">
        <v>108.48500000000001</v>
      </c>
      <c r="I20" s="284">
        <v>1334.4569999999999</v>
      </c>
      <c r="J20" s="285">
        <v>-1225.9719999999998</v>
      </c>
      <c r="K20" s="284">
        <v>117.712</v>
      </c>
      <c r="L20" s="284">
        <v>554.29000000000008</v>
      </c>
      <c r="M20" s="284">
        <v>-436.57800000000009</v>
      </c>
      <c r="N20" s="286">
        <v>-26.544385639998168</v>
      </c>
      <c r="O20" s="287">
        <v>-64.389235643228375</v>
      </c>
      <c r="P20" s="278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80"/>
      <c r="AD20" s="280"/>
      <c r="AE20" s="280"/>
      <c r="AF20" s="280"/>
      <c r="AG20" s="280"/>
      <c r="AH20" s="280"/>
      <c r="AI20" s="280"/>
    </row>
    <row r="21" spans="3:131" ht="46.5" customHeight="1">
      <c r="C21" s="282" t="s">
        <v>636</v>
      </c>
      <c r="D21" s="283" t="s">
        <v>637</v>
      </c>
      <c r="E21" s="284">
        <v>16092.587000000001</v>
      </c>
      <c r="F21" s="284">
        <v>1881.9910000000002</v>
      </c>
      <c r="G21" s="284">
        <v>14210.596000000001</v>
      </c>
      <c r="H21" s="284">
        <v>14532.674999999999</v>
      </c>
      <c r="I21" s="284">
        <v>1584.4960000000001</v>
      </c>
      <c r="J21" s="285">
        <v>12948.179</v>
      </c>
      <c r="K21" s="284">
        <v>15372.145</v>
      </c>
      <c r="L21" s="284">
        <v>2188.3739999999998</v>
      </c>
      <c r="M21" s="284">
        <v>13183.771000000001</v>
      </c>
      <c r="N21" s="286">
        <v>-8.8836316224879077</v>
      </c>
      <c r="O21" s="287">
        <v>1.8194990971317271</v>
      </c>
      <c r="P21" s="278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80"/>
      <c r="AD21" s="280"/>
      <c r="AE21" s="280"/>
      <c r="AF21" s="280"/>
      <c r="AG21" s="280"/>
      <c r="AH21" s="280"/>
      <c r="AI21" s="280"/>
    </row>
    <row r="22" spans="3:131" ht="27" customHeight="1">
      <c r="C22" s="282" t="s">
        <v>638</v>
      </c>
      <c r="D22" s="283" t="s">
        <v>639</v>
      </c>
      <c r="E22" s="284">
        <v>33159.704797832681</v>
      </c>
      <c r="F22" s="284">
        <v>18634.446180297404</v>
      </c>
      <c r="G22" s="284">
        <v>14525.258617535277</v>
      </c>
      <c r="H22" s="284">
        <v>43201.973976045199</v>
      </c>
      <c r="I22" s="284">
        <v>19852.224643477006</v>
      </c>
      <c r="J22" s="285">
        <v>23349.749332568193</v>
      </c>
      <c r="K22" s="284">
        <v>66675.789748436539</v>
      </c>
      <c r="L22" s="284">
        <v>27318.859766200101</v>
      </c>
      <c r="M22" s="284">
        <v>39356.929982236441</v>
      </c>
      <c r="N22" s="286">
        <v>60.752727007419736</v>
      </c>
      <c r="O22" s="287">
        <v>68.553972129120282</v>
      </c>
      <c r="P22" s="278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80"/>
      <c r="AD22" s="280"/>
      <c r="AE22" s="280"/>
      <c r="AF22" s="280"/>
      <c r="AG22" s="280"/>
      <c r="AH22" s="280"/>
      <c r="AI22" s="280"/>
    </row>
    <row r="23" spans="3:131" ht="31.5" customHeight="1">
      <c r="C23" s="282" t="s">
        <v>640</v>
      </c>
      <c r="D23" s="283" t="s">
        <v>641</v>
      </c>
      <c r="E23" s="284">
        <v>6331.6378365052387</v>
      </c>
      <c r="F23" s="284">
        <v>3673.5369999999998</v>
      </c>
      <c r="G23" s="284">
        <v>2658.1008365052389</v>
      </c>
      <c r="H23" s="284">
        <v>9526.2272325080667</v>
      </c>
      <c r="I23" s="284">
        <v>1754.5219999999997</v>
      </c>
      <c r="J23" s="285">
        <v>7771.7052325080667</v>
      </c>
      <c r="K23" s="284">
        <v>11484.012635744351</v>
      </c>
      <c r="L23" s="284">
        <v>1875.7850000000001</v>
      </c>
      <c r="M23" s="284">
        <v>9608.2276357443516</v>
      </c>
      <c r="N23" s="286">
        <v>192.37811921108241</v>
      </c>
      <c r="O23" s="287">
        <v>23.630880846514124</v>
      </c>
      <c r="P23" s="278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80"/>
      <c r="AD23" s="280"/>
      <c r="AE23" s="280"/>
      <c r="AF23" s="280"/>
      <c r="AG23" s="280"/>
      <c r="AH23" s="280"/>
      <c r="AI23" s="280"/>
    </row>
    <row r="24" spans="3:131" s="248" customFormat="1" ht="30" customHeight="1">
      <c r="C24" s="271" t="s">
        <v>642</v>
      </c>
      <c r="D24" s="272" t="s">
        <v>643</v>
      </c>
      <c r="E24" s="274">
        <v>60878.554963328752</v>
      </c>
      <c r="F24" s="274">
        <v>37593.027978409998</v>
      </c>
      <c r="G24" s="274">
        <v>23285.526984918746</v>
      </c>
      <c r="H24" s="274">
        <v>57494.026992937026</v>
      </c>
      <c r="I24" s="274">
        <v>28654.481999999996</v>
      </c>
      <c r="J24" s="275">
        <v>28839.54499293703</v>
      </c>
      <c r="K24" s="274">
        <v>96171.051087977612</v>
      </c>
      <c r="L24" s="274">
        <v>33803.568398330004</v>
      </c>
      <c r="M24" s="274">
        <v>62367.482689647608</v>
      </c>
      <c r="N24" s="276">
        <v>23.851802931561018</v>
      </c>
      <c r="O24" s="277">
        <v>116.2568192560658</v>
      </c>
      <c r="P24" s="278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80"/>
      <c r="AD24" s="280"/>
      <c r="AE24" s="280"/>
      <c r="AF24" s="280"/>
      <c r="AG24" s="280"/>
      <c r="AH24" s="280"/>
      <c r="AI24" s="28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0"/>
      <c r="BG24" s="250"/>
      <c r="BH24" s="250"/>
      <c r="BI24" s="250"/>
      <c r="BJ24" s="250"/>
      <c r="BK24" s="250"/>
      <c r="BL24" s="250"/>
      <c r="BM24" s="250"/>
      <c r="BN24" s="250"/>
      <c r="BO24" s="250"/>
      <c r="BP24" s="250"/>
      <c r="BQ24" s="250"/>
      <c r="BR24" s="250"/>
      <c r="BS24" s="250"/>
      <c r="BT24" s="250"/>
      <c r="BU24" s="250"/>
      <c r="BV24" s="250"/>
      <c r="BW24" s="250"/>
      <c r="BX24" s="250"/>
      <c r="BY24" s="250"/>
      <c r="BZ24" s="250"/>
      <c r="CA24" s="250"/>
      <c r="CB24" s="250"/>
      <c r="CC24" s="250"/>
      <c r="CD24" s="250"/>
      <c r="CE24" s="250"/>
      <c r="CF24" s="250"/>
      <c r="CG24" s="250"/>
      <c r="CH24" s="250"/>
      <c r="CI24" s="250"/>
      <c r="CJ24" s="250"/>
      <c r="CK24" s="250"/>
      <c r="CL24" s="250"/>
      <c r="CM24" s="250"/>
      <c r="CN24" s="250"/>
      <c r="CO24" s="250"/>
      <c r="CP24" s="250"/>
      <c r="CQ24" s="250"/>
      <c r="CR24" s="250"/>
      <c r="CS24" s="250"/>
      <c r="CT24" s="250"/>
      <c r="CU24" s="250"/>
      <c r="CV24" s="250"/>
      <c r="CW24" s="250"/>
      <c r="CX24" s="250"/>
      <c r="CY24" s="250"/>
      <c r="CZ24" s="250"/>
      <c r="DA24" s="250"/>
      <c r="DB24" s="250"/>
      <c r="DC24" s="250"/>
      <c r="DD24" s="250"/>
      <c r="DE24" s="250"/>
      <c r="DF24" s="250"/>
      <c r="DG24" s="250"/>
      <c r="DH24" s="250"/>
      <c r="DI24" s="250"/>
      <c r="DJ24" s="250"/>
      <c r="DK24" s="250"/>
      <c r="DL24" s="250"/>
      <c r="DM24" s="250"/>
      <c r="DN24" s="250"/>
      <c r="DO24" s="250"/>
      <c r="DP24" s="250"/>
      <c r="DQ24" s="250"/>
      <c r="DR24" s="250"/>
      <c r="DS24" s="250"/>
      <c r="DT24" s="250"/>
      <c r="DU24" s="250"/>
      <c r="DV24" s="250"/>
      <c r="DW24" s="250"/>
      <c r="DX24" s="250"/>
      <c r="DY24" s="250"/>
      <c r="DZ24" s="250"/>
      <c r="EA24" s="250"/>
    </row>
    <row r="25" spans="3:131" s="248" customFormat="1" ht="30" customHeight="1">
      <c r="C25" s="271"/>
      <c r="D25" s="272"/>
      <c r="E25" s="268" t="s">
        <v>605</v>
      </c>
      <c r="F25" s="268" t="s">
        <v>606</v>
      </c>
      <c r="G25" s="268" t="s">
        <v>607</v>
      </c>
      <c r="H25" s="268" t="s">
        <v>605</v>
      </c>
      <c r="I25" s="268" t="s">
        <v>606</v>
      </c>
      <c r="J25" s="269" t="s">
        <v>607</v>
      </c>
      <c r="K25" s="268" t="s">
        <v>605</v>
      </c>
      <c r="L25" s="268" t="s">
        <v>606</v>
      </c>
      <c r="M25" s="268" t="s">
        <v>607</v>
      </c>
      <c r="N25" s="378" t="s">
        <v>608</v>
      </c>
      <c r="O25" s="379"/>
      <c r="P25" s="278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80"/>
      <c r="AD25" s="280"/>
      <c r="AE25" s="280"/>
      <c r="AF25" s="280"/>
      <c r="AG25" s="280"/>
      <c r="AH25" s="280"/>
      <c r="AI25" s="28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  <c r="AX25" s="250"/>
      <c r="AY25" s="250"/>
      <c r="AZ25" s="250"/>
      <c r="BA25" s="250"/>
      <c r="BB25" s="250"/>
      <c r="BC25" s="250"/>
      <c r="BD25" s="250"/>
      <c r="BE25" s="250"/>
      <c r="BF25" s="250"/>
      <c r="BG25" s="250"/>
      <c r="BH25" s="250"/>
      <c r="BI25" s="250"/>
      <c r="BJ25" s="250"/>
      <c r="BK25" s="250"/>
      <c r="BL25" s="250"/>
      <c r="BM25" s="250"/>
      <c r="BN25" s="250"/>
      <c r="BO25" s="250"/>
      <c r="BP25" s="250"/>
      <c r="BQ25" s="250"/>
      <c r="BR25" s="250"/>
      <c r="BS25" s="250"/>
      <c r="BT25" s="250"/>
      <c r="BU25" s="250"/>
      <c r="BV25" s="250"/>
      <c r="BW25" s="250"/>
      <c r="BX25" s="250"/>
      <c r="BY25" s="250"/>
      <c r="BZ25" s="250"/>
      <c r="CA25" s="250"/>
      <c r="CB25" s="250"/>
      <c r="CC25" s="250"/>
      <c r="CD25" s="250"/>
      <c r="CE25" s="250"/>
      <c r="CF25" s="250"/>
      <c r="CG25" s="250"/>
      <c r="CH25" s="250"/>
      <c r="CI25" s="250"/>
      <c r="CJ25" s="250"/>
      <c r="CK25" s="250"/>
      <c r="CL25" s="250"/>
      <c r="CM25" s="250"/>
      <c r="CN25" s="250"/>
      <c r="CO25" s="250"/>
      <c r="CP25" s="250"/>
      <c r="CQ25" s="250"/>
      <c r="CR25" s="250"/>
      <c r="CS25" s="250"/>
      <c r="CT25" s="250"/>
      <c r="CU25" s="250"/>
      <c r="CV25" s="250"/>
      <c r="CW25" s="250"/>
      <c r="CX25" s="250"/>
      <c r="CY25" s="250"/>
      <c r="CZ25" s="250"/>
      <c r="DA25" s="250"/>
      <c r="DB25" s="250"/>
      <c r="DC25" s="250"/>
      <c r="DD25" s="250"/>
      <c r="DE25" s="250"/>
      <c r="DF25" s="250"/>
      <c r="DG25" s="250"/>
      <c r="DH25" s="250"/>
      <c r="DI25" s="250"/>
      <c r="DJ25" s="250"/>
      <c r="DK25" s="250"/>
      <c r="DL25" s="250"/>
      <c r="DM25" s="250"/>
      <c r="DN25" s="250"/>
      <c r="DO25" s="250"/>
      <c r="DP25" s="250"/>
      <c r="DQ25" s="250"/>
      <c r="DR25" s="250"/>
      <c r="DS25" s="250"/>
      <c r="DT25" s="250"/>
      <c r="DU25" s="250"/>
      <c r="DV25" s="250"/>
      <c r="DW25" s="250"/>
      <c r="DX25" s="250"/>
      <c r="DY25" s="250"/>
      <c r="DZ25" s="250"/>
      <c r="EA25" s="250"/>
    </row>
    <row r="26" spans="3:131" s="301" customFormat="1" ht="25.5" customHeight="1">
      <c r="C26" s="294" t="s">
        <v>644</v>
      </c>
      <c r="D26" s="295" t="s">
        <v>645</v>
      </c>
      <c r="E26" s="285">
        <v>41722.480963328751</v>
      </c>
      <c r="F26" s="285">
        <v>5577.7659999999996</v>
      </c>
      <c r="G26" s="285">
        <v>36144.714963328748</v>
      </c>
      <c r="H26" s="285">
        <v>37269.391992937031</v>
      </c>
      <c r="I26" s="285">
        <v>4623.4740000000002</v>
      </c>
      <c r="J26" s="285">
        <v>32645.917992937029</v>
      </c>
      <c r="K26" s="285">
        <v>47869.142087977612</v>
      </c>
      <c r="L26" s="285">
        <v>5641.7809999999999</v>
      </c>
      <c r="M26" s="285">
        <v>42227.36108797761</v>
      </c>
      <c r="N26" s="296">
        <v>-9.6799683548244424</v>
      </c>
      <c r="O26" s="297">
        <v>29.349590037913885</v>
      </c>
      <c r="P26" s="298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300"/>
      <c r="AD26" s="300"/>
      <c r="AE26" s="300"/>
      <c r="AF26" s="300"/>
      <c r="AG26" s="300"/>
      <c r="AH26" s="300"/>
      <c r="AI26" s="300"/>
    </row>
    <row r="27" spans="3:131" ht="25.5" customHeight="1">
      <c r="C27" s="282" t="s">
        <v>646</v>
      </c>
      <c r="D27" s="302" t="s">
        <v>647</v>
      </c>
      <c r="E27" s="284">
        <v>19156.074000000001</v>
      </c>
      <c r="F27" s="284">
        <v>32015.261978410002</v>
      </c>
      <c r="G27" s="284">
        <v>-12859.187978410002</v>
      </c>
      <c r="H27" s="284">
        <v>20224.634999999998</v>
      </c>
      <c r="I27" s="284">
        <v>24031.007999999998</v>
      </c>
      <c r="J27" s="285">
        <v>-3806.3729999999996</v>
      </c>
      <c r="K27" s="284">
        <v>48301.909</v>
      </c>
      <c r="L27" s="284">
        <v>28161.787398330001</v>
      </c>
      <c r="M27" s="284">
        <v>20140.121601669998</v>
      </c>
      <c r="N27" s="286">
        <v>-70.399585056298037</v>
      </c>
      <c r="O27" s="287" t="s">
        <v>624</v>
      </c>
      <c r="P27" s="278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80"/>
      <c r="AD27" s="280"/>
      <c r="AE27" s="280"/>
      <c r="AF27" s="280"/>
      <c r="AG27" s="280"/>
      <c r="AH27" s="280"/>
      <c r="AI27" s="280"/>
    </row>
    <row r="28" spans="3:131" ht="30" customHeight="1">
      <c r="C28" s="282" t="s">
        <v>648</v>
      </c>
      <c r="D28" s="283" t="s">
        <v>649</v>
      </c>
      <c r="E28" s="284">
        <v>0</v>
      </c>
      <c r="F28" s="284">
        <v>26158.145</v>
      </c>
      <c r="G28" s="284">
        <v>-26158.145</v>
      </c>
      <c r="H28" s="284">
        <v>0</v>
      </c>
      <c r="I28" s="284">
        <v>16408.083999999999</v>
      </c>
      <c r="J28" s="285">
        <v>-16408.083999999999</v>
      </c>
      <c r="K28" s="284">
        <v>0</v>
      </c>
      <c r="L28" s="284">
        <v>19003.356</v>
      </c>
      <c r="M28" s="284">
        <v>-19003.356</v>
      </c>
      <c r="N28" s="286">
        <v>-37.273518439476504</v>
      </c>
      <c r="O28" s="287">
        <v>15.817032628550653</v>
      </c>
      <c r="P28" s="278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80"/>
      <c r="AD28" s="280"/>
      <c r="AE28" s="280"/>
      <c r="AF28" s="280"/>
      <c r="AG28" s="280"/>
      <c r="AH28" s="280"/>
      <c r="AI28" s="280"/>
    </row>
    <row r="29" spans="3:131" ht="30" customHeight="1">
      <c r="C29" s="282" t="s">
        <v>650</v>
      </c>
      <c r="D29" s="283" t="s">
        <v>651</v>
      </c>
      <c r="E29" s="284">
        <v>1563.3400000000001</v>
      </c>
      <c r="F29" s="284">
        <v>5857.1169784100011</v>
      </c>
      <c r="G29" s="284">
        <v>-4293.776978410001</v>
      </c>
      <c r="H29" s="284">
        <v>800.70999999999913</v>
      </c>
      <c r="I29" s="284">
        <v>7622.924</v>
      </c>
      <c r="J29" s="285">
        <v>-6822.2140000000009</v>
      </c>
      <c r="K29" s="284">
        <v>1834.0060000000012</v>
      </c>
      <c r="L29" s="284">
        <v>9158.4313983300017</v>
      </c>
      <c r="M29" s="284">
        <v>-7324.4253983300005</v>
      </c>
      <c r="N29" s="286">
        <v>58.88608174815564</v>
      </c>
      <c r="O29" s="287">
        <v>7.3614137335768159</v>
      </c>
      <c r="P29" s="278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80"/>
      <c r="AD29" s="280"/>
      <c r="AE29" s="280"/>
      <c r="AF29" s="280"/>
      <c r="AG29" s="280"/>
      <c r="AH29" s="280"/>
      <c r="AI29" s="280"/>
    </row>
    <row r="30" spans="3:131" ht="32.25" customHeight="1">
      <c r="C30" s="282" t="s">
        <v>652</v>
      </c>
      <c r="D30" s="283" t="s">
        <v>653</v>
      </c>
      <c r="E30" s="284">
        <v>17592.734</v>
      </c>
      <c r="F30" s="284">
        <v>0</v>
      </c>
      <c r="G30" s="284">
        <v>17592.734</v>
      </c>
      <c r="H30" s="284">
        <v>19423.924999999999</v>
      </c>
      <c r="I30" s="284">
        <v>0</v>
      </c>
      <c r="J30" s="285">
        <v>19423.924999999999</v>
      </c>
      <c r="K30" s="284">
        <v>46467.902999999998</v>
      </c>
      <c r="L30" s="284">
        <v>0</v>
      </c>
      <c r="M30" s="284">
        <v>46467.902999999998</v>
      </c>
      <c r="N30" s="286">
        <v>10.408791493124369</v>
      </c>
      <c r="O30" s="287">
        <v>139.23024311512737</v>
      </c>
      <c r="P30" s="278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80"/>
      <c r="AD30" s="280"/>
      <c r="AE30" s="280"/>
      <c r="AF30" s="280"/>
      <c r="AG30" s="280"/>
      <c r="AH30" s="280"/>
      <c r="AI30" s="280"/>
    </row>
    <row r="31" spans="3:131" s="356" customFormat="1" ht="30.75" customHeight="1">
      <c r="C31" s="357" t="s">
        <v>654</v>
      </c>
      <c r="D31" s="358" t="s">
        <v>655</v>
      </c>
      <c r="E31" s="275">
        <v>1077413.9778056778</v>
      </c>
      <c r="F31" s="275">
        <v>6061.9766997672159</v>
      </c>
      <c r="G31" s="275">
        <v>1071352.0011059106</v>
      </c>
      <c r="H31" s="275">
        <v>1125595.3402601213</v>
      </c>
      <c r="I31" s="275">
        <v>7718.5286690042667</v>
      </c>
      <c r="J31" s="361">
        <v>1117876.8115911169</v>
      </c>
      <c r="K31" s="275">
        <v>1356265.7561855896</v>
      </c>
      <c r="L31" s="275">
        <v>7783.7149784671083</v>
      </c>
      <c r="M31" s="275">
        <v>1348482.0412071226</v>
      </c>
      <c r="N31" s="359">
        <v>4.3426259938079026</v>
      </c>
      <c r="O31" s="360">
        <v>20.628858853219832</v>
      </c>
      <c r="P31" s="298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300"/>
      <c r="AD31" s="300"/>
      <c r="AE31" s="300"/>
      <c r="AF31" s="300"/>
      <c r="AG31" s="300"/>
      <c r="AH31" s="300"/>
      <c r="AI31" s="300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1"/>
      <c r="BS31" s="301"/>
      <c r="BT31" s="301"/>
      <c r="BU31" s="301"/>
      <c r="BV31" s="301"/>
      <c r="BW31" s="301"/>
      <c r="BX31" s="301"/>
      <c r="BY31" s="301"/>
      <c r="BZ31" s="301"/>
      <c r="CA31" s="301"/>
      <c r="CB31" s="301"/>
      <c r="CC31" s="301"/>
      <c r="CD31" s="301"/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1"/>
      <c r="CZ31" s="301"/>
      <c r="DA31" s="301"/>
      <c r="DB31" s="301"/>
      <c r="DC31" s="301"/>
      <c r="DD31" s="301"/>
      <c r="DE31" s="301"/>
      <c r="DF31" s="301"/>
      <c r="DG31" s="301"/>
      <c r="DH31" s="301"/>
      <c r="DI31" s="301"/>
      <c r="DJ31" s="301"/>
      <c r="DK31" s="301"/>
      <c r="DL31" s="301"/>
      <c r="DM31" s="301"/>
      <c r="DN31" s="301"/>
      <c r="DO31" s="301"/>
      <c r="DP31" s="301"/>
      <c r="DQ31" s="301"/>
      <c r="DR31" s="301"/>
      <c r="DS31" s="301"/>
      <c r="DT31" s="301"/>
      <c r="DU31" s="301"/>
      <c r="DV31" s="301"/>
      <c r="DW31" s="301"/>
      <c r="DX31" s="301"/>
      <c r="DY31" s="301"/>
      <c r="DZ31" s="301"/>
      <c r="EA31" s="301"/>
    </row>
    <row r="32" spans="3:131" ht="27.75" customHeight="1">
      <c r="C32" s="282" t="s">
        <v>656</v>
      </c>
      <c r="D32" s="302" t="s">
        <v>657</v>
      </c>
      <c r="E32" s="284">
        <v>24429.402972808446</v>
      </c>
      <c r="F32" s="284">
        <v>0</v>
      </c>
      <c r="G32" s="284">
        <v>24429.402972808446</v>
      </c>
      <c r="H32" s="284">
        <v>16676.558271976268</v>
      </c>
      <c r="I32" s="284">
        <v>0</v>
      </c>
      <c r="J32" s="285">
        <v>16676.558271976268</v>
      </c>
      <c r="K32" s="284">
        <v>13019.877012003599</v>
      </c>
      <c r="L32" s="284">
        <v>0</v>
      </c>
      <c r="M32" s="284">
        <v>13019.877012003599</v>
      </c>
      <c r="N32" s="286">
        <v>-31.735710895029289</v>
      </c>
      <c r="O32" s="287">
        <v>-21.927073922186047</v>
      </c>
      <c r="P32" s="278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80"/>
      <c r="AD32" s="280"/>
      <c r="AE32" s="280"/>
      <c r="AF32" s="280"/>
      <c r="AG32" s="280"/>
      <c r="AH32" s="280"/>
      <c r="AI32" s="280"/>
    </row>
    <row r="33" spans="3:131" ht="55.5" customHeight="1">
      <c r="C33" s="282" t="s">
        <v>658</v>
      </c>
      <c r="D33" s="302" t="s">
        <v>659</v>
      </c>
      <c r="E33" s="284">
        <v>1052984.5748328695</v>
      </c>
      <c r="F33" s="284">
        <v>6061.9766997672159</v>
      </c>
      <c r="G33" s="284">
        <v>1046922.5981331023</v>
      </c>
      <c r="H33" s="284">
        <v>1108918.7819881451</v>
      </c>
      <c r="I33" s="284">
        <v>7718.5286690042667</v>
      </c>
      <c r="J33" s="285">
        <v>1101200.2533191408</v>
      </c>
      <c r="K33" s="284">
        <v>1343245.8791735859</v>
      </c>
      <c r="L33" s="284">
        <v>7783.7149784671083</v>
      </c>
      <c r="M33" s="284">
        <v>1335462.1641951189</v>
      </c>
      <c r="N33" s="286">
        <v>5.1844955188499853</v>
      </c>
      <c r="O33" s="287">
        <v>21.273325189481795</v>
      </c>
      <c r="P33" s="278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80"/>
      <c r="AD33" s="280"/>
      <c r="AE33" s="280"/>
      <c r="AF33" s="280"/>
      <c r="AG33" s="280"/>
      <c r="AH33" s="280"/>
      <c r="AI33" s="280"/>
    </row>
    <row r="34" spans="3:131" ht="63" customHeight="1">
      <c r="C34" s="282" t="s">
        <v>660</v>
      </c>
      <c r="D34" s="283" t="s">
        <v>661</v>
      </c>
      <c r="E34" s="284">
        <v>961054.57727377792</v>
      </c>
      <c r="F34" s="284">
        <v>6018.548699767216</v>
      </c>
      <c r="G34" s="284">
        <v>955036.02857401071</v>
      </c>
      <c r="H34" s="284">
        <v>1007306.8741835592</v>
      </c>
      <c r="I34" s="284">
        <v>7679.092669004267</v>
      </c>
      <c r="J34" s="285">
        <v>999627.78151455498</v>
      </c>
      <c r="K34" s="284">
        <v>1220559.5165727963</v>
      </c>
      <c r="L34" s="284">
        <v>6612.7829784671085</v>
      </c>
      <c r="M34" s="284">
        <v>1213946.7335943291</v>
      </c>
      <c r="N34" s="286">
        <v>4.6691173533134123</v>
      </c>
      <c r="O34" s="287">
        <v>21.439875525973818</v>
      </c>
      <c r="P34" s="278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80"/>
      <c r="AD34" s="280"/>
      <c r="AE34" s="280"/>
      <c r="AF34" s="280"/>
      <c r="AG34" s="280"/>
      <c r="AH34" s="280"/>
      <c r="AI34" s="280"/>
    </row>
    <row r="35" spans="3:131" ht="31.5" customHeight="1">
      <c r="C35" s="282" t="s">
        <v>662</v>
      </c>
      <c r="D35" s="288" t="s">
        <v>663</v>
      </c>
      <c r="E35" s="290">
        <v>961054.57727377792</v>
      </c>
      <c r="F35" s="290">
        <v>6018.548699767216</v>
      </c>
      <c r="G35" s="290">
        <v>955036.02857401071</v>
      </c>
      <c r="H35" s="290">
        <v>1007306.8741835592</v>
      </c>
      <c r="I35" s="290">
        <v>7679.092669004267</v>
      </c>
      <c r="J35" s="291">
        <v>999627.78151455498</v>
      </c>
      <c r="K35" s="290">
        <v>1220559.5165727963</v>
      </c>
      <c r="L35" s="290">
        <v>6612.7829784671085</v>
      </c>
      <c r="M35" s="290">
        <v>1213946.7335943291</v>
      </c>
      <c r="N35" s="292">
        <v>4.6691173533134123</v>
      </c>
      <c r="O35" s="293">
        <v>21.439875525973818</v>
      </c>
      <c r="P35" s="278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80"/>
      <c r="AD35" s="280"/>
      <c r="AE35" s="280"/>
      <c r="AF35" s="280"/>
      <c r="AG35" s="280"/>
      <c r="AH35" s="280"/>
      <c r="AI35" s="280"/>
    </row>
    <row r="36" spans="3:131" ht="25.5" customHeight="1">
      <c r="C36" s="282" t="s">
        <v>664</v>
      </c>
      <c r="D36" s="283" t="s">
        <v>520</v>
      </c>
      <c r="E36" s="284">
        <v>91929.9975590916</v>
      </c>
      <c r="F36" s="284">
        <v>43.427999999999997</v>
      </c>
      <c r="G36" s="284">
        <v>91886.5695590916</v>
      </c>
      <c r="H36" s="284">
        <v>101611.90780458579</v>
      </c>
      <c r="I36" s="284">
        <v>39.436000000000007</v>
      </c>
      <c r="J36" s="285">
        <v>101572.47180458579</v>
      </c>
      <c r="K36" s="284">
        <v>122686.36260078973</v>
      </c>
      <c r="L36" s="284">
        <v>1170.932</v>
      </c>
      <c r="M36" s="284">
        <v>121515.43060078972</v>
      </c>
      <c r="N36" s="286">
        <v>10.541151217170274</v>
      </c>
      <c r="O36" s="287">
        <v>19.634216281131756</v>
      </c>
      <c r="P36" s="278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80"/>
      <c r="AD36" s="280"/>
      <c r="AE36" s="280"/>
      <c r="AF36" s="280"/>
      <c r="AG36" s="280"/>
      <c r="AH36" s="280"/>
      <c r="AI36" s="280"/>
    </row>
    <row r="37" spans="3:131" ht="25.5" customHeight="1">
      <c r="C37" s="282" t="s">
        <v>665</v>
      </c>
      <c r="D37" s="303" t="s">
        <v>666</v>
      </c>
      <c r="E37" s="284">
        <v>58595.109559091594</v>
      </c>
      <c r="F37" s="284">
        <v>0</v>
      </c>
      <c r="G37" s="284">
        <v>58595.109559091594</v>
      </c>
      <c r="H37" s="284">
        <v>61962.14080458579</v>
      </c>
      <c r="I37" s="284">
        <v>0</v>
      </c>
      <c r="J37" s="285">
        <v>61962.14080458579</v>
      </c>
      <c r="K37" s="284">
        <v>75242.871600789716</v>
      </c>
      <c r="L37" s="284">
        <v>0</v>
      </c>
      <c r="M37" s="284">
        <v>75242.871600789716</v>
      </c>
      <c r="N37" s="286">
        <v>5.7462666608697699</v>
      </c>
      <c r="O37" s="287">
        <v>21.433621601436069</v>
      </c>
      <c r="P37" s="278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80"/>
      <c r="AD37" s="280"/>
      <c r="AE37" s="280"/>
      <c r="AF37" s="280"/>
      <c r="AG37" s="280"/>
      <c r="AH37" s="280"/>
      <c r="AI37" s="280"/>
    </row>
    <row r="38" spans="3:131" ht="31.5" customHeight="1">
      <c r="C38" s="282" t="s">
        <v>667</v>
      </c>
      <c r="D38" s="303" t="s">
        <v>668</v>
      </c>
      <c r="E38" s="284">
        <v>423.56299999999999</v>
      </c>
      <c r="F38" s="284">
        <v>4.835</v>
      </c>
      <c r="G38" s="284">
        <v>418.72800000000001</v>
      </c>
      <c r="H38" s="284">
        <v>1618.9329999999998</v>
      </c>
      <c r="I38" s="284">
        <v>9.2999999999999999E-2</v>
      </c>
      <c r="J38" s="285">
        <v>1618.8399999999997</v>
      </c>
      <c r="K38" s="284">
        <v>1033.8899999999999</v>
      </c>
      <c r="L38" s="284">
        <v>843.02499999999998</v>
      </c>
      <c r="M38" s="284">
        <v>190.8649999999999</v>
      </c>
      <c r="N38" s="286">
        <v>286.60896811295152</v>
      </c>
      <c r="O38" s="287">
        <v>-88.209767487830788</v>
      </c>
      <c r="P38" s="278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80"/>
      <c r="AD38" s="280"/>
      <c r="AE38" s="280"/>
      <c r="AF38" s="280"/>
      <c r="AG38" s="280"/>
      <c r="AH38" s="280"/>
      <c r="AI38" s="280"/>
    </row>
    <row r="39" spans="3:131" ht="45" customHeight="1">
      <c r="C39" s="282" t="s">
        <v>669</v>
      </c>
      <c r="D39" s="303" t="s">
        <v>670</v>
      </c>
      <c r="E39" s="284">
        <v>32911.324999999997</v>
      </c>
      <c r="F39" s="284">
        <v>0</v>
      </c>
      <c r="G39" s="284">
        <v>32911.324999999997</v>
      </c>
      <c r="H39" s="284">
        <v>38030.834000000003</v>
      </c>
      <c r="I39" s="284">
        <v>0</v>
      </c>
      <c r="J39" s="285">
        <v>38030.834000000003</v>
      </c>
      <c r="K39" s="284">
        <v>46409.60100000001</v>
      </c>
      <c r="L39" s="284">
        <v>0</v>
      </c>
      <c r="M39" s="284">
        <v>46409.60100000001</v>
      </c>
      <c r="N39" s="286">
        <v>15.555463051092611</v>
      </c>
      <c r="O39" s="287">
        <v>22.031510011061052</v>
      </c>
      <c r="P39" s="278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80"/>
      <c r="AD39" s="280"/>
      <c r="AE39" s="280"/>
      <c r="AF39" s="280"/>
      <c r="AG39" s="280"/>
      <c r="AH39" s="280"/>
      <c r="AI39" s="280"/>
    </row>
    <row r="40" spans="3:131" ht="31.5" customHeight="1">
      <c r="C40" s="282" t="s">
        <v>671</v>
      </c>
      <c r="D40" s="303" t="s">
        <v>672</v>
      </c>
      <c r="E40" s="284">
        <v>0</v>
      </c>
      <c r="F40" s="284">
        <v>38.592999999999996</v>
      </c>
      <c r="G40" s="284">
        <v>-38.592999999999996</v>
      </c>
      <c r="H40" s="284">
        <v>0</v>
      </c>
      <c r="I40" s="284">
        <v>39.343000000000004</v>
      </c>
      <c r="J40" s="285">
        <v>-39.343000000000004</v>
      </c>
      <c r="K40" s="284">
        <v>0</v>
      </c>
      <c r="L40" s="284">
        <v>327.90699999999998</v>
      </c>
      <c r="M40" s="284">
        <v>-327.90699999999998</v>
      </c>
      <c r="N40" s="286">
        <v>1.9433576037105382</v>
      </c>
      <c r="O40" s="287" t="s">
        <v>624</v>
      </c>
      <c r="P40" s="278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80"/>
      <c r="AD40" s="280"/>
      <c r="AE40" s="280"/>
      <c r="AF40" s="280"/>
      <c r="AG40" s="280"/>
      <c r="AH40" s="280"/>
      <c r="AI40" s="280"/>
    </row>
    <row r="41" spans="3:131" s="248" customFormat="1" ht="42" customHeight="1">
      <c r="C41" s="271">
        <v>2</v>
      </c>
      <c r="D41" s="304" t="s">
        <v>673</v>
      </c>
      <c r="E41" s="274">
        <v>15268.846317525684</v>
      </c>
      <c r="F41" s="274">
        <v>5.1450000000000005</v>
      </c>
      <c r="G41" s="274">
        <v>15263.701317525683</v>
      </c>
      <c r="H41" s="274">
        <v>10017.144324358298</v>
      </c>
      <c r="I41" s="274">
        <v>24.702000000000002</v>
      </c>
      <c r="J41" s="275">
        <v>9992.4423243582987</v>
      </c>
      <c r="K41" s="274">
        <v>7542.3446714711154</v>
      </c>
      <c r="L41" s="274">
        <v>0.66400000000000003</v>
      </c>
      <c r="M41" s="274">
        <v>7541.6806714711156</v>
      </c>
      <c r="N41" s="276">
        <v>-34.534605227861469</v>
      </c>
      <c r="O41" s="277">
        <v>-24.526152599480412</v>
      </c>
      <c r="P41" s="278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80"/>
      <c r="AD41" s="280"/>
      <c r="AE41" s="280"/>
      <c r="AF41" s="280"/>
      <c r="AG41" s="280"/>
      <c r="AH41" s="280"/>
      <c r="AI41" s="28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</row>
    <row r="42" spans="3:131" s="248" customFormat="1" ht="75" customHeight="1" thickBot="1">
      <c r="C42" s="305"/>
      <c r="D42" s="306" t="s">
        <v>674</v>
      </c>
      <c r="E42" s="307">
        <v>1376375.8898909679</v>
      </c>
      <c r="F42" s="307">
        <v>1694784.1231038226</v>
      </c>
      <c r="G42" s="307">
        <v>-318408.23321285471</v>
      </c>
      <c r="H42" s="307">
        <v>1526654.8600098763</v>
      </c>
      <c r="I42" s="307">
        <v>2140038.9444326912</v>
      </c>
      <c r="J42" s="308">
        <v>-613384.08442281489</v>
      </c>
      <c r="K42" s="307">
        <v>1831971.6283176709</v>
      </c>
      <c r="L42" s="307">
        <v>1896588.3832555118</v>
      </c>
      <c r="M42" s="307">
        <v>-64616.754937840858</v>
      </c>
      <c r="N42" s="309">
        <v>92.64077383726756</v>
      </c>
      <c r="O42" s="310">
        <v>-89.465531209756733</v>
      </c>
      <c r="P42" s="278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80"/>
      <c r="AD42" s="280"/>
      <c r="AE42" s="280"/>
      <c r="AF42" s="280"/>
      <c r="AG42" s="280"/>
      <c r="AH42" s="280"/>
      <c r="AI42" s="28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0"/>
      <c r="BR42" s="250"/>
      <c r="BS42" s="250"/>
      <c r="BT42" s="250"/>
      <c r="BU42" s="250"/>
      <c r="BV42" s="250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250"/>
      <c r="CP42" s="250"/>
      <c r="CQ42" s="250"/>
      <c r="CR42" s="250"/>
      <c r="CS42" s="250"/>
      <c r="CT42" s="250"/>
      <c r="CU42" s="250"/>
      <c r="CV42" s="250"/>
      <c r="CW42" s="250"/>
      <c r="CX42" s="250"/>
      <c r="CY42" s="250"/>
      <c r="CZ42" s="250"/>
      <c r="DA42" s="250"/>
      <c r="DB42" s="250"/>
      <c r="DC42" s="250"/>
      <c r="DD42" s="250"/>
      <c r="DE42" s="250"/>
      <c r="DF42" s="250"/>
      <c r="DG42" s="250"/>
      <c r="DH42" s="250"/>
      <c r="DI42" s="250"/>
      <c r="DJ42" s="250"/>
      <c r="DK42" s="250"/>
      <c r="DL42" s="250"/>
      <c r="DM42" s="250"/>
      <c r="DN42" s="250"/>
      <c r="DO42" s="250"/>
      <c r="DP42" s="250"/>
      <c r="DQ42" s="250"/>
      <c r="DR42" s="250"/>
      <c r="DS42" s="250"/>
      <c r="DT42" s="250"/>
      <c r="DU42" s="250"/>
      <c r="DV42" s="250"/>
      <c r="DW42" s="250"/>
      <c r="DX42" s="250"/>
      <c r="DY42" s="250"/>
      <c r="DZ42" s="250"/>
      <c r="EA42" s="250"/>
    </row>
    <row r="43" spans="3:131" s="248" customFormat="1" ht="30" customHeight="1" thickTop="1" thickBot="1">
      <c r="C43" s="311"/>
      <c r="D43" s="312"/>
      <c r="E43" s="313"/>
      <c r="F43" s="313"/>
      <c r="G43" s="313"/>
      <c r="H43" s="313"/>
      <c r="I43" s="313"/>
      <c r="J43" s="314"/>
      <c r="K43" s="313"/>
      <c r="L43" s="313"/>
      <c r="M43" s="313"/>
      <c r="N43" s="315"/>
      <c r="O43" s="316"/>
      <c r="P43" s="278"/>
      <c r="Q43" s="278"/>
      <c r="R43" s="278"/>
      <c r="S43" s="278"/>
      <c r="T43" s="278"/>
      <c r="U43" s="278"/>
      <c r="V43" s="317"/>
      <c r="W43" s="279"/>
      <c r="X43" s="279"/>
      <c r="Y43" s="279"/>
      <c r="Z43" s="279"/>
      <c r="AA43" s="279"/>
      <c r="AB43" s="279"/>
      <c r="AC43" s="280"/>
      <c r="AD43" s="280"/>
      <c r="AE43" s="280"/>
      <c r="AF43" s="280"/>
      <c r="AG43" s="280"/>
      <c r="AH43" s="280"/>
      <c r="AI43" s="28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250"/>
      <c r="CP43" s="250"/>
      <c r="CQ43" s="250"/>
      <c r="CR43" s="250"/>
      <c r="CS43" s="250"/>
      <c r="CT43" s="250"/>
      <c r="CU43" s="250"/>
      <c r="CV43" s="250"/>
      <c r="CW43" s="250"/>
      <c r="CX43" s="250"/>
      <c r="CY43" s="250"/>
      <c r="CZ43" s="250"/>
      <c r="DA43" s="250"/>
      <c r="DB43" s="250"/>
      <c r="DC43" s="250"/>
      <c r="DD43" s="250"/>
      <c r="DE43" s="250"/>
      <c r="DF43" s="250"/>
      <c r="DG43" s="250"/>
      <c r="DH43" s="250"/>
      <c r="DI43" s="250"/>
      <c r="DJ43" s="250"/>
      <c r="DK43" s="250"/>
      <c r="DL43" s="250"/>
      <c r="DM43" s="250"/>
      <c r="DN43" s="250"/>
      <c r="DO43" s="250"/>
      <c r="DP43" s="250"/>
      <c r="DQ43" s="250"/>
      <c r="DR43" s="250"/>
      <c r="DS43" s="250"/>
      <c r="DT43" s="250"/>
      <c r="DU43" s="250"/>
      <c r="DV43" s="250"/>
      <c r="DW43" s="250"/>
      <c r="DX43" s="250"/>
      <c r="DY43" s="250"/>
      <c r="DZ43" s="250"/>
      <c r="EA43" s="250"/>
    </row>
    <row r="44" spans="3:131" s="248" customFormat="1" ht="75" thickTop="1">
      <c r="C44" s="318"/>
      <c r="D44" s="319"/>
      <c r="E44" s="320" t="s">
        <v>564</v>
      </c>
      <c r="F44" s="320" t="s">
        <v>558</v>
      </c>
      <c r="G44" s="353" t="s">
        <v>607</v>
      </c>
      <c r="H44" s="320" t="s">
        <v>564</v>
      </c>
      <c r="I44" s="320" t="s">
        <v>558</v>
      </c>
      <c r="J44" s="321" t="s">
        <v>607</v>
      </c>
      <c r="K44" s="323" t="s">
        <v>564</v>
      </c>
      <c r="L44" s="323" t="s">
        <v>558</v>
      </c>
      <c r="M44" s="322" t="s">
        <v>607</v>
      </c>
      <c r="N44" s="380" t="s">
        <v>608</v>
      </c>
      <c r="O44" s="381"/>
      <c r="P44" s="278"/>
      <c r="Q44" s="278"/>
      <c r="R44" s="278"/>
      <c r="S44" s="278"/>
      <c r="T44" s="278"/>
      <c r="U44" s="278"/>
      <c r="V44" s="317"/>
      <c r="W44" s="279"/>
      <c r="X44" s="279"/>
      <c r="Y44" s="279"/>
      <c r="Z44" s="279"/>
      <c r="AA44" s="279"/>
      <c r="AB44" s="279"/>
      <c r="AC44" s="280"/>
      <c r="AD44" s="280"/>
      <c r="AE44" s="280"/>
      <c r="AF44" s="280"/>
      <c r="AG44" s="280"/>
      <c r="AH44" s="280"/>
      <c r="AI44" s="28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50"/>
      <c r="BV44" s="250"/>
      <c r="BW44" s="250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250"/>
      <c r="CP44" s="250"/>
      <c r="CQ44" s="250"/>
      <c r="CR44" s="250"/>
      <c r="CS44" s="250"/>
      <c r="CT44" s="250"/>
      <c r="CU44" s="250"/>
      <c r="CV44" s="250"/>
      <c r="CW44" s="250"/>
      <c r="CX44" s="250"/>
      <c r="CY44" s="250"/>
      <c r="CZ44" s="250"/>
      <c r="DA44" s="250"/>
      <c r="DB44" s="250"/>
      <c r="DC44" s="250"/>
      <c r="DD44" s="250"/>
      <c r="DE44" s="250"/>
      <c r="DF44" s="250"/>
      <c r="DG44" s="250"/>
      <c r="DH44" s="250"/>
      <c r="DI44" s="250"/>
      <c r="DJ44" s="250"/>
      <c r="DK44" s="250"/>
      <c r="DL44" s="250"/>
      <c r="DM44" s="250"/>
      <c r="DN44" s="250"/>
      <c r="DO44" s="250"/>
      <c r="DP44" s="250"/>
      <c r="DQ44" s="250"/>
      <c r="DR44" s="250"/>
      <c r="DS44" s="250"/>
      <c r="DT44" s="250"/>
      <c r="DU44" s="250"/>
      <c r="DV44" s="250"/>
      <c r="DW44" s="250"/>
      <c r="DX44" s="250"/>
      <c r="DY44" s="250"/>
      <c r="DZ44" s="250"/>
      <c r="EA44" s="250"/>
    </row>
    <row r="45" spans="3:131" s="248" customFormat="1" ht="26.25" customHeight="1">
      <c r="C45" s="271">
        <v>3</v>
      </c>
      <c r="D45" s="304" t="s">
        <v>675</v>
      </c>
      <c r="E45" s="274">
        <v>13161.057649810986</v>
      </c>
      <c r="F45" s="274">
        <v>252759.92331478908</v>
      </c>
      <c r="G45" s="274">
        <v>-239598.86566497808</v>
      </c>
      <c r="H45" s="274">
        <v>-167148.11194797204</v>
      </c>
      <c r="I45" s="274">
        <v>345101.3633003392</v>
      </c>
      <c r="J45" s="275">
        <v>-512249.47524831124</v>
      </c>
      <c r="K45" s="274">
        <v>316649.93336756661</v>
      </c>
      <c r="L45" s="274">
        <v>244526.41122181487</v>
      </c>
      <c r="M45" s="274">
        <v>72123.522145751718</v>
      </c>
      <c r="N45" s="276">
        <v>113.79461619178537</v>
      </c>
      <c r="O45" s="277" t="s">
        <v>624</v>
      </c>
      <c r="P45" s="278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80"/>
      <c r="AD45" s="280"/>
      <c r="AE45" s="280"/>
      <c r="AF45" s="280"/>
      <c r="AG45" s="280"/>
      <c r="AH45" s="280"/>
      <c r="AI45" s="28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0"/>
      <c r="DC45" s="250"/>
      <c r="DD45" s="250"/>
      <c r="DE45" s="250"/>
      <c r="DF45" s="250"/>
      <c r="DG45" s="250"/>
      <c r="DH45" s="250"/>
      <c r="DI45" s="250"/>
      <c r="DJ45" s="250"/>
      <c r="DK45" s="250"/>
      <c r="DL45" s="250"/>
      <c r="DM45" s="250"/>
      <c r="DN45" s="250"/>
      <c r="DO45" s="250"/>
      <c r="DP45" s="250"/>
      <c r="DQ45" s="250"/>
      <c r="DR45" s="250"/>
      <c r="DS45" s="250"/>
      <c r="DT45" s="250"/>
      <c r="DU45" s="250"/>
      <c r="DV45" s="250"/>
      <c r="DW45" s="250"/>
      <c r="DX45" s="250"/>
      <c r="DY45" s="250"/>
      <c r="DZ45" s="250"/>
      <c r="EA45" s="250"/>
    </row>
    <row r="46" spans="3:131" s="248" customFormat="1" ht="47.25" customHeight="1">
      <c r="C46" s="271"/>
      <c r="D46" s="304" t="s">
        <v>676</v>
      </c>
      <c r="E46" s="274">
        <v>13161.057649810986</v>
      </c>
      <c r="F46" s="274">
        <v>252759.92331478908</v>
      </c>
      <c r="G46" s="274">
        <v>-239598.8656649781</v>
      </c>
      <c r="H46" s="274">
        <v>-167148.11194797204</v>
      </c>
      <c r="I46" s="274">
        <v>345101.3633003392</v>
      </c>
      <c r="J46" s="275">
        <v>-512249.47524831124</v>
      </c>
      <c r="K46" s="274">
        <v>316649.93336756661</v>
      </c>
      <c r="L46" s="274">
        <v>244526.41122181487</v>
      </c>
      <c r="M46" s="274">
        <v>72123.522145751747</v>
      </c>
      <c r="N46" s="276">
        <v>113.79461619178532</v>
      </c>
      <c r="O46" s="277" t="s">
        <v>624</v>
      </c>
      <c r="P46" s="278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80"/>
      <c r="AD46" s="280"/>
      <c r="AE46" s="280"/>
      <c r="AF46" s="280"/>
      <c r="AG46" s="280"/>
      <c r="AH46" s="280"/>
      <c r="AI46" s="28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250"/>
      <c r="CP46" s="250"/>
      <c r="CQ46" s="250"/>
      <c r="CR46" s="250"/>
      <c r="CS46" s="250"/>
      <c r="CT46" s="250"/>
      <c r="CU46" s="250"/>
      <c r="CV46" s="250"/>
      <c r="CW46" s="250"/>
      <c r="CX46" s="250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</row>
    <row r="47" spans="3:131" s="248" customFormat="1" ht="26.25" customHeight="1">
      <c r="C47" s="271">
        <v>3.1</v>
      </c>
      <c r="D47" s="272" t="s">
        <v>677</v>
      </c>
      <c r="E47" s="274">
        <v>0</v>
      </c>
      <c r="F47" s="274">
        <v>19512.714999999997</v>
      </c>
      <c r="G47" s="274">
        <v>-19512.714999999997</v>
      </c>
      <c r="H47" s="274">
        <v>0</v>
      </c>
      <c r="I47" s="274">
        <v>18560.308999999997</v>
      </c>
      <c r="J47" s="275">
        <v>-18560.308999999997</v>
      </c>
      <c r="K47" s="274">
        <v>0</v>
      </c>
      <c r="L47" s="274">
        <v>5961.3070000000007</v>
      </c>
      <c r="M47" s="274">
        <v>-5961.3070000000007</v>
      </c>
      <c r="N47" s="276">
        <v>-4.8809507031696953</v>
      </c>
      <c r="O47" s="277">
        <v>-67.881423741382747</v>
      </c>
      <c r="P47" s="278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80"/>
      <c r="AD47" s="280"/>
      <c r="AE47" s="280"/>
      <c r="AF47" s="280"/>
      <c r="AG47" s="280"/>
      <c r="AH47" s="280"/>
      <c r="AI47" s="28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  <c r="BU47" s="250"/>
      <c r="BV47" s="250"/>
      <c r="BW47" s="250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250"/>
      <c r="CP47" s="250"/>
      <c r="CQ47" s="250"/>
      <c r="CR47" s="250"/>
      <c r="CS47" s="250"/>
      <c r="CT47" s="250"/>
      <c r="CU47" s="250"/>
      <c r="CV47" s="250"/>
      <c r="CW47" s="250"/>
      <c r="CX47" s="250"/>
      <c r="CY47" s="250"/>
      <c r="CZ47" s="250"/>
      <c r="DA47" s="250"/>
      <c r="DB47" s="250"/>
      <c r="DC47" s="250"/>
      <c r="DD47" s="250"/>
      <c r="DE47" s="250"/>
      <c r="DF47" s="250"/>
      <c r="DG47" s="250"/>
      <c r="DH47" s="250"/>
      <c r="DI47" s="250"/>
      <c r="DJ47" s="250"/>
      <c r="DK47" s="250"/>
      <c r="DL47" s="250"/>
      <c r="DM47" s="250"/>
      <c r="DN47" s="250"/>
      <c r="DO47" s="250"/>
      <c r="DP47" s="250"/>
      <c r="DQ47" s="250"/>
      <c r="DR47" s="250"/>
      <c r="DS47" s="250"/>
      <c r="DT47" s="250"/>
      <c r="DU47" s="250"/>
      <c r="DV47" s="250"/>
      <c r="DW47" s="250"/>
      <c r="DX47" s="250"/>
      <c r="DY47" s="250"/>
      <c r="DZ47" s="250"/>
      <c r="EA47" s="250"/>
    </row>
    <row r="48" spans="3:131" s="248" customFormat="1" ht="26.25" customHeight="1">
      <c r="C48" s="271" t="s">
        <v>678</v>
      </c>
      <c r="D48" s="283" t="s">
        <v>679</v>
      </c>
      <c r="E48" s="284">
        <v>0</v>
      </c>
      <c r="F48" s="284">
        <v>19909.377999999997</v>
      </c>
      <c r="G48" s="284">
        <v>-19909.377999999997</v>
      </c>
      <c r="H48" s="284">
        <v>0</v>
      </c>
      <c r="I48" s="284">
        <v>19218.980999999996</v>
      </c>
      <c r="J48" s="285">
        <v>-19218.980999999996</v>
      </c>
      <c r="K48" s="284">
        <v>0</v>
      </c>
      <c r="L48" s="284">
        <v>7768.6130000000012</v>
      </c>
      <c r="M48" s="284">
        <v>-7768.6130000000012</v>
      </c>
      <c r="N48" s="286">
        <v>-3.4676974840700758</v>
      </c>
      <c r="O48" s="287">
        <v>-59.578434465386053</v>
      </c>
      <c r="P48" s="278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80"/>
      <c r="AD48" s="280"/>
      <c r="AE48" s="280"/>
      <c r="AF48" s="280"/>
      <c r="AG48" s="280"/>
      <c r="AH48" s="280"/>
      <c r="AI48" s="28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0"/>
      <c r="BR48" s="250"/>
      <c r="BS48" s="250"/>
      <c r="BT48" s="250"/>
      <c r="BU48" s="250"/>
      <c r="BV48" s="250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250"/>
      <c r="CP48" s="250"/>
      <c r="CQ48" s="250"/>
      <c r="CR48" s="250"/>
      <c r="CS48" s="250"/>
      <c r="CT48" s="250"/>
      <c r="CU48" s="250"/>
      <c r="CV48" s="250"/>
      <c r="CW48" s="250"/>
      <c r="CX48" s="250"/>
      <c r="CY48" s="250"/>
      <c r="CZ48" s="250"/>
      <c r="DA48" s="250"/>
      <c r="DB48" s="250"/>
      <c r="DC48" s="250"/>
      <c r="DD48" s="250"/>
      <c r="DE48" s="250"/>
      <c r="DF48" s="250"/>
      <c r="DG48" s="250"/>
      <c r="DH48" s="250"/>
      <c r="DI48" s="250"/>
      <c r="DJ48" s="250"/>
      <c r="DK48" s="250"/>
      <c r="DL48" s="250"/>
      <c r="DM48" s="250"/>
      <c r="DN48" s="250"/>
      <c r="DO48" s="250"/>
      <c r="DP48" s="250"/>
      <c r="DQ48" s="250"/>
      <c r="DR48" s="250"/>
      <c r="DS48" s="250"/>
      <c r="DT48" s="250"/>
      <c r="DU48" s="250"/>
      <c r="DV48" s="250"/>
      <c r="DW48" s="250"/>
      <c r="DX48" s="250"/>
      <c r="DY48" s="250"/>
      <c r="DZ48" s="250"/>
      <c r="EA48" s="250"/>
    </row>
    <row r="49" spans="3:131" s="248" customFormat="1" ht="26.25" customHeight="1">
      <c r="C49" s="271" t="s">
        <v>680</v>
      </c>
      <c r="D49" s="283" t="s">
        <v>681</v>
      </c>
      <c r="E49" s="284">
        <v>0</v>
      </c>
      <c r="F49" s="284">
        <v>-396.66300000000001</v>
      </c>
      <c r="G49" s="284">
        <v>396.66300000000001</v>
      </c>
      <c r="H49" s="284">
        <v>0</v>
      </c>
      <c r="I49" s="284">
        <v>-658.67200000000003</v>
      </c>
      <c r="J49" s="285">
        <v>658.67200000000003</v>
      </c>
      <c r="K49" s="284">
        <v>0</v>
      </c>
      <c r="L49" s="284">
        <v>-1807.306</v>
      </c>
      <c r="M49" s="284">
        <v>1807.306</v>
      </c>
      <c r="N49" s="286">
        <v>66.053299652349736</v>
      </c>
      <c r="O49" s="287">
        <v>174.38634100128746</v>
      </c>
      <c r="P49" s="278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80"/>
      <c r="AD49" s="280"/>
      <c r="AE49" s="280"/>
      <c r="AF49" s="280"/>
      <c r="AG49" s="280"/>
      <c r="AH49" s="280"/>
      <c r="AI49" s="28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0"/>
      <c r="DB49" s="250"/>
      <c r="DC49" s="250"/>
      <c r="DD49" s="250"/>
      <c r="DE49" s="250"/>
      <c r="DF49" s="250"/>
      <c r="DG49" s="250"/>
      <c r="DH49" s="250"/>
      <c r="DI49" s="250"/>
      <c r="DJ49" s="250"/>
      <c r="DK49" s="250"/>
      <c r="DL49" s="250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</row>
    <row r="50" spans="3:131" s="324" customFormat="1" ht="26.25" customHeight="1">
      <c r="C50" s="271">
        <v>3.2</v>
      </c>
      <c r="D50" s="272" t="s">
        <v>682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  <c r="J50" s="275">
        <v>0</v>
      </c>
      <c r="K50" s="274">
        <v>0</v>
      </c>
      <c r="L50" s="274">
        <v>0</v>
      </c>
      <c r="M50" s="274">
        <v>0</v>
      </c>
      <c r="N50" s="276" t="s">
        <v>624</v>
      </c>
      <c r="O50" s="277" t="s">
        <v>624</v>
      </c>
      <c r="P50" s="278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80"/>
      <c r="AD50" s="280"/>
      <c r="AE50" s="280"/>
      <c r="AF50" s="280"/>
      <c r="AG50" s="280"/>
      <c r="AH50" s="280"/>
      <c r="AI50" s="28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50"/>
      <c r="BL50" s="250"/>
      <c r="BM50" s="250"/>
      <c r="BN50" s="250"/>
      <c r="BO50" s="250"/>
      <c r="BP50" s="250"/>
      <c r="BQ50" s="250"/>
      <c r="BR50" s="250"/>
      <c r="BS50" s="250"/>
      <c r="BT50" s="250"/>
      <c r="BU50" s="250"/>
      <c r="BV50" s="250"/>
      <c r="BW50" s="250"/>
      <c r="BX50" s="250"/>
      <c r="BY50" s="250"/>
      <c r="BZ50" s="250"/>
      <c r="CA50" s="250"/>
      <c r="CB50" s="250"/>
      <c r="CC50" s="250"/>
      <c r="CD50" s="250"/>
      <c r="CE50" s="250"/>
      <c r="CF50" s="250"/>
      <c r="CG50" s="250"/>
      <c r="CH50" s="250"/>
      <c r="CI50" s="250"/>
      <c r="CJ50" s="250"/>
      <c r="CK50" s="250"/>
      <c r="CL50" s="250"/>
      <c r="CM50" s="250"/>
      <c r="CN50" s="250"/>
      <c r="CO50" s="250"/>
      <c r="CP50" s="250"/>
      <c r="CQ50" s="250"/>
      <c r="CR50" s="250"/>
      <c r="CS50" s="250"/>
      <c r="CT50" s="250"/>
      <c r="CU50" s="250"/>
      <c r="CV50" s="250"/>
      <c r="CW50" s="250"/>
      <c r="CX50" s="250"/>
      <c r="CY50" s="250"/>
      <c r="CZ50" s="250"/>
      <c r="DA50" s="250"/>
      <c r="DB50" s="250"/>
      <c r="DC50" s="250"/>
      <c r="DD50" s="250"/>
      <c r="DE50" s="250"/>
      <c r="DF50" s="250"/>
      <c r="DG50" s="250"/>
      <c r="DH50" s="250"/>
      <c r="DI50" s="250"/>
      <c r="DJ50" s="250"/>
      <c r="DK50" s="250"/>
      <c r="DL50" s="250"/>
      <c r="DM50" s="250"/>
      <c r="DN50" s="250"/>
      <c r="DO50" s="250"/>
      <c r="DP50" s="250"/>
      <c r="DQ50" s="250"/>
      <c r="DR50" s="250"/>
      <c r="DS50" s="250"/>
      <c r="DT50" s="250"/>
      <c r="DU50" s="250"/>
      <c r="DV50" s="250"/>
      <c r="DW50" s="250"/>
      <c r="DX50" s="250"/>
      <c r="DY50" s="250"/>
      <c r="DZ50" s="250"/>
      <c r="EA50" s="250"/>
    </row>
    <row r="51" spans="3:131" s="248" customFormat="1" ht="26.25" customHeight="1">
      <c r="C51" s="271">
        <v>3.3</v>
      </c>
      <c r="D51" s="272" t="s">
        <v>683</v>
      </c>
      <c r="E51" s="274">
        <v>15838.098568321309</v>
      </c>
      <c r="F51" s="274">
        <v>233247.20831478908</v>
      </c>
      <c r="G51" s="274">
        <v>-217409.10974646776</v>
      </c>
      <c r="H51" s="274">
        <v>14062.545734614359</v>
      </c>
      <c r="I51" s="274">
        <v>326541.05430033919</v>
      </c>
      <c r="J51" s="275">
        <v>-312478.50856572483</v>
      </c>
      <c r="K51" s="274">
        <v>7406.0597239055005</v>
      </c>
      <c r="L51" s="274">
        <v>238565.10422181487</v>
      </c>
      <c r="M51" s="274">
        <v>-231159.04449790937</v>
      </c>
      <c r="N51" s="276">
        <v>43.728341894285158</v>
      </c>
      <c r="O51" s="277">
        <v>-26.02401824082926</v>
      </c>
      <c r="P51" s="278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80"/>
      <c r="AD51" s="280"/>
      <c r="AE51" s="280"/>
      <c r="AF51" s="280"/>
      <c r="AG51" s="280"/>
      <c r="AH51" s="280"/>
      <c r="AI51" s="28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50"/>
      <c r="BE51" s="250"/>
      <c r="BF51" s="250"/>
      <c r="BG51" s="250"/>
      <c r="BH51" s="250"/>
      <c r="BI51" s="250"/>
      <c r="BJ51" s="250"/>
      <c r="BK51" s="250"/>
      <c r="BL51" s="250"/>
      <c r="BM51" s="250"/>
      <c r="BN51" s="250"/>
      <c r="BO51" s="250"/>
      <c r="BP51" s="250"/>
      <c r="BQ51" s="250"/>
      <c r="BR51" s="250"/>
      <c r="BS51" s="250"/>
      <c r="BT51" s="250"/>
      <c r="BU51" s="250"/>
      <c r="BV51" s="250"/>
      <c r="BW51" s="250"/>
      <c r="BX51" s="250"/>
      <c r="BY51" s="250"/>
      <c r="BZ51" s="250"/>
      <c r="CA51" s="250"/>
      <c r="CB51" s="250"/>
      <c r="CC51" s="250"/>
      <c r="CD51" s="250"/>
      <c r="CE51" s="250"/>
      <c r="CF51" s="250"/>
      <c r="CG51" s="250"/>
      <c r="CH51" s="250"/>
      <c r="CI51" s="250"/>
      <c r="CJ51" s="250"/>
      <c r="CK51" s="250"/>
      <c r="CL51" s="250"/>
      <c r="CM51" s="250"/>
      <c r="CN51" s="250"/>
      <c r="CO51" s="250"/>
      <c r="CP51" s="250"/>
      <c r="CQ51" s="250"/>
      <c r="CR51" s="250"/>
      <c r="CS51" s="250"/>
      <c r="CT51" s="250"/>
      <c r="CU51" s="250"/>
      <c r="CV51" s="250"/>
      <c r="CW51" s="250"/>
      <c r="CX51" s="250"/>
      <c r="CY51" s="250"/>
      <c r="CZ51" s="250"/>
      <c r="DA51" s="250"/>
      <c r="DB51" s="250"/>
      <c r="DC51" s="250"/>
      <c r="DD51" s="250"/>
      <c r="DE51" s="250"/>
      <c r="DF51" s="250"/>
      <c r="DG51" s="250"/>
      <c r="DH51" s="250"/>
      <c r="DI51" s="250"/>
      <c r="DJ51" s="250"/>
      <c r="DK51" s="250"/>
      <c r="DL51" s="250"/>
      <c r="DM51" s="250"/>
      <c r="DN51" s="250"/>
      <c r="DO51" s="250"/>
      <c r="DP51" s="250"/>
      <c r="DQ51" s="250"/>
      <c r="DR51" s="250"/>
      <c r="DS51" s="250"/>
      <c r="DT51" s="250"/>
      <c r="DU51" s="250"/>
      <c r="DV51" s="250"/>
      <c r="DW51" s="250"/>
      <c r="DX51" s="250"/>
      <c r="DY51" s="250"/>
      <c r="DZ51" s="250"/>
      <c r="EA51" s="250"/>
    </row>
    <row r="52" spans="3:131" s="248" customFormat="1" ht="26.25" customHeight="1">
      <c r="C52" s="271" t="s">
        <v>684</v>
      </c>
      <c r="D52" s="283" t="s">
        <v>565</v>
      </c>
      <c r="E52" s="284">
        <v>0</v>
      </c>
      <c r="F52" s="284">
        <v>-3903.7558898304214</v>
      </c>
      <c r="G52" s="284">
        <v>3903.7558898304214</v>
      </c>
      <c r="H52" s="284">
        <v>0</v>
      </c>
      <c r="I52" s="284">
        <v>37487.370844103985</v>
      </c>
      <c r="J52" s="285">
        <v>-37487.370844103985</v>
      </c>
      <c r="K52" s="284">
        <v>0</v>
      </c>
      <c r="L52" s="284">
        <v>16382.980332033225</v>
      </c>
      <c r="M52" s="284">
        <v>-16382.980332033225</v>
      </c>
      <c r="N52" s="286" t="s">
        <v>624</v>
      </c>
      <c r="O52" s="287">
        <v>-56.297334373851029</v>
      </c>
      <c r="P52" s="278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80"/>
      <c r="AD52" s="280"/>
      <c r="AE52" s="280"/>
      <c r="AF52" s="280"/>
      <c r="AG52" s="280"/>
      <c r="AH52" s="280"/>
      <c r="AI52" s="28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0"/>
      <c r="BR52" s="250"/>
      <c r="BS52" s="250"/>
      <c r="BT52" s="250"/>
      <c r="BU52" s="250"/>
      <c r="BV52" s="250"/>
      <c r="BW52" s="250"/>
      <c r="BX52" s="250"/>
      <c r="BY52" s="250"/>
      <c r="BZ52" s="250"/>
      <c r="CA52" s="250"/>
      <c r="CB52" s="250"/>
      <c r="CC52" s="250"/>
      <c r="CD52" s="250"/>
      <c r="CE52" s="250"/>
      <c r="CF52" s="250"/>
      <c r="CG52" s="250"/>
      <c r="CH52" s="250"/>
      <c r="CI52" s="250"/>
      <c r="CJ52" s="250"/>
      <c r="CK52" s="250"/>
      <c r="CL52" s="250"/>
      <c r="CM52" s="250"/>
      <c r="CN52" s="250"/>
      <c r="CO52" s="250"/>
      <c r="CP52" s="250"/>
      <c r="CQ52" s="250"/>
      <c r="CR52" s="250"/>
      <c r="CS52" s="250"/>
      <c r="CT52" s="250"/>
      <c r="CU52" s="250"/>
      <c r="CV52" s="250"/>
      <c r="CW52" s="250"/>
      <c r="CX52" s="250"/>
      <c r="CY52" s="250"/>
      <c r="CZ52" s="250"/>
      <c r="DA52" s="250"/>
      <c r="DB52" s="250"/>
      <c r="DC52" s="250"/>
      <c r="DD52" s="250"/>
      <c r="DE52" s="250"/>
      <c r="DF52" s="250"/>
      <c r="DG52" s="250"/>
      <c r="DH52" s="250"/>
      <c r="DI52" s="250"/>
      <c r="DJ52" s="250"/>
      <c r="DK52" s="250"/>
      <c r="DL52" s="250"/>
      <c r="DM52" s="250"/>
      <c r="DN52" s="250"/>
      <c r="DO52" s="250"/>
      <c r="DP52" s="250"/>
      <c r="DQ52" s="250"/>
      <c r="DR52" s="250"/>
      <c r="DS52" s="250"/>
      <c r="DT52" s="250"/>
      <c r="DU52" s="250"/>
      <c r="DV52" s="250"/>
      <c r="DW52" s="250"/>
      <c r="DX52" s="250"/>
      <c r="DY52" s="250"/>
      <c r="DZ52" s="250"/>
      <c r="EA52" s="250"/>
    </row>
    <row r="53" spans="3:131" ht="26.25" customHeight="1">
      <c r="C53" s="271" t="s">
        <v>685</v>
      </c>
      <c r="D53" s="325" t="s">
        <v>686</v>
      </c>
      <c r="E53" s="326">
        <v>0</v>
      </c>
      <c r="F53" s="326">
        <v>22.617523300001153</v>
      </c>
      <c r="G53" s="326">
        <v>-22.617523300001153</v>
      </c>
      <c r="H53" s="326">
        <v>0</v>
      </c>
      <c r="I53" s="326">
        <v>-43.715876790000934</v>
      </c>
      <c r="J53" s="327">
        <v>43.715876790000934</v>
      </c>
      <c r="K53" s="326">
        <v>0</v>
      </c>
      <c r="L53" s="326">
        <v>46.252206260000222</v>
      </c>
      <c r="M53" s="326">
        <v>-46.252206260000222</v>
      </c>
      <c r="N53" s="328" t="s">
        <v>624</v>
      </c>
      <c r="O53" s="277" t="s">
        <v>624</v>
      </c>
      <c r="P53" s="278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80"/>
      <c r="AD53" s="280"/>
      <c r="AE53" s="280"/>
      <c r="AF53" s="280"/>
      <c r="AG53" s="280"/>
      <c r="AH53" s="280"/>
      <c r="AI53" s="280"/>
    </row>
    <row r="54" spans="3:131" ht="43.5" customHeight="1">
      <c r="C54" s="271" t="s">
        <v>687</v>
      </c>
      <c r="D54" s="325" t="s">
        <v>688</v>
      </c>
      <c r="E54" s="326">
        <v>0</v>
      </c>
      <c r="F54" s="326">
        <v>-3926.3734131304227</v>
      </c>
      <c r="G54" s="326">
        <v>3926.3734131304227</v>
      </c>
      <c r="H54" s="326">
        <v>0</v>
      </c>
      <c r="I54" s="326">
        <v>37531.086720893989</v>
      </c>
      <c r="J54" s="327">
        <v>-37531.086720893989</v>
      </c>
      <c r="K54" s="326">
        <v>0</v>
      </c>
      <c r="L54" s="326">
        <v>16336.728125773225</v>
      </c>
      <c r="M54" s="326">
        <v>-16336.728125773225</v>
      </c>
      <c r="N54" s="328" t="s">
        <v>624</v>
      </c>
      <c r="O54" s="329">
        <v>-56.471475906722468</v>
      </c>
      <c r="P54" s="278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80"/>
      <c r="AD54" s="280"/>
      <c r="AE54" s="280"/>
      <c r="AF54" s="280"/>
      <c r="AG54" s="280"/>
      <c r="AH54" s="280"/>
      <c r="AI54" s="280"/>
    </row>
    <row r="55" spans="3:131" s="248" customFormat="1" ht="26.25" customHeight="1">
      <c r="C55" s="271" t="s">
        <v>689</v>
      </c>
      <c r="D55" s="283" t="s">
        <v>690</v>
      </c>
      <c r="E55" s="284">
        <v>0</v>
      </c>
      <c r="F55" s="284">
        <v>120304.2911445387</v>
      </c>
      <c r="G55" s="284">
        <v>-120304.2911445387</v>
      </c>
      <c r="H55" s="284">
        <v>0</v>
      </c>
      <c r="I55" s="284">
        <v>134010.01569168404</v>
      </c>
      <c r="J55" s="285">
        <v>-134010.01569168404</v>
      </c>
      <c r="K55" s="284">
        <v>0</v>
      </c>
      <c r="L55" s="284">
        <v>91837.94201693403</v>
      </c>
      <c r="M55" s="284">
        <v>-91837.94201693403</v>
      </c>
      <c r="N55" s="286">
        <v>11.392548359458509</v>
      </c>
      <c r="O55" s="287">
        <v>-31.469344628520169</v>
      </c>
      <c r="P55" s="278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80"/>
      <c r="AD55" s="280"/>
      <c r="AE55" s="280"/>
      <c r="AF55" s="280"/>
      <c r="AG55" s="280"/>
      <c r="AH55" s="280"/>
      <c r="AI55" s="28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  <c r="BD55" s="250"/>
      <c r="BE55" s="250"/>
      <c r="BF55" s="250"/>
      <c r="BG55" s="250"/>
      <c r="BH55" s="250"/>
      <c r="BI55" s="250"/>
      <c r="BJ55" s="250"/>
      <c r="BK55" s="250"/>
      <c r="BL55" s="250"/>
      <c r="BM55" s="250"/>
      <c r="BN55" s="250"/>
      <c r="BO55" s="250"/>
      <c r="BP55" s="250"/>
      <c r="BQ55" s="250"/>
      <c r="BR55" s="250"/>
      <c r="BS55" s="250"/>
      <c r="BT55" s="250"/>
      <c r="BU55" s="250"/>
      <c r="BV55" s="250"/>
      <c r="BW55" s="250"/>
      <c r="BX55" s="250"/>
      <c r="BY55" s="250"/>
      <c r="BZ55" s="250"/>
      <c r="CA55" s="250"/>
      <c r="CB55" s="250"/>
      <c r="CC55" s="250"/>
      <c r="CD55" s="250"/>
      <c r="CE55" s="250"/>
      <c r="CF55" s="250"/>
      <c r="CG55" s="250"/>
      <c r="CH55" s="250"/>
      <c r="CI55" s="250"/>
      <c r="CJ55" s="250"/>
      <c r="CK55" s="250"/>
      <c r="CL55" s="250"/>
      <c r="CM55" s="250"/>
      <c r="CN55" s="250"/>
      <c r="CO55" s="250"/>
      <c r="CP55" s="250"/>
      <c r="CQ55" s="250"/>
      <c r="CR55" s="250"/>
      <c r="CS55" s="250"/>
      <c r="CT55" s="250"/>
      <c r="CU55" s="250"/>
      <c r="CV55" s="250"/>
      <c r="CW55" s="250"/>
      <c r="CX55" s="250"/>
      <c r="CY55" s="250"/>
      <c r="CZ55" s="250"/>
      <c r="DA55" s="250"/>
      <c r="DB55" s="250"/>
      <c r="DC55" s="250"/>
      <c r="DD55" s="250"/>
      <c r="DE55" s="250"/>
      <c r="DF55" s="250"/>
      <c r="DG55" s="250"/>
      <c r="DH55" s="250"/>
      <c r="DI55" s="250"/>
      <c r="DJ55" s="250"/>
      <c r="DK55" s="250"/>
      <c r="DL55" s="250"/>
      <c r="DM55" s="250"/>
      <c r="DN55" s="250"/>
      <c r="DO55" s="250"/>
      <c r="DP55" s="250"/>
      <c r="DQ55" s="250"/>
      <c r="DR55" s="250"/>
      <c r="DS55" s="250"/>
      <c r="DT55" s="250"/>
      <c r="DU55" s="250"/>
      <c r="DV55" s="250"/>
      <c r="DW55" s="250"/>
      <c r="DX55" s="250"/>
      <c r="DY55" s="250"/>
      <c r="DZ55" s="250"/>
      <c r="EA55" s="250"/>
    </row>
    <row r="56" spans="3:131" ht="26.25" customHeight="1">
      <c r="C56" s="271" t="s">
        <v>691</v>
      </c>
      <c r="D56" s="325" t="s">
        <v>686</v>
      </c>
      <c r="E56" s="326">
        <v>0</v>
      </c>
      <c r="F56" s="326">
        <v>0</v>
      </c>
      <c r="G56" s="326">
        <v>0</v>
      </c>
      <c r="H56" s="326">
        <v>0</v>
      </c>
      <c r="I56" s="326">
        <v>0</v>
      </c>
      <c r="J56" s="327">
        <v>0</v>
      </c>
      <c r="K56" s="326">
        <v>0</v>
      </c>
      <c r="L56" s="326">
        <v>0</v>
      </c>
      <c r="M56" s="326">
        <v>0</v>
      </c>
      <c r="N56" s="328" t="s">
        <v>624</v>
      </c>
      <c r="O56" s="329" t="s">
        <v>624</v>
      </c>
      <c r="P56" s="278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80"/>
      <c r="AD56" s="280"/>
      <c r="AE56" s="280"/>
      <c r="AF56" s="280"/>
      <c r="AG56" s="280"/>
      <c r="AH56" s="280"/>
      <c r="AI56" s="280"/>
    </row>
    <row r="57" spans="3:131" ht="22.8">
      <c r="C57" s="282" t="s">
        <v>692</v>
      </c>
      <c r="D57" s="330" t="s">
        <v>693</v>
      </c>
      <c r="E57" s="326">
        <v>0</v>
      </c>
      <c r="F57" s="326">
        <v>0</v>
      </c>
      <c r="G57" s="326">
        <v>0</v>
      </c>
      <c r="H57" s="326">
        <v>0</v>
      </c>
      <c r="I57" s="326">
        <v>0</v>
      </c>
      <c r="J57" s="327">
        <v>0</v>
      </c>
      <c r="K57" s="326">
        <v>0</v>
      </c>
      <c r="L57" s="326">
        <v>0</v>
      </c>
      <c r="M57" s="326">
        <v>0</v>
      </c>
      <c r="N57" s="328" t="s">
        <v>624</v>
      </c>
      <c r="O57" s="329" t="s">
        <v>624</v>
      </c>
      <c r="P57" s="278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80"/>
      <c r="AD57" s="280"/>
      <c r="AE57" s="280"/>
      <c r="AF57" s="280"/>
      <c r="AG57" s="280"/>
      <c r="AH57" s="280"/>
      <c r="AI57" s="280"/>
    </row>
    <row r="58" spans="3:131" ht="50.25" customHeight="1">
      <c r="C58" s="271" t="s">
        <v>694</v>
      </c>
      <c r="D58" s="325" t="s">
        <v>688</v>
      </c>
      <c r="E58" s="326">
        <v>0</v>
      </c>
      <c r="F58" s="326">
        <v>11781.395473750001</v>
      </c>
      <c r="G58" s="326">
        <v>-11781.395473750001</v>
      </c>
      <c r="H58" s="326">
        <v>0</v>
      </c>
      <c r="I58" s="326">
        <v>29191.447</v>
      </c>
      <c r="J58" s="327">
        <v>-29191.447</v>
      </c>
      <c r="K58" s="326">
        <v>0</v>
      </c>
      <c r="L58" s="326">
        <v>4184.8899999999994</v>
      </c>
      <c r="M58" s="326">
        <v>-4184.8899999999994</v>
      </c>
      <c r="N58" s="328">
        <v>147.77580096552353</v>
      </c>
      <c r="O58" s="329">
        <v>-85.663985755827738</v>
      </c>
      <c r="P58" s="278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80"/>
      <c r="AD58" s="280"/>
      <c r="AE58" s="280"/>
      <c r="AF58" s="280"/>
      <c r="AG58" s="280"/>
      <c r="AH58" s="280"/>
      <c r="AI58" s="280"/>
    </row>
    <row r="59" spans="3:131" ht="26.25" customHeight="1">
      <c r="C59" s="271" t="s">
        <v>695</v>
      </c>
      <c r="D59" s="330" t="s">
        <v>696</v>
      </c>
      <c r="E59" s="326">
        <v>0</v>
      </c>
      <c r="F59" s="326">
        <v>12488.79547375</v>
      </c>
      <c r="G59" s="326">
        <v>-12488.79547375</v>
      </c>
      <c r="H59" s="326">
        <v>0</v>
      </c>
      <c r="I59" s="326">
        <v>35959.076000000001</v>
      </c>
      <c r="J59" s="327">
        <v>-35959.076000000001</v>
      </c>
      <c r="K59" s="326">
        <v>0</v>
      </c>
      <c r="L59" s="326">
        <v>33256.544999999998</v>
      </c>
      <c r="M59" s="326">
        <v>-33256.544999999998</v>
      </c>
      <c r="N59" s="328">
        <v>187.9306981652619</v>
      </c>
      <c r="O59" s="329">
        <v>-7.5155740931719279</v>
      </c>
      <c r="P59" s="278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80"/>
      <c r="AD59" s="280"/>
      <c r="AE59" s="280"/>
      <c r="AF59" s="280"/>
      <c r="AG59" s="280"/>
      <c r="AH59" s="280"/>
      <c r="AI59" s="280"/>
    </row>
    <row r="60" spans="3:131" ht="26.25" customHeight="1">
      <c r="C60" s="271" t="s">
        <v>697</v>
      </c>
      <c r="D60" s="330" t="s">
        <v>698</v>
      </c>
      <c r="E60" s="326">
        <v>0</v>
      </c>
      <c r="F60" s="326">
        <v>-707.4</v>
      </c>
      <c r="G60" s="326">
        <v>707.4</v>
      </c>
      <c r="H60" s="326">
        <v>0</v>
      </c>
      <c r="I60" s="326">
        <v>-6767.628999999999</v>
      </c>
      <c r="J60" s="327">
        <v>6767.628999999999</v>
      </c>
      <c r="K60" s="326">
        <v>0</v>
      </c>
      <c r="L60" s="326">
        <v>-29071.654999999999</v>
      </c>
      <c r="M60" s="326">
        <v>29071.654999999999</v>
      </c>
      <c r="N60" s="328" t="s">
        <v>624</v>
      </c>
      <c r="O60" s="329">
        <v>329.56927751210952</v>
      </c>
      <c r="P60" s="278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80"/>
      <c r="AD60" s="280"/>
      <c r="AE60" s="280"/>
      <c r="AF60" s="280"/>
      <c r="AG60" s="280"/>
      <c r="AH60" s="280"/>
      <c r="AI60" s="280"/>
    </row>
    <row r="61" spans="3:131" ht="26.25" customHeight="1">
      <c r="C61" s="271" t="s">
        <v>699</v>
      </c>
      <c r="D61" s="325" t="s">
        <v>700</v>
      </c>
      <c r="E61" s="326">
        <v>0</v>
      </c>
      <c r="F61" s="326">
        <v>103907.591</v>
      </c>
      <c r="G61" s="326">
        <v>-103907.591</v>
      </c>
      <c r="H61" s="326">
        <v>0</v>
      </c>
      <c r="I61" s="326">
        <v>92601.841437149997</v>
      </c>
      <c r="J61" s="327">
        <v>-92601.841437149997</v>
      </c>
      <c r="K61" s="326">
        <v>0</v>
      </c>
      <c r="L61" s="326">
        <v>67502.199999999983</v>
      </c>
      <c r="M61" s="326">
        <v>-67502.199999999983</v>
      </c>
      <c r="N61" s="328">
        <v>-10.880580960490171</v>
      </c>
      <c r="O61" s="329">
        <v>-27.104905310317662</v>
      </c>
      <c r="P61" s="278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80"/>
      <c r="AD61" s="280"/>
      <c r="AE61" s="280"/>
      <c r="AF61" s="280"/>
      <c r="AG61" s="280"/>
      <c r="AH61" s="280"/>
      <c r="AI61" s="280"/>
    </row>
    <row r="62" spans="3:131" ht="26.25" customHeight="1">
      <c r="C62" s="271" t="s">
        <v>701</v>
      </c>
      <c r="D62" s="330" t="s">
        <v>696</v>
      </c>
      <c r="E62" s="326">
        <v>0</v>
      </c>
      <c r="F62" s="326">
        <v>127176.2</v>
      </c>
      <c r="G62" s="326">
        <v>-127176.2</v>
      </c>
      <c r="H62" s="326">
        <v>0</v>
      </c>
      <c r="I62" s="326">
        <v>122017.70043714999</v>
      </c>
      <c r="J62" s="327">
        <v>-122017.70043714999</v>
      </c>
      <c r="K62" s="326">
        <v>0</v>
      </c>
      <c r="L62" s="326">
        <v>102120.09999999998</v>
      </c>
      <c r="M62" s="326">
        <v>-102120.09999999998</v>
      </c>
      <c r="N62" s="328">
        <v>-4.0561831245547575</v>
      </c>
      <c r="O62" s="329">
        <v>-16.307142624277748</v>
      </c>
      <c r="P62" s="278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80"/>
      <c r="AD62" s="280"/>
      <c r="AE62" s="280"/>
      <c r="AF62" s="280"/>
      <c r="AG62" s="280"/>
      <c r="AH62" s="280"/>
      <c r="AI62" s="280"/>
    </row>
    <row r="63" spans="3:131" ht="26.25" customHeight="1">
      <c r="C63" s="271" t="s">
        <v>702</v>
      </c>
      <c r="D63" s="330" t="s">
        <v>698</v>
      </c>
      <c r="E63" s="326">
        <v>0</v>
      </c>
      <c r="F63" s="326">
        <v>-23268.609</v>
      </c>
      <c r="G63" s="326">
        <v>23268.609</v>
      </c>
      <c r="H63" s="326">
        <v>0</v>
      </c>
      <c r="I63" s="326">
        <v>-29415.859</v>
      </c>
      <c r="J63" s="327">
        <v>29415.859</v>
      </c>
      <c r="K63" s="326">
        <v>0</v>
      </c>
      <c r="L63" s="326">
        <v>-34617.9</v>
      </c>
      <c r="M63" s="326">
        <v>34617.9</v>
      </c>
      <c r="N63" s="328">
        <v>26.418639807820043</v>
      </c>
      <c r="O63" s="329">
        <v>17.684477614609186</v>
      </c>
      <c r="P63" s="278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80"/>
      <c r="AD63" s="280"/>
      <c r="AE63" s="280"/>
      <c r="AF63" s="280"/>
      <c r="AG63" s="280"/>
      <c r="AH63" s="280"/>
      <c r="AI63" s="280"/>
    </row>
    <row r="64" spans="3:131" ht="26.25" customHeight="1">
      <c r="C64" s="271" t="s">
        <v>703</v>
      </c>
      <c r="D64" s="325" t="s">
        <v>704</v>
      </c>
      <c r="E64" s="326">
        <v>0</v>
      </c>
      <c r="F64" s="326">
        <v>4615.3046707886951</v>
      </c>
      <c r="G64" s="326">
        <v>-4615.3046707886951</v>
      </c>
      <c r="H64" s="326">
        <v>0</v>
      </c>
      <c r="I64" s="326">
        <v>12216.727254534042</v>
      </c>
      <c r="J64" s="327">
        <v>-12216.727254534042</v>
      </c>
      <c r="K64" s="326">
        <v>0</v>
      </c>
      <c r="L64" s="326">
        <v>20150.852016934045</v>
      </c>
      <c r="M64" s="326">
        <v>-20150.852016934045</v>
      </c>
      <c r="N64" s="328">
        <v>164.70034214331432</v>
      </c>
      <c r="O64" s="329">
        <v>64.944764641900136</v>
      </c>
      <c r="P64" s="278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80"/>
      <c r="AD64" s="280"/>
      <c r="AE64" s="280"/>
      <c r="AF64" s="280"/>
      <c r="AG64" s="280"/>
      <c r="AH64" s="280"/>
      <c r="AI64" s="280"/>
    </row>
    <row r="65" spans="3:131" ht="26.25" customHeight="1">
      <c r="C65" s="271" t="s">
        <v>705</v>
      </c>
      <c r="D65" s="330" t="s">
        <v>696</v>
      </c>
      <c r="E65" s="326">
        <v>0</v>
      </c>
      <c r="F65" s="326">
        <v>7315.5144718599295</v>
      </c>
      <c r="G65" s="326">
        <v>-7315.5144718599295</v>
      </c>
      <c r="H65" s="326">
        <v>0</v>
      </c>
      <c r="I65" s="326">
        <v>13428.454652135568</v>
      </c>
      <c r="J65" s="327">
        <v>-13428.454652135568</v>
      </c>
      <c r="K65" s="326">
        <v>0</v>
      </c>
      <c r="L65" s="326">
        <v>22592.26752121095</v>
      </c>
      <c r="M65" s="326">
        <v>-22592.26752121095</v>
      </c>
      <c r="N65" s="328">
        <v>83.561316210771679</v>
      </c>
      <c r="O65" s="329">
        <v>68.241753101635069</v>
      </c>
      <c r="P65" s="278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80"/>
      <c r="AD65" s="280"/>
      <c r="AE65" s="280"/>
      <c r="AF65" s="280"/>
      <c r="AG65" s="280"/>
      <c r="AH65" s="280"/>
      <c r="AI65" s="280"/>
    </row>
    <row r="66" spans="3:131" ht="26.25" customHeight="1">
      <c r="C66" s="271" t="s">
        <v>706</v>
      </c>
      <c r="D66" s="330" t="s">
        <v>698</v>
      </c>
      <c r="E66" s="326">
        <v>0</v>
      </c>
      <c r="F66" s="326">
        <v>-2700.2098010712348</v>
      </c>
      <c r="G66" s="326">
        <v>2700.2098010712348</v>
      </c>
      <c r="H66" s="326">
        <v>0</v>
      </c>
      <c r="I66" s="326">
        <v>-1211.7273976015249</v>
      </c>
      <c r="J66" s="327">
        <v>1211.7273976015249</v>
      </c>
      <c r="K66" s="326">
        <v>0</v>
      </c>
      <c r="L66" s="326">
        <v>-2441.4155042769053</v>
      </c>
      <c r="M66" s="326">
        <v>2441.4155042769053</v>
      </c>
      <c r="N66" s="328">
        <v>-55.124694491487105</v>
      </c>
      <c r="O66" s="329">
        <v>101.48224007391487</v>
      </c>
      <c r="P66" s="278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80"/>
      <c r="AD66" s="280"/>
      <c r="AE66" s="280"/>
      <c r="AF66" s="280"/>
      <c r="AG66" s="280"/>
      <c r="AH66" s="280"/>
      <c r="AI66" s="280"/>
    </row>
    <row r="67" spans="3:131" s="248" customFormat="1" ht="26.25" customHeight="1">
      <c r="C67" s="271" t="s">
        <v>707</v>
      </c>
      <c r="D67" s="283" t="s">
        <v>708</v>
      </c>
      <c r="E67" s="284">
        <v>15881.69986064831</v>
      </c>
      <c r="F67" s="284">
        <v>116853.3674600808</v>
      </c>
      <c r="G67" s="284">
        <v>-100971.66759943249</v>
      </c>
      <c r="H67" s="284">
        <v>14255.583312964531</v>
      </c>
      <c r="I67" s="284">
        <v>118482.62509527117</v>
      </c>
      <c r="J67" s="285">
        <v>-104227.04178230664</v>
      </c>
      <c r="K67" s="284">
        <v>7704.1111952804822</v>
      </c>
      <c r="L67" s="284">
        <v>127998.6554329754</v>
      </c>
      <c r="M67" s="284">
        <v>-120294.54423769492</v>
      </c>
      <c r="N67" s="286">
        <v>3.2240471612181576</v>
      </c>
      <c r="O67" s="287">
        <v>15.4158673033699</v>
      </c>
      <c r="P67" s="278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80"/>
      <c r="AD67" s="280"/>
      <c r="AE67" s="280"/>
      <c r="AF67" s="280"/>
      <c r="AG67" s="280"/>
      <c r="AH67" s="280"/>
      <c r="AI67" s="28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0"/>
      <c r="AW67" s="250"/>
      <c r="AX67" s="250"/>
      <c r="AY67" s="250"/>
      <c r="AZ67" s="250"/>
      <c r="BA67" s="250"/>
      <c r="BB67" s="250"/>
      <c r="BC67" s="250"/>
      <c r="BD67" s="250"/>
      <c r="BE67" s="250"/>
      <c r="BF67" s="250"/>
      <c r="BG67" s="250"/>
      <c r="BH67" s="250"/>
      <c r="BI67" s="250"/>
      <c r="BJ67" s="250"/>
      <c r="BK67" s="250"/>
      <c r="BL67" s="250"/>
      <c r="BM67" s="250"/>
      <c r="BN67" s="250"/>
      <c r="BO67" s="250"/>
      <c r="BP67" s="250"/>
      <c r="BQ67" s="250"/>
      <c r="BR67" s="250"/>
      <c r="BS67" s="250"/>
      <c r="BT67" s="250"/>
      <c r="BU67" s="250"/>
      <c r="BV67" s="250"/>
      <c r="BW67" s="250"/>
      <c r="BX67" s="250"/>
      <c r="BY67" s="250"/>
      <c r="BZ67" s="250"/>
      <c r="CA67" s="250"/>
      <c r="CB67" s="250"/>
      <c r="CC67" s="250"/>
      <c r="CD67" s="250"/>
      <c r="CE67" s="250"/>
      <c r="CF67" s="250"/>
      <c r="CG67" s="250"/>
      <c r="CH67" s="250"/>
      <c r="CI67" s="250"/>
      <c r="CJ67" s="250"/>
      <c r="CK67" s="250"/>
      <c r="CL67" s="250"/>
      <c r="CM67" s="250"/>
      <c r="CN67" s="250"/>
      <c r="CO67" s="250"/>
      <c r="CP67" s="250"/>
      <c r="CQ67" s="250"/>
      <c r="CR67" s="250"/>
      <c r="CS67" s="250"/>
      <c r="CT67" s="250"/>
      <c r="CU67" s="250"/>
      <c r="CV67" s="250"/>
      <c r="CW67" s="250"/>
      <c r="CX67" s="250"/>
      <c r="CY67" s="250"/>
      <c r="CZ67" s="250"/>
      <c r="DA67" s="250"/>
      <c r="DB67" s="250"/>
      <c r="DC67" s="250"/>
      <c r="DD67" s="250"/>
      <c r="DE67" s="250"/>
      <c r="DF67" s="250"/>
      <c r="DG67" s="250"/>
      <c r="DH67" s="250"/>
      <c r="DI67" s="250"/>
      <c r="DJ67" s="250"/>
      <c r="DK67" s="250"/>
      <c r="DL67" s="250"/>
      <c r="DM67" s="250"/>
      <c r="DN67" s="250"/>
      <c r="DO67" s="250"/>
      <c r="DP67" s="250"/>
      <c r="DQ67" s="250"/>
      <c r="DR67" s="250"/>
      <c r="DS67" s="250"/>
      <c r="DT67" s="250"/>
      <c r="DU67" s="250"/>
      <c r="DV67" s="250"/>
      <c r="DW67" s="250"/>
      <c r="DX67" s="250"/>
      <c r="DY67" s="250"/>
      <c r="DZ67" s="250"/>
      <c r="EA67" s="250"/>
    </row>
    <row r="68" spans="3:131" s="248" customFormat="1" ht="26.25" customHeight="1">
      <c r="C68" s="271" t="s">
        <v>709</v>
      </c>
      <c r="D68" s="283" t="s">
        <v>710</v>
      </c>
      <c r="E68" s="284">
        <v>-43.601292327001161</v>
      </c>
      <c r="F68" s="284">
        <v>0</v>
      </c>
      <c r="G68" s="284">
        <v>-43.601292327001161</v>
      </c>
      <c r="H68" s="284">
        <v>-193.03757835017069</v>
      </c>
      <c r="I68" s="284">
        <v>0</v>
      </c>
      <c r="J68" s="285">
        <v>-193.03757835017069</v>
      </c>
      <c r="K68" s="284">
        <v>-298.0514713749817</v>
      </c>
      <c r="L68" s="284">
        <v>0</v>
      </c>
      <c r="M68" s="284">
        <v>-298.0514713749817</v>
      </c>
      <c r="N68" s="286">
        <v>342.73361647729752</v>
      </c>
      <c r="O68" s="287">
        <v>54.400751357497626</v>
      </c>
      <c r="P68" s="278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80"/>
      <c r="AD68" s="280"/>
      <c r="AE68" s="280"/>
      <c r="AF68" s="280"/>
      <c r="AG68" s="280"/>
      <c r="AH68" s="280"/>
      <c r="AI68" s="280"/>
      <c r="AJ68" s="250"/>
      <c r="AK68" s="250"/>
      <c r="AL68" s="250"/>
      <c r="AM68" s="250"/>
      <c r="AN68" s="250"/>
      <c r="AO68" s="250"/>
      <c r="AP68" s="250"/>
      <c r="AQ68" s="250"/>
      <c r="AR68" s="250"/>
      <c r="AS68" s="250"/>
      <c r="AT68" s="250"/>
      <c r="AU68" s="250"/>
      <c r="AV68" s="250"/>
      <c r="AW68" s="250"/>
      <c r="AX68" s="250"/>
      <c r="AY68" s="250"/>
      <c r="AZ68" s="250"/>
      <c r="BA68" s="250"/>
      <c r="BB68" s="250"/>
      <c r="BC68" s="250"/>
      <c r="BD68" s="250"/>
      <c r="BE68" s="250"/>
      <c r="BF68" s="250"/>
      <c r="BG68" s="250"/>
      <c r="BH68" s="250"/>
      <c r="BI68" s="250"/>
      <c r="BJ68" s="250"/>
      <c r="BK68" s="250"/>
      <c r="BL68" s="250"/>
      <c r="BM68" s="250"/>
      <c r="BN68" s="250"/>
      <c r="BO68" s="250"/>
      <c r="BP68" s="250"/>
      <c r="BQ68" s="250"/>
      <c r="BR68" s="250"/>
      <c r="BS68" s="250"/>
      <c r="BT68" s="250"/>
      <c r="BU68" s="250"/>
      <c r="BV68" s="250"/>
      <c r="BW68" s="250"/>
      <c r="BX68" s="250"/>
      <c r="BY68" s="250"/>
      <c r="BZ68" s="250"/>
      <c r="CA68" s="250"/>
      <c r="CB68" s="250"/>
      <c r="CC68" s="250"/>
      <c r="CD68" s="250"/>
      <c r="CE68" s="250"/>
      <c r="CF68" s="250"/>
      <c r="CG68" s="250"/>
      <c r="CH68" s="250"/>
      <c r="CI68" s="250"/>
      <c r="CJ68" s="250"/>
      <c r="CK68" s="250"/>
      <c r="CL68" s="250"/>
      <c r="CM68" s="250"/>
      <c r="CN68" s="250"/>
      <c r="CO68" s="250"/>
      <c r="CP68" s="250"/>
      <c r="CQ68" s="250"/>
      <c r="CR68" s="250"/>
      <c r="CS68" s="250"/>
      <c r="CT68" s="250"/>
      <c r="CU68" s="250"/>
      <c r="CV68" s="250"/>
      <c r="CW68" s="250"/>
      <c r="CX68" s="250"/>
      <c r="CY68" s="250"/>
      <c r="CZ68" s="250"/>
      <c r="DA68" s="250"/>
      <c r="DB68" s="250"/>
      <c r="DC68" s="250"/>
      <c r="DD68" s="250"/>
      <c r="DE68" s="250"/>
      <c r="DF68" s="250"/>
      <c r="DG68" s="250"/>
      <c r="DH68" s="250"/>
      <c r="DI68" s="250"/>
      <c r="DJ68" s="250"/>
      <c r="DK68" s="250"/>
      <c r="DL68" s="250"/>
      <c r="DM68" s="250"/>
      <c r="DN68" s="250"/>
      <c r="DO68" s="250"/>
      <c r="DP68" s="250"/>
      <c r="DQ68" s="250"/>
      <c r="DR68" s="250"/>
      <c r="DS68" s="250"/>
      <c r="DT68" s="250"/>
      <c r="DU68" s="250"/>
      <c r="DV68" s="250"/>
      <c r="DW68" s="250"/>
      <c r="DX68" s="250"/>
      <c r="DY68" s="250"/>
      <c r="DZ68" s="250"/>
      <c r="EA68" s="250"/>
    </row>
    <row r="69" spans="3:131" ht="44.25" customHeight="1">
      <c r="C69" s="271" t="s">
        <v>711</v>
      </c>
      <c r="D69" s="283" t="s">
        <v>712</v>
      </c>
      <c r="E69" s="326">
        <v>0</v>
      </c>
      <c r="F69" s="326">
        <v>-6.6943999999999164</v>
      </c>
      <c r="G69" s="326">
        <v>6.6943999999999164</v>
      </c>
      <c r="H69" s="326">
        <v>0</v>
      </c>
      <c r="I69" s="326">
        <v>36561.042669280003</v>
      </c>
      <c r="J69" s="327">
        <v>-36561.042669280003</v>
      </c>
      <c r="K69" s="326">
        <v>0</v>
      </c>
      <c r="L69" s="326">
        <v>2345.5264398721993</v>
      </c>
      <c r="M69" s="326">
        <v>-2345.5264398721993</v>
      </c>
      <c r="N69" s="328" t="s">
        <v>624</v>
      </c>
      <c r="O69" s="329">
        <v>-93.584629242964667</v>
      </c>
      <c r="P69" s="278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80"/>
      <c r="AD69" s="280"/>
      <c r="AE69" s="280"/>
      <c r="AF69" s="280"/>
      <c r="AG69" s="280"/>
      <c r="AH69" s="280"/>
      <c r="AI69" s="280"/>
    </row>
    <row r="70" spans="3:131" s="248" customFormat="1" ht="30.75" customHeight="1">
      <c r="C70" s="271">
        <v>3.4</v>
      </c>
      <c r="D70" s="304" t="s">
        <v>713</v>
      </c>
      <c r="E70" s="274">
        <v>-2677.0409185103235</v>
      </c>
      <c r="F70" s="274">
        <v>0</v>
      </c>
      <c r="G70" s="274">
        <v>-2677.0409185103235</v>
      </c>
      <c r="H70" s="274">
        <v>-181210.6576825864</v>
      </c>
      <c r="I70" s="274">
        <v>0</v>
      </c>
      <c r="J70" s="275">
        <v>-181210.6576825864</v>
      </c>
      <c r="K70" s="274">
        <v>309243.87364366109</v>
      </c>
      <c r="L70" s="274">
        <v>0</v>
      </c>
      <c r="M70" s="274">
        <v>309243.87364366109</v>
      </c>
      <c r="N70" s="276" t="s">
        <v>624</v>
      </c>
      <c r="O70" s="277" t="s">
        <v>624</v>
      </c>
      <c r="P70" s="278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80"/>
      <c r="AD70" s="280"/>
      <c r="AE70" s="280"/>
      <c r="AF70" s="280"/>
      <c r="AG70" s="280"/>
      <c r="AH70" s="280"/>
      <c r="AI70" s="280"/>
      <c r="AJ70" s="250"/>
      <c r="AK70" s="250"/>
      <c r="AL70" s="250"/>
      <c r="AM70" s="250"/>
      <c r="AN70" s="250"/>
      <c r="AO70" s="250"/>
      <c r="AP70" s="250"/>
      <c r="AQ70" s="250"/>
      <c r="AR70" s="250"/>
      <c r="AS70" s="250"/>
      <c r="AT70" s="250"/>
      <c r="AU70" s="250"/>
      <c r="AV70" s="250"/>
      <c r="AW70" s="250"/>
      <c r="AX70" s="250"/>
      <c r="AY70" s="250"/>
      <c r="AZ70" s="250"/>
      <c r="BA70" s="250"/>
      <c r="BB70" s="250"/>
      <c r="BC70" s="250"/>
      <c r="BD70" s="250"/>
      <c r="BE70" s="250"/>
      <c r="BF70" s="250"/>
      <c r="BG70" s="250"/>
      <c r="BH70" s="250"/>
      <c r="BI70" s="250"/>
      <c r="BJ70" s="250"/>
      <c r="BK70" s="250"/>
      <c r="BL70" s="250"/>
      <c r="BM70" s="250"/>
      <c r="BN70" s="250"/>
      <c r="BO70" s="250"/>
      <c r="BP70" s="250"/>
      <c r="BQ70" s="250"/>
      <c r="BR70" s="250"/>
      <c r="BS70" s="250"/>
      <c r="BT70" s="250"/>
      <c r="BU70" s="250"/>
      <c r="BV70" s="250"/>
      <c r="BW70" s="250"/>
      <c r="BX70" s="250"/>
      <c r="BY70" s="250"/>
      <c r="BZ70" s="250"/>
      <c r="CA70" s="250"/>
      <c r="CB70" s="250"/>
      <c r="CC70" s="250"/>
      <c r="CD70" s="250"/>
      <c r="CE70" s="250"/>
      <c r="CF70" s="250"/>
      <c r="CG70" s="250"/>
      <c r="CH70" s="250"/>
      <c r="CI70" s="250"/>
      <c r="CJ70" s="250"/>
      <c r="CK70" s="250"/>
      <c r="CL70" s="250"/>
      <c r="CM70" s="250"/>
      <c r="CN70" s="250"/>
      <c r="CO70" s="250"/>
      <c r="CP70" s="250"/>
      <c r="CQ70" s="250"/>
      <c r="CR70" s="250"/>
      <c r="CS70" s="250"/>
      <c r="CT70" s="250"/>
      <c r="CU70" s="250"/>
      <c r="CV70" s="250"/>
      <c r="CW70" s="250"/>
      <c r="CX70" s="250"/>
      <c r="CY70" s="250"/>
      <c r="CZ70" s="250"/>
      <c r="DA70" s="250"/>
      <c r="DB70" s="250"/>
      <c r="DC70" s="250"/>
      <c r="DD70" s="250"/>
      <c r="DE70" s="250"/>
      <c r="DF70" s="250"/>
      <c r="DG70" s="250"/>
      <c r="DH70" s="250"/>
      <c r="DI70" s="250"/>
      <c r="DJ70" s="250"/>
      <c r="DK70" s="250"/>
      <c r="DL70" s="250"/>
      <c r="DM70" s="250"/>
      <c r="DN70" s="250"/>
      <c r="DO70" s="250"/>
      <c r="DP70" s="250"/>
      <c r="DQ70" s="250"/>
      <c r="DR70" s="250"/>
      <c r="DS70" s="250"/>
      <c r="DT70" s="250"/>
      <c r="DU70" s="250"/>
      <c r="DV70" s="250"/>
      <c r="DW70" s="250"/>
      <c r="DX70" s="250"/>
      <c r="DY70" s="250"/>
      <c r="DZ70" s="250"/>
      <c r="EA70" s="250"/>
    </row>
    <row r="71" spans="3:131" ht="26.25" customHeight="1">
      <c r="C71" s="271" t="s">
        <v>714</v>
      </c>
      <c r="D71" s="302" t="s">
        <v>715</v>
      </c>
      <c r="E71" s="326">
        <v>9882.5490071409622</v>
      </c>
      <c r="F71" s="326">
        <v>0</v>
      </c>
      <c r="G71" s="326">
        <v>9882.5490071409622</v>
      </c>
      <c r="H71" s="326">
        <v>11280.453479802047</v>
      </c>
      <c r="I71" s="326">
        <v>0</v>
      </c>
      <c r="J71" s="327">
        <v>11280.453479802047</v>
      </c>
      <c r="K71" s="326">
        <v>-2551.1595605405018</v>
      </c>
      <c r="L71" s="326">
        <v>0</v>
      </c>
      <c r="M71" s="326">
        <v>-2551.1595605405018</v>
      </c>
      <c r="N71" s="328">
        <v>14.145181285222908</v>
      </c>
      <c r="O71" s="329" t="s">
        <v>624</v>
      </c>
      <c r="P71" s="278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80"/>
      <c r="AD71" s="280"/>
      <c r="AE71" s="280"/>
      <c r="AF71" s="280"/>
      <c r="AG71" s="280"/>
      <c r="AH71" s="280"/>
      <c r="AI71" s="280"/>
    </row>
    <row r="72" spans="3:131" ht="26.25" customHeight="1">
      <c r="C72" s="271" t="s">
        <v>716</v>
      </c>
      <c r="D72" s="302" t="s">
        <v>717</v>
      </c>
      <c r="E72" s="326">
        <v>-6.6943999999999164</v>
      </c>
      <c r="F72" s="326">
        <v>0</v>
      </c>
      <c r="G72" s="326">
        <v>-6.6943999999999164</v>
      </c>
      <c r="H72" s="326">
        <v>25555.809580703997</v>
      </c>
      <c r="I72" s="326">
        <v>0</v>
      </c>
      <c r="J72" s="327">
        <v>25555.809580703997</v>
      </c>
      <c r="K72" s="326">
        <v>-1410.0407401316224</v>
      </c>
      <c r="L72" s="326">
        <v>0</v>
      </c>
      <c r="M72" s="326">
        <v>-1410.0407401316224</v>
      </c>
      <c r="N72" s="328" t="s">
        <v>624</v>
      </c>
      <c r="O72" s="329" t="s">
        <v>624</v>
      </c>
      <c r="P72" s="278"/>
      <c r="Q72" s="279"/>
      <c r="R72" s="279"/>
      <c r="S72" s="279"/>
      <c r="T72" s="279"/>
      <c r="U72" s="279"/>
      <c r="V72" s="279"/>
      <c r="W72" s="279"/>
      <c r="X72" s="279"/>
      <c r="Y72" s="279"/>
      <c r="Z72" s="279"/>
      <c r="AA72" s="279"/>
      <c r="AB72" s="279"/>
      <c r="AC72" s="280"/>
      <c r="AD72" s="280"/>
      <c r="AE72" s="280"/>
      <c r="AF72" s="280"/>
      <c r="AG72" s="280"/>
      <c r="AH72" s="280"/>
      <c r="AI72" s="280"/>
    </row>
    <row r="73" spans="3:131" ht="26.25" customHeight="1">
      <c r="C73" s="271" t="s">
        <v>718</v>
      </c>
      <c r="D73" s="302" t="s">
        <v>719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7">
        <v>0</v>
      </c>
      <c r="K73" s="326">
        <v>0.35008137002114381</v>
      </c>
      <c r="L73" s="326">
        <v>0</v>
      </c>
      <c r="M73" s="326">
        <v>0.35008137002114381</v>
      </c>
      <c r="N73" s="328" t="s">
        <v>624</v>
      </c>
      <c r="O73" s="329" t="s">
        <v>624</v>
      </c>
      <c r="P73" s="278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79"/>
      <c r="AC73" s="280"/>
      <c r="AD73" s="280"/>
      <c r="AE73" s="280"/>
      <c r="AF73" s="280"/>
      <c r="AG73" s="280"/>
      <c r="AH73" s="280"/>
      <c r="AI73" s="280"/>
    </row>
    <row r="74" spans="3:131" ht="26.25" customHeight="1">
      <c r="C74" s="271" t="s">
        <v>720</v>
      </c>
      <c r="D74" s="302" t="s">
        <v>721</v>
      </c>
      <c r="E74" s="326">
        <v>-12552.895525651285</v>
      </c>
      <c r="F74" s="326">
        <v>0</v>
      </c>
      <c r="G74" s="326">
        <v>-12552.895525651285</v>
      </c>
      <c r="H74" s="326">
        <v>-218046.92074309243</v>
      </c>
      <c r="I74" s="326">
        <v>0</v>
      </c>
      <c r="J74" s="327">
        <v>-218046.92074309243</v>
      </c>
      <c r="K74" s="326">
        <v>313204.7238629632</v>
      </c>
      <c r="L74" s="326">
        <v>0</v>
      </c>
      <c r="M74" s="326">
        <v>313204.7238629632</v>
      </c>
      <c r="N74" s="328" t="s">
        <v>624</v>
      </c>
      <c r="O74" s="329" t="s">
        <v>624</v>
      </c>
      <c r="P74" s="278"/>
      <c r="Q74" s="279"/>
      <c r="R74" s="279"/>
      <c r="S74" s="279"/>
      <c r="T74" s="279"/>
      <c r="U74" s="279"/>
      <c r="V74" s="279"/>
      <c r="W74" s="279"/>
      <c r="X74" s="279"/>
      <c r="Y74" s="279"/>
      <c r="Z74" s="279"/>
      <c r="AA74" s="279"/>
      <c r="AB74" s="279"/>
      <c r="AC74" s="280"/>
      <c r="AD74" s="280"/>
      <c r="AE74" s="280"/>
      <c r="AF74" s="280"/>
      <c r="AG74" s="280"/>
      <c r="AH74" s="280"/>
      <c r="AI74" s="280"/>
    </row>
    <row r="75" spans="3:131" ht="26.25" customHeight="1">
      <c r="C75" s="282" t="s">
        <v>722</v>
      </c>
      <c r="D75" s="283" t="s">
        <v>565</v>
      </c>
      <c r="E75" s="326">
        <v>-12552.895525651285</v>
      </c>
      <c r="F75" s="326">
        <v>0</v>
      </c>
      <c r="G75" s="326">
        <v>-12552.895525651285</v>
      </c>
      <c r="H75" s="326">
        <v>-218046.92074309243</v>
      </c>
      <c r="I75" s="326">
        <v>0</v>
      </c>
      <c r="J75" s="327">
        <v>-218046.92074309243</v>
      </c>
      <c r="K75" s="326">
        <v>313204.7238629632</v>
      </c>
      <c r="L75" s="326">
        <v>0</v>
      </c>
      <c r="M75" s="326">
        <v>313204.7238629632</v>
      </c>
      <c r="N75" s="328" t="s">
        <v>624</v>
      </c>
      <c r="O75" s="329" t="s">
        <v>624</v>
      </c>
      <c r="P75" s="278"/>
      <c r="Q75" s="279"/>
      <c r="R75" s="279"/>
      <c r="S75" s="279"/>
      <c r="T75" s="279"/>
      <c r="U75" s="279"/>
      <c r="V75" s="279"/>
      <c r="W75" s="279"/>
      <c r="X75" s="279"/>
      <c r="Y75" s="279"/>
      <c r="Z75" s="279"/>
      <c r="AA75" s="279"/>
      <c r="AB75" s="279"/>
      <c r="AC75" s="280"/>
      <c r="AD75" s="280"/>
      <c r="AE75" s="280"/>
      <c r="AF75" s="280"/>
      <c r="AG75" s="280"/>
      <c r="AH75" s="280"/>
      <c r="AI75" s="280"/>
    </row>
    <row r="76" spans="3:131" ht="26.25" customHeight="1">
      <c r="C76" s="282" t="s">
        <v>723</v>
      </c>
      <c r="D76" s="303" t="s">
        <v>686</v>
      </c>
      <c r="E76" s="326">
        <v>9013.4391973394668</v>
      </c>
      <c r="F76" s="326">
        <v>0</v>
      </c>
      <c r="G76" s="326">
        <v>9013.4391973394668</v>
      </c>
      <c r="H76" s="326">
        <v>-222878.82729922966</v>
      </c>
      <c r="I76" s="326">
        <v>0</v>
      </c>
      <c r="J76" s="327">
        <v>-222878.82729922966</v>
      </c>
      <c r="K76" s="326">
        <v>279256.47826652986</v>
      </c>
      <c r="L76" s="326">
        <v>0</v>
      </c>
      <c r="M76" s="326">
        <v>279256.47826652986</v>
      </c>
      <c r="N76" s="328" t="s">
        <v>624</v>
      </c>
      <c r="O76" s="329" t="s">
        <v>624</v>
      </c>
      <c r="P76" s="278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80"/>
      <c r="AD76" s="280"/>
      <c r="AE76" s="280"/>
      <c r="AF76" s="280"/>
      <c r="AG76" s="280"/>
      <c r="AH76" s="280"/>
      <c r="AI76" s="280"/>
    </row>
    <row r="77" spans="3:131" ht="48" customHeight="1">
      <c r="C77" s="282" t="s">
        <v>724</v>
      </c>
      <c r="D77" s="303" t="s">
        <v>688</v>
      </c>
      <c r="E77" s="326">
        <v>-21566.334722990752</v>
      </c>
      <c r="F77" s="326">
        <v>0</v>
      </c>
      <c r="G77" s="326">
        <v>-21566.334722990752</v>
      </c>
      <c r="H77" s="326">
        <v>4831.9065561372263</v>
      </c>
      <c r="I77" s="326">
        <v>0</v>
      </c>
      <c r="J77" s="327">
        <v>4831.9065561372263</v>
      </c>
      <c r="K77" s="326">
        <v>33948.245596433364</v>
      </c>
      <c r="L77" s="326">
        <v>0</v>
      </c>
      <c r="M77" s="326">
        <v>33948.245596433364</v>
      </c>
      <c r="N77" s="328" t="s">
        <v>624</v>
      </c>
      <c r="O77" s="329" t="s">
        <v>624</v>
      </c>
      <c r="P77" s="278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80"/>
      <c r="AD77" s="280"/>
      <c r="AE77" s="280"/>
      <c r="AF77" s="280"/>
      <c r="AG77" s="280"/>
      <c r="AH77" s="280"/>
      <c r="AI77" s="280"/>
    </row>
    <row r="78" spans="3:131" s="248" customFormat="1" ht="26.25" customHeight="1" thickBot="1">
      <c r="C78" s="331"/>
      <c r="D78" s="332" t="s">
        <v>725</v>
      </c>
      <c r="E78" s="333"/>
      <c r="F78" s="333"/>
      <c r="G78" s="336">
        <v>78809.367547876638</v>
      </c>
      <c r="H78" s="335"/>
      <c r="I78" s="335"/>
      <c r="J78" s="334">
        <v>101134.60917450365</v>
      </c>
      <c r="K78" s="336"/>
      <c r="L78" s="336"/>
      <c r="M78" s="336">
        <v>136740.2770835924</v>
      </c>
      <c r="N78" s="337">
        <v>28.328157326049407</v>
      </c>
      <c r="O78" s="338">
        <v>35.206214964110472</v>
      </c>
      <c r="P78" s="278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80"/>
      <c r="AD78" s="280"/>
      <c r="AE78" s="280"/>
      <c r="AF78" s="280"/>
      <c r="AG78" s="280"/>
      <c r="AH78" s="280"/>
      <c r="AI78" s="280"/>
      <c r="AJ78" s="250"/>
      <c r="AK78" s="250"/>
      <c r="AL78" s="250"/>
      <c r="AM78" s="250"/>
      <c r="AN78" s="250"/>
      <c r="AO78" s="250"/>
      <c r="AP78" s="250"/>
      <c r="AQ78" s="250"/>
      <c r="AR78" s="250"/>
      <c r="AS78" s="250"/>
      <c r="AT78" s="250"/>
      <c r="AU78" s="250"/>
      <c r="AV78" s="250"/>
      <c r="AW78" s="250"/>
      <c r="AX78" s="250"/>
      <c r="AY78" s="250"/>
      <c r="AZ78" s="250"/>
      <c r="BA78" s="250"/>
      <c r="BB78" s="250"/>
      <c r="BC78" s="250"/>
      <c r="BD78" s="250"/>
      <c r="BE78" s="250"/>
      <c r="BF78" s="250"/>
      <c r="BG78" s="250"/>
      <c r="BH78" s="250"/>
      <c r="BI78" s="250"/>
      <c r="BJ78" s="250"/>
      <c r="BK78" s="250"/>
      <c r="BL78" s="250"/>
      <c r="BM78" s="250"/>
      <c r="BN78" s="250"/>
      <c r="BO78" s="250"/>
      <c r="BP78" s="250"/>
      <c r="BQ78" s="250"/>
      <c r="BR78" s="250"/>
      <c r="BS78" s="250"/>
      <c r="BT78" s="250"/>
      <c r="BU78" s="250"/>
      <c r="BV78" s="250"/>
      <c r="BW78" s="250"/>
      <c r="BX78" s="250"/>
      <c r="BY78" s="250"/>
      <c r="BZ78" s="250"/>
      <c r="CA78" s="250"/>
      <c r="CB78" s="250"/>
      <c r="CC78" s="250"/>
      <c r="CD78" s="250"/>
      <c r="CE78" s="250"/>
      <c r="CF78" s="250"/>
      <c r="CG78" s="250"/>
      <c r="CH78" s="250"/>
      <c r="CI78" s="250"/>
      <c r="CJ78" s="250"/>
      <c r="CK78" s="250"/>
      <c r="CL78" s="250"/>
      <c r="CM78" s="250"/>
      <c r="CN78" s="250"/>
      <c r="CO78" s="250"/>
      <c r="CP78" s="250"/>
      <c r="CQ78" s="250"/>
      <c r="CR78" s="250"/>
      <c r="CS78" s="250"/>
      <c r="CT78" s="250"/>
      <c r="CU78" s="250"/>
      <c r="CV78" s="250"/>
      <c r="CW78" s="250"/>
      <c r="CX78" s="250"/>
      <c r="CY78" s="250"/>
      <c r="CZ78" s="250"/>
      <c r="DA78" s="250"/>
      <c r="DB78" s="250"/>
      <c r="DC78" s="250"/>
      <c r="DD78" s="250"/>
      <c r="DE78" s="250"/>
      <c r="DF78" s="250"/>
      <c r="DG78" s="250"/>
      <c r="DH78" s="250"/>
      <c r="DI78" s="250"/>
      <c r="DJ78" s="250"/>
      <c r="DK78" s="250"/>
      <c r="DL78" s="250"/>
      <c r="DM78" s="250"/>
      <c r="DN78" s="250"/>
      <c r="DO78" s="250"/>
      <c r="DP78" s="250"/>
      <c r="DQ78" s="250"/>
      <c r="DR78" s="250"/>
      <c r="DS78" s="250"/>
      <c r="DT78" s="250"/>
      <c r="DU78" s="250"/>
      <c r="DV78" s="250"/>
      <c r="DW78" s="250"/>
      <c r="DX78" s="250"/>
      <c r="DY78" s="250"/>
      <c r="DZ78" s="250"/>
      <c r="EA78" s="250"/>
    </row>
    <row r="79" spans="3:131" s="248" customFormat="1" ht="26.25" customHeight="1" thickBot="1">
      <c r="C79" s="339"/>
      <c r="D79" s="340" t="s">
        <v>726</v>
      </c>
      <c r="E79" s="341"/>
      <c r="F79" s="341"/>
      <c r="G79" s="342">
        <v>1226.7149713200979</v>
      </c>
      <c r="H79" s="341"/>
      <c r="I79" s="341"/>
      <c r="J79" s="355">
        <v>-255259.07119597038</v>
      </c>
      <c r="K79" s="342"/>
      <c r="L79" s="342"/>
      <c r="M79" s="342">
        <v>290515.36687175563</v>
      </c>
      <c r="N79" s="309" t="s">
        <v>624</v>
      </c>
      <c r="O79" s="343" t="s">
        <v>624</v>
      </c>
      <c r="P79" s="278"/>
      <c r="Q79" s="279"/>
      <c r="R79" s="279"/>
      <c r="S79" s="279"/>
      <c r="T79" s="279"/>
      <c r="U79" s="279"/>
      <c r="V79" s="279"/>
      <c r="W79" s="279"/>
      <c r="X79" s="279"/>
      <c r="Y79" s="279"/>
      <c r="Z79" s="279"/>
      <c r="AA79" s="279"/>
      <c r="AB79" s="279"/>
      <c r="AC79" s="280"/>
      <c r="AD79" s="280"/>
      <c r="AE79" s="280"/>
      <c r="AF79" s="280"/>
      <c r="AG79" s="280"/>
      <c r="AH79" s="280"/>
      <c r="AI79" s="280"/>
      <c r="AJ79" s="250"/>
      <c r="AK79" s="250"/>
      <c r="AL79" s="250"/>
      <c r="AM79" s="250"/>
      <c r="AN79" s="250"/>
      <c r="AO79" s="250"/>
      <c r="AP79" s="250"/>
      <c r="AQ79" s="250"/>
      <c r="AR79" s="250"/>
      <c r="AS79" s="250"/>
      <c r="AT79" s="250"/>
      <c r="AU79" s="250"/>
      <c r="AV79" s="250"/>
      <c r="AW79" s="250"/>
      <c r="AX79" s="250"/>
      <c r="AY79" s="250"/>
      <c r="AZ79" s="250"/>
      <c r="BA79" s="250"/>
      <c r="BB79" s="250"/>
      <c r="BC79" s="250"/>
      <c r="BD79" s="250"/>
      <c r="BE79" s="250"/>
      <c r="BF79" s="250"/>
      <c r="BG79" s="250"/>
      <c r="BH79" s="250"/>
      <c r="BI79" s="250"/>
      <c r="BJ79" s="250"/>
      <c r="BK79" s="250"/>
      <c r="BL79" s="250"/>
      <c r="BM79" s="250"/>
      <c r="BN79" s="250"/>
      <c r="BO79" s="250"/>
      <c r="BP79" s="250"/>
      <c r="BQ79" s="250"/>
      <c r="BR79" s="250"/>
      <c r="BS79" s="250"/>
      <c r="BT79" s="250"/>
      <c r="BU79" s="250"/>
      <c r="BV79" s="250"/>
      <c r="BW79" s="250"/>
      <c r="BX79" s="250"/>
      <c r="BY79" s="250"/>
      <c r="BZ79" s="250"/>
      <c r="CA79" s="250"/>
      <c r="CB79" s="250"/>
      <c r="CC79" s="250"/>
      <c r="CD79" s="250"/>
      <c r="CE79" s="250"/>
      <c r="CF79" s="250"/>
      <c r="CG79" s="250"/>
      <c r="CH79" s="250"/>
      <c r="CI79" s="250"/>
      <c r="CJ79" s="250"/>
      <c r="CK79" s="250"/>
      <c r="CL79" s="250"/>
      <c r="CM79" s="250"/>
      <c r="CN79" s="250"/>
      <c r="CO79" s="250"/>
      <c r="CP79" s="250"/>
      <c r="CQ79" s="250"/>
      <c r="CR79" s="250"/>
      <c r="CS79" s="250"/>
      <c r="CT79" s="250"/>
      <c r="CU79" s="250"/>
      <c r="CV79" s="250"/>
      <c r="CW79" s="250"/>
      <c r="CX79" s="250"/>
      <c r="CY79" s="250"/>
      <c r="CZ79" s="250"/>
      <c r="DA79" s="250"/>
      <c r="DB79" s="250"/>
      <c r="DC79" s="250"/>
      <c r="DD79" s="250"/>
      <c r="DE79" s="250"/>
      <c r="DF79" s="250"/>
      <c r="DG79" s="250"/>
      <c r="DH79" s="250"/>
      <c r="DI79" s="250"/>
      <c r="DJ79" s="250"/>
      <c r="DK79" s="250"/>
      <c r="DL79" s="250"/>
      <c r="DM79" s="250"/>
      <c r="DN79" s="250"/>
      <c r="DO79" s="250"/>
      <c r="DP79" s="250"/>
      <c r="DQ79" s="250"/>
      <c r="DR79" s="250"/>
      <c r="DS79" s="250"/>
      <c r="DT79" s="250"/>
      <c r="DU79" s="250"/>
      <c r="DV79" s="250"/>
      <c r="DW79" s="250"/>
      <c r="DX79" s="250"/>
      <c r="DY79" s="250"/>
      <c r="DZ79" s="250"/>
      <c r="EA79" s="250"/>
    </row>
    <row r="80" spans="3:131" ht="13.8" thickTop="1">
      <c r="C80" s="250"/>
      <c r="G80" s="345"/>
      <c r="J80" s="344"/>
      <c r="M80" s="345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7"/>
      <c r="AC80" s="347"/>
      <c r="AD80" s="347"/>
      <c r="AE80" s="347"/>
    </row>
    <row r="81" spans="3:13">
      <c r="C81" s="250"/>
      <c r="G81" s="345"/>
      <c r="J81" s="344"/>
      <c r="M81" s="345"/>
    </row>
    <row r="82" spans="3:13">
      <c r="C82" s="250"/>
      <c r="G82" s="250"/>
      <c r="J82" s="344"/>
      <c r="M82" s="345"/>
    </row>
    <row r="83" spans="3:13">
      <c r="E83" s="349"/>
    </row>
    <row r="84" spans="3:13">
      <c r="E84" s="349"/>
      <c r="M84" s="350"/>
    </row>
    <row r="85" spans="3:13">
      <c r="C85" s="250"/>
      <c r="E85" s="349"/>
      <c r="F85" s="349"/>
      <c r="G85" s="349"/>
      <c r="H85" s="349"/>
      <c r="I85" s="349"/>
      <c r="J85" s="351"/>
      <c r="K85" s="352"/>
      <c r="L85" s="349"/>
      <c r="M85" s="349"/>
    </row>
    <row r="87" spans="3:13">
      <c r="C87" s="250"/>
      <c r="E87" s="349"/>
      <c r="F87" s="349"/>
      <c r="G87" s="349"/>
      <c r="H87" s="349"/>
      <c r="I87" s="349"/>
      <c r="J87" s="351"/>
      <c r="K87" s="352"/>
      <c r="L87" s="349"/>
      <c r="M87" s="349"/>
    </row>
    <row r="88" spans="3:13">
      <c r="C88" s="250"/>
      <c r="E88" s="349"/>
      <c r="F88" s="349"/>
      <c r="G88" s="349"/>
      <c r="H88" s="349"/>
      <c r="I88" s="349"/>
      <c r="J88" s="351"/>
      <c r="K88" s="352"/>
      <c r="L88" s="349"/>
      <c r="M88" s="349"/>
    </row>
  </sheetData>
  <mergeCells count="9">
    <mergeCell ref="N6:O6"/>
    <mergeCell ref="N44:O44"/>
    <mergeCell ref="N25:O25"/>
    <mergeCell ref="C2:O2"/>
    <mergeCell ref="C3:O3"/>
    <mergeCell ref="G4:H4"/>
    <mergeCell ref="E5:G5"/>
    <mergeCell ref="H5:J5"/>
    <mergeCell ref="K5:M5"/>
  </mergeCells>
  <pageMargins left="0.7" right="0.7" top="0.75" bottom="0.75" header="0.3" footer="0.3"/>
  <pageSetup paperSize="9" scale="30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U1000"/>
  <sheetViews>
    <sheetView workbookViewId="0">
      <selection activeCell="A14" sqref="A14"/>
    </sheetView>
  </sheetViews>
  <sheetFormatPr defaultColWidth="12.6640625" defaultRowHeight="15" customHeight="1"/>
  <cols>
    <col min="1" max="18" width="8.6640625" customWidth="1"/>
    <col min="19" max="19" width="17.88671875" bestFit="1" customWidth="1"/>
    <col min="20" max="26" width="8.6640625" customWidth="1"/>
  </cols>
  <sheetData>
    <row r="1" spans="3:21" ht="12.75" customHeight="1">
      <c r="C1" s="8" t="s">
        <v>450</v>
      </c>
      <c r="O1" s="8" t="s">
        <v>451</v>
      </c>
    </row>
    <row r="2" spans="3:21" ht="12.75" customHeight="1">
      <c r="C2" s="10" t="s">
        <v>376</v>
      </c>
      <c r="O2" s="10" t="s">
        <v>377</v>
      </c>
    </row>
    <row r="3" spans="3:21" ht="12.75" customHeight="1">
      <c r="O3" s="1" t="s">
        <v>380</v>
      </c>
      <c r="P3" s="1"/>
      <c r="Q3" s="1" t="s">
        <v>381</v>
      </c>
      <c r="R3" s="1"/>
      <c r="S3" s="1" t="s">
        <v>382</v>
      </c>
      <c r="U3" s="1" t="s">
        <v>383</v>
      </c>
    </row>
    <row r="4" spans="3:21" ht="12.75" customHeight="1">
      <c r="O4" s="4" t="s">
        <v>384</v>
      </c>
      <c r="Q4" s="4" t="s">
        <v>452</v>
      </c>
      <c r="S4" s="4" t="s">
        <v>453</v>
      </c>
      <c r="U4" s="4" t="s">
        <v>454</v>
      </c>
    </row>
    <row r="5" spans="3:21" ht="12.75" customHeight="1">
      <c r="O5" s="4" t="s">
        <v>388</v>
      </c>
      <c r="Q5" s="4" t="s">
        <v>455</v>
      </c>
      <c r="S5" s="4" t="s">
        <v>456</v>
      </c>
      <c r="U5" s="4" t="s">
        <v>387</v>
      </c>
    </row>
    <row r="6" spans="3:21" ht="12.75" customHeight="1">
      <c r="O6" s="4" t="s">
        <v>391</v>
      </c>
      <c r="Q6" s="4" t="s">
        <v>398</v>
      </c>
      <c r="S6" s="4" t="s">
        <v>386</v>
      </c>
    </row>
    <row r="7" spans="3:21" ht="12.75" customHeight="1">
      <c r="O7" s="4" t="s">
        <v>457</v>
      </c>
      <c r="Q7" s="4" t="s">
        <v>458</v>
      </c>
      <c r="S7" s="4" t="s">
        <v>459</v>
      </c>
    </row>
    <row r="8" spans="3:21" ht="12.75" customHeight="1">
      <c r="O8" s="4" t="s">
        <v>394</v>
      </c>
      <c r="Q8" s="4" t="s">
        <v>402</v>
      </c>
      <c r="S8" s="4" t="s">
        <v>393</v>
      </c>
    </row>
    <row r="9" spans="3:21" ht="12.75" customHeight="1">
      <c r="O9" s="4" t="s">
        <v>397</v>
      </c>
      <c r="Q9" s="4" t="s">
        <v>407</v>
      </c>
      <c r="S9" s="4" t="s">
        <v>460</v>
      </c>
    </row>
    <row r="10" spans="3:21" ht="12.75" customHeight="1">
      <c r="O10" s="4" t="s">
        <v>461</v>
      </c>
      <c r="Q10" s="4" t="s">
        <v>409</v>
      </c>
    </row>
    <row r="11" spans="3:21" ht="12.75" customHeight="1">
      <c r="O11" s="4" t="s">
        <v>399</v>
      </c>
      <c r="Q11" s="4" t="s">
        <v>413</v>
      </c>
    </row>
    <row r="12" spans="3:21" ht="12.75" customHeight="1">
      <c r="O12" s="4" t="s">
        <v>401</v>
      </c>
      <c r="Q12" s="4" t="s">
        <v>415</v>
      </c>
    </row>
    <row r="13" spans="3:21" ht="12.75" customHeight="1">
      <c r="O13" s="4" t="s">
        <v>404</v>
      </c>
      <c r="Q13" s="4" t="s">
        <v>462</v>
      </c>
      <c r="T13" s="211" t="s">
        <v>463</v>
      </c>
    </row>
    <row r="14" spans="3:21" ht="12.75" customHeight="1">
      <c r="O14" s="4" t="s">
        <v>406</v>
      </c>
      <c r="Q14" s="4" t="s">
        <v>464</v>
      </c>
      <c r="T14" s="211" t="s">
        <v>465</v>
      </c>
    </row>
    <row r="15" spans="3:21" ht="12.75" customHeight="1">
      <c r="O15" s="4" t="s">
        <v>408</v>
      </c>
      <c r="Q15" s="4" t="s">
        <v>423</v>
      </c>
    </row>
    <row r="16" spans="3:21" ht="12.75" customHeight="1">
      <c r="O16" s="4" t="s">
        <v>410</v>
      </c>
      <c r="Q16" s="4" t="s">
        <v>466</v>
      </c>
    </row>
    <row r="17" spans="15:17" ht="12.75" customHeight="1">
      <c r="O17" s="4" t="s">
        <v>412</v>
      </c>
      <c r="Q17" s="4" t="s">
        <v>425</v>
      </c>
    </row>
    <row r="18" spans="15:17" ht="12.75" customHeight="1">
      <c r="O18" s="4" t="s">
        <v>414</v>
      </c>
      <c r="Q18" s="4" t="s">
        <v>467</v>
      </c>
    </row>
    <row r="19" spans="15:17" ht="12.75" customHeight="1">
      <c r="O19" s="4" t="s">
        <v>416</v>
      </c>
      <c r="Q19" s="4" t="s">
        <v>468</v>
      </c>
    </row>
    <row r="20" spans="15:17" ht="12.75" customHeight="1">
      <c r="O20" s="4" t="s">
        <v>418</v>
      </c>
      <c r="Q20" s="4" t="s">
        <v>469</v>
      </c>
    </row>
    <row r="21" spans="15:17" ht="12.75" customHeight="1">
      <c r="O21" s="4" t="s">
        <v>420</v>
      </c>
    </row>
    <row r="22" spans="15:17" ht="12.75" customHeight="1">
      <c r="O22" s="4" t="s">
        <v>422</v>
      </c>
    </row>
    <row r="23" spans="15:17" ht="12.75" customHeight="1">
      <c r="O23" s="4" t="s">
        <v>424</v>
      </c>
    </row>
    <row r="24" spans="15:17" ht="12.75" customHeight="1">
      <c r="O24" s="4" t="s">
        <v>426</v>
      </c>
    </row>
    <row r="25" spans="15:17" ht="12.75" customHeight="1">
      <c r="O25" s="4" t="s">
        <v>428</v>
      </c>
    </row>
    <row r="26" spans="15:17" ht="12.75" customHeight="1">
      <c r="O26" s="4" t="s">
        <v>429</v>
      </c>
    </row>
    <row r="27" spans="15:17" ht="12.75" customHeight="1">
      <c r="O27" s="4" t="s">
        <v>430</v>
      </c>
    </row>
    <row r="28" spans="15:17" ht="12.75" customHeight="1">
      <c r="O28" s="4" t="s">
        <v>431</v>
      </c>
    </row>
    <row r="29" spans="15:17" ht="12.75" customHeight="1">
      <c r="O29" s="4" t="s">
        <v>432</v>
      </c>
    </row>
    <row r="30" spans="15:17" ht="12.75" customHeight="1">
      <c r="O30" s="4" t="s">
        <v>433</v>
      </c>
    </row>
    <row r="31" spans="15:17" ht="12.75" customHeight="1">
      <c r="O31" s="4" t="s">
        <v>434</v>
      </c>
    </row>
    <row r="32" spans="15:17" ht="12.75" customHeight="1">
      <c r="O32" s="4" t="s">
        <v>470</v>
      </c>
    </row>
    <row r="33" spans="15:15" ht="12.75" customHeight="1">
      <c r="O33" s="4" t="s">
        <v>435</v>
      </c>
    </row>
    <row r="34" spans="15:15" ht="12.75" customHeight="1">
      <c r="O34" s="4" t="s">
        <v>437</v>
      </c>
    </row>
    <row r="35" spans="15:15" ht="12.75" customHeight="1">
      <c r="O35" s="4" t="s">
        <v>438</v>
      </c>
    </row>
    <row r="36" spans="15:15" ht="12.75" customHeight="1">
      <c r="O36" s="4" t="s">
        <v>471</v>
      </c>
    </row>
    <row r="37" spans="15:15" ht="12.75" customHeight="1">
      <c r="O37" s="4" t="s">
        <v>439</v>
      </c>
    </row>
    <row r="38" spans="15:15" ht="12.75" customHeight="1">
      <c r="O38" s="4" t="s">
        <v>440</v>
      </c>
    </row>
    <row r="39" spans="15:15" ht="12.75" customHeight="1">
      <c r="O39" s="4" t="s">
        <v>441</v>
      </c>
    </row>
    <row r="40" spans="15:15" ht="12.75" customHeight="1">
      <c r="O40" s="4" t="s">
        <v>442</v>
      </c>
    </row>
    <row r="41" spans="15:15" ht="12.75" customHeight="1">
      <c r="O41" s="4" t="s">
        <v>443</v>
      </c>
    </row>
    <row r="42" spans="15:15" ht="12.75" customHeight="1">
      <c r="O42" s="4" t="s">
        <v>444</v>
      </c>
    </row>
    <row r="43" spans="15:15" ht="12.75" customHeight="1">
      <c r="O43" s="4" t="s">
        <v>445</v>
      </c>
    </row>
    <row r="44" spans="15:15" ht="12.75" customHeight="1">
      <c r="O44" s="4" t="s">
        <v>446</v>
      </c>
    </row>
    <row r="45" spans="15:15" ht="12.75" customHeight="1">
      <c r="O45" s="4" t="s">
        <v>267</v>
      </c>
    </row>
    <row r="46" spans="15:15" ht="12.75" customHeight="1"/>
    <row r="47" spans="15:15" ht="12.75" customHeight="1"/>
    <row r="48" spans="15:15" ht="12.75" customHeight="1"/>
    <row r="49" spans="21:21" ht="12.75" customHeight="1"/>
    <row r="50" spans="21:21" ht="12.75" customHeight="1">
      <c r="U50">
        <f>100/450</f>
        <v>0.22222222222222221</v>
      </c>
    </row>
    <row r="51" spans="21:21" ht="12.75" customHeight="1"/>
    <row r="52" spans="21:21" ht="12.75" customHeight="1"/>
    <row r="53" spans="21:21" ht="12.75" customHeight="1"/>
    <row r="54" spans="21:21" ht="12.75" customHeight="1"/>
    <row r="55" spans="21:21" ht="12.75" customHeight="1"/>
    <row r="56" spans="21:21" ht="12.75" customHeight="1"/>
    <row r="57" spans="21:21" ht="12.75" customHeight="1"/>
    <row r="58" spans="21:21" ht="12.75" customHeight="1"/>
    <row r="59" spans="21:21" ht="12.75" customHeight="1"/>
    <row r="60" spans="21:21" ht="12.75" customHeight="1"/>
    <row r="61" spans="21:21" ht="12.75" customHeight="1"/>
    <row r="62" spans="21:21" ht="12.75" customHeight="1"/>
    <row r="63" spans="21:21" ht="12.75" customHeight="1"/>
    <row r="64" spans="21:2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Indon data from UN</vt:lpstr>
      <vt:lpstr>example calculation for Indones</vt:lpstr>
      <vt:lpstr>Mongolia data from UN</vt:lpstr>
      <vt:lpstr>example calculation for Mongoli</vt:lpstr>
      <vt:lpstr>US data from OECD</vt:lpstr>
      <vt:lpstr>example calculation for US</vt:lpstr>
      <vt:lpstr>NEPAL NA 2021-2022 published</vt:lpstr>
      <vt:lpstr>31(B).BoP_BPM6</vt:lpstr>
      <vt:lpstr>CFC estimates</vt:lpstr>
      <vt:lpstr>GOS vs GMI estimates</vt:lpstr>
      <vt:lpstr>'31(B).BoP_BPM6'!Print_Area</vt:lpstr>
      <vt:lpstr>'31(B).BoP_BPM6'!Print_Titles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Department of Commerce</dc:creator>
  <cp:lastModifiedBy>Gretchen Donehower</cp:lastModifiedBy>
  <dcterms:created xsi:type="dcterms:W3CDTF">2004-12-17T22:02:26Z</dcterms:created>
  <dcterms:modified xsi:type="dcterms:W3CDTF">2025-03-11T00:34:11Z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587263679</vt:i4>
  </property>
  <property fmtid="{D5CDD505-2E9C-101B-9397-08002B2CF9AE}" pid="3" name="_NewReviewCycle">
    <vt:lpwstr/>
  </property>
  <property fmtid="{D5CDD505-2E9C-101B-9397-08002B2CF9AE}" pid="4" name="_EmailSubject">
    <vt:lpwstr>more tables for internal posting on SNA and the NIPAs page</vt:lpwstr>
  </property>
  <property fmtid="{D5CDD505-2E9C-101B-9397-08002B2CF9AE}" pid="5" name="_AuthorEmail">
    <vt:lpwstr>Karin.Moses@bea.gov</vt:lpwstr>
  </property>
  <property fmtid="{D5CDD505-2E9C-101B-9397-08002B2CF9AE}" pid="6" name="_AuthorEmailDisplayName">
    <vt:lpwstr>Moses, Karin</vt:lpwstr>
  </property>
  <property fmtid="{D5CDD505-2E9C-101B-9397-08002B2CF9AE}" pid="7" name="_PreviousAdHocReviewCycleID">
    <vt:i4>1279460753</vt:i4>
  </property>
  <property fmtid="{D5CDD505-2E9C-101B-9397-08002B2CF9AE}" pid="8" name="_ReviewingToolsShownOnce">
    <vt:lpwstr/>
  </property>
</Properties>
</file>