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Notes" sheetId="1" r:id="rId1"/>
    <sheet name="NIPA" sheetId="2" r:id="rId2"/>
    <sheet name="average" sheetId="3" r:id="rId3"/>
    <sheet name="aggregate" sheetId="4" r:id="rId4"/>
    <sheet name="consumption.components" sheetId="5" r:id="rId5"/>
    <sheet name="Figure2.data" sheetId="6" r:id="rId6"/>
    <sheet name="Figure3.data" sheetId="7" r:id="rId7"/>
    <sheet name="Figure 4.data" sheetId="8" r:id="rId8"/>
    <sheet name="Figure 6. data" sheetId="9" r:id="rId9"/>
    <sheet name="Figure 7.data" sheetId="10" r:id="rId10"/>
    <sheet name="Figure 8.data" sheetId="11" r:id="rId11"/>
    <sheet name="Figure 2" sheetId="12" r:id="rId12"/>
    <sheet name="Figure 3" sheetId="13" r:id="rId13"/>
    <sheet name="Figure 4" sheetId="14" r:id="rId14"/>
    <sheet name="Figure 6a" sheetId="15" r:id="rId15"/>
    <sheet name="Figure 7" sheetId="16" r:id="rId16"/>
    <sheet name="Figure6b" sheetId="17" r:id="rId17"/>
    <sheet name="Figure 8" sheetId="18" r:id="rId18"/>
  </sheets>
  <definedNames/>
  <calcPr fullCalcOnLoad="1"/>
</workbook>
</file>

<file path=xl/comments3.xml><?xml version="1.0" encoding="utf-8"?>
<comments xmlns="http://schemas.openxmlformats.org/spreadsheetml/2006/main">
  <authors>
    <author>Mun Sim Lai</author>
  </authors>
  <commentList>
    <comment ref="F18" authorId="0">
      <text>
        <r>
          <rPr>
            <b/>
            <sz val="8"/>
            <rFont val="Tahoma"/>
            <family val="0"/>
          </rPr>
          <t>Mun Sim Lai:</t>
        </r>
        <r>
          <rPr>
            <sz val="8"/>
            <rFont val="Tahoma"/>
            <family val="0"/>
          </rPr>
          <t xml:space="preserve">
NI T5</t>
        </r>
      </text>
    </comment>
    <comment ref="F38" authorId="0">
      <text>
        <r>
          <rPr>
            <b/>
            <sz val="8"/>
            <rFont val="Tahoma"/>
            <family val="0"/>
          </rPr>
          <t>Mun Sim Lai:</t>
        </r>
        <r>
          <rPr>
            <sz val="8"/>
            <rFont val="Tahoma"/>
            <family val="0"/>
          </rPr>
          <t xml:space="preserve">
NI T5</t>
        </r>
      </text>
    </comment>
  </commentList>
</comments>
</file>

<file path=xl/comments4.xml><?xml version="1.0" encoding="utf-8"?>
<comments xmlns="http://schemas.openxmlformats.org/spreadsheetml/2006/main">
  <authors>
    <author>Mun Sim Lai</author>
  </authors>
  <commentList>
    <comment ref="F18" authorId="0">
      <text>
        <r>
          <rPr>
            <b/>
            <sz val="8"/>
            <rFont val="Tahoma"/>
            <family val="0"/>
          </rPr>
          <t>Mun Sim Lai:</t>
        </r>
        <r>
          <rPr>
            <sz val="8"/>
            <rFont val="Tahoma"/>
            <family val="0"/>
          </rPr>
          <t xml:space="preserve">
NI T5</t>
        </r>
      </text>
    </comment>
    <comment ref="F38" authorId="0">
      <text>
        <r>
          <rPr>
            <b/>
            <sz val="8"/>
            <rFont val="Tahoma"/>
            <family val="0"/>
          </rPr>
          <t>Mun Sim Lai:</t>
        </r>
        <r>
          <rPr>
            <sz val="8"/>
            <rFont val="Tahoma"/>
            <family val="0"/>
          </rPr>
          <t xml:space="preserve">
NI T5</t>
        </r>
      </text>
    </comment>
  </commentList>
</comments>
</file>

<file path=xl/sharedStrings.xml><?xml version="1.0" encoding="utf-8"?>
<sst xmlns="http://schemas.openxmlformats.org/spreadsheetml/2006/main" count="467" uniqueCount="164">
  <si>
    <t>Total</t>
  </si>
  <si>
    <t>Foreign</t>
  </si>
  <si>
    <t>Lifecycle Deficit</t>
  </si>
  <si>
    <t>Consumption</t>
  </si>
  <si>
    <t>Private</t>
  </si>
  <si>
    <t>Public</t>
  </si>
  <si>
    <t>Less:  Labor income</t>
  </si>
  <si>
    <t>Lifecycle Reallocations</t>
  </si>
  <si>
    <t>Transfers</t>
  </si>
  <si>
    <t>90+</t>
  </si>
  <si>
    <t>Age</t>
  </si>
  <si>
    <t/>
  </si>
  <si>
    <t>Asset Reallocation</t>
  </si>
  <si>
    <t>0-19</t>
  </si>
  <si>
    <t>50-64</t>
  </si>
  <si>
    <t>65+</t>
  </si>
  <si>
    <t>Income on Asset</t>
  </si>
  <si>
    <t>Less:   Saving</t>
  </si>
  <si>
    <t>20-29</t>
  </si>
  <si>
    <t>30-49</t>
  </si>
  <si>
    <t>Income on Assets</t>
  </si>
  <si>
    <r>
      <t>NTA Table 1. Lifecycle account, United States</t>
    </r>
    <r>
      <rPr>
        <b/>
        <i/>
        <sz val="10"/>
        <rFont val="Arial"/>
        <family val="2"/>
      </rPr>
      <t>, 2000 (US$ billion), aggregate, nominal</t>
    </r>
    <r>
      <rPr>
        <b/>
        <sz val="10"/>
        <rFont val="Arial"/>
        <family val="2"/>
      </rPr>
      <t xml:space="preserve"> </t>
    </r>
  </si>
  <si>
    <t>Table 1.  US Gross Domestic Product and Gross Domestic Income, 2000 (in $Billions)</t>
  </si>
  <si>
    <t>Gross domestic product</t>
  </si>
  <si>
    <t>Gross domestic income</t>
  </si>
  <si>
    <t xml:space="preserve">  Consumption</t>
  </si>
  <si>
    <t xml:space="preserve">  Compensation of employees</t>
  </si>
  <si>
    <t xml:space="preserve">     Personal Consumption Expenditures</t>
  </si>
  <si>
    <t xml:space="preserve">     Government Consumption Expendtures</t>
  </si>
  <si>
    <t xml:space="preserve">  Indirect Taxes</t>
  </si>
  <si>
    <t xml:space="preserve">     Sales tax</t>
  </si>
  <si>
    <t xml:space="preserve">  Gross Investment</t>
  </si>
  <si>
    <t xml:space="preserve">     Property tax</t>
  </si>
  <si>
    <t xml:space="preserve">     Gross private domestic investment</t>
  </si>
  <si>
    <t xml:space="preserve">     Gross government investment</t>
  </si>
  <si>
    <t xml:space="preserve">  Less: subsidies</t>
  </si>
  <si>
    <t xml:space="preserve">  Net exports</t>
  </si>
  <si>
    <t xml:space="preserve">  Net operating surplus</t>
  </si>
  <si>
    <t xml:space="preserve">    Proprietors' income with inventory valuation and capital consumption adjustments</t>
  </si>
  <si>
    <t xml:space="preserve">    Rental income of home owners</t>
  </si>
  <si>
    <t xml:space="preserve">    All other income</t>
  </si>
  <si>
    <t xml:space="preserve">  Consumption of fixed capital</t>
  </si>
  <si>
    <t xml:space="preserve">     Private</t>
  </si>
  <si>
    <t xml:space="preserve">     Government</t>
  </si>
  <si>
    <t>Net Investment</t>
  </si>
  <si>
    <t xml:space="preserve">     Less consumption of fixed capital</t>
  </si>
  <si>
    <t xml:space="preserve">     Less: consumption of fixed capital</t>
  </si>
  <si>
    <t xml:space="preserve">        Personal Consumption Exp from Table 2</t>
  </si>
  <si>
    <t xml:space="preserve">        Less sales tax</t>
  </si>
  <si>
    <t xml:space="preserve">        Subsidies</t>
  </si>
  <si>
    <t xml:space="preserve">    All other income from Table 3</t>
  </si>
  <si>
    <t xml:space="preserve">    Property tax</t>
  </si>
  <si>
    <t xml:space="preserve">  Net Investment</t>
  </si>
  <si>
    <t xml:space="preserve">  Labor Income</t>
  </si>
  <si>
    <t xml:space="preserve">     Compensation of employees</t>
  </si>
  <si>
    <t xml:space="preserve">     67% of proprietor's income</t>
  </si>
  <si>
    <t xml:space="preserve">  Non-labor Income</t>
  </si>
  <si>
    <t xml:space="preserve">    33% of proprietors' income with inventory valuation and capital consumption adjustments</t>
  </si>
  <si>
    <t xml:space="preserve">        Less Medicare and Medicaid</t>
  </si>
  <si>
    <t xml:space="preserve">     Government-provided benefits</t>
  </si>
  <si>
    <t xml:space="preserve">        Government consumption from Table 4</t>
  </si>
  <si>
    <t xml:space="preserve">        Medicare and Medicaid</t>
  </si>
  <si>
    <t>Deriving NTA Table 1 Aggregate Data from US NIPA</t>
  </si>
  <si>
    <t>Statistical discrepency</t>
  </si>
  <si>
    <t>A 2% reduction in wage estimate and asset income.</t>
  </si>
  <si>
    <t xml:space="preserve">  will correct for statistical discrepency.</t>
  </si>
  <si>
    <t>Table 2.  Adjust Gross Domestic Income for statistical discrepency with Gross Domestic Income</t>
  </si>
  <si>
    <t>Table 3.  Calculate Net Investment in place of Gross Investment</t>
  </si>
  <si>
    <t>Table 4.  Reallocate Sales tax and Subsidies to Consumption and Property Tax to Net Operating Surplus</t>
  </si>
  <si>
    <t>Table 5.  Reallocate Proprietor's Income to Labor and Non-labor Income</t>
  </si>
  <si>
    <t xml:space="preserve">Table 6.  Reallocate Medicare and Medicaid as Government Inkind Benefit </t>
  </si>
  <si>
    <t>Table 7.  Reallocate Net Exports</t>
  </si>
  <si>
    <t>Net income payments to rest of world</t>
  </si>
  <si>
    <t xml:space="preserve">   Net wages paid to rest of world</t>
  </si>
  <si>
    <t xml:space="preserve">   Net income on assets paid to rest of world</t>
  </si>
  <si>
    <t>Current Tax and Transfers</t>
  </si>
  <si>
    <t>Net Foreign Lending</t>
  </si>
  <si>
    <t>Table 8.  Adjust income flows</t>
  </si>
  <si>
    <t xml:space="preserve">     Net wages received from rest of world</t>
  </si>
  <si>
    <t xml:space="preserve">  Net Domestic Investment</t>
  </si>
  <si>
    <t xml:space="preserve">    Net asset income received from rest of world</t>
  </si>
  <si>
    <t xml:space="preserve">  Tax and Transfers Received from rest of world</t>
  </si>
  <si>
    <t xml:space="preserve">     Net Private Transfers Received from rest of world</t>
  </si>
  <si>
    <t xml:space="preserve">     Net Public  Transfers Received from rest of world</t>
  </si>
  <si>
    <t xml:space="preserve">  Net Foreign Lending</t>
  </si>
  <si>
    <t>Net Savings =</t>
  </si>
  <si>
    <t xml:space="preserve">  Net Domestic Investment + </t>
  </si>
  <si>
    <t>NTA, Table 1, Lifecycle Account, United States, 2000, Aggregates, Nominal</t>
  </si>
  <si>
    <t xml:space="preserve">       Private</t>
  </si>
  <si>
    <t xml:space="preserve">       Public</t>
  </si>
  <si>
    <t xml:space="preserve">  Less: Labor Income</t>
  </si>
  <si>
    <t xml:space="preserve">  Asset Reallocations</t>
  </si>
  <si>
    <t xml:space="preserve">      Income on Assets</t>
  </si>
  <si>
    <t xml:space="preserve">      Less: Saving</t>
  </si>
  <si>
    <t xml:space="preserve">  Transfers</t>
  </si>
  <si>
    <t>Bequests</t>
  </si>
  <si>
    <r>
      <t>NTA Table 1. Lifecycle account, United States</t>
    </r>
    <r>
      <rPr>
        <b/>
        <i/>
        <sz val="10"/>
        <rFont val="Arial"/>
        <family val="2"/>
      </rPr>
      <t>, 2000 (US$), average, nominal</t>
    </r>
    <r>
      <rPr>
        <b/>
        <sz val="10"/>
        <rFont val="Arial"/>
        <family val="2"/>
      </rPr>
      <t xml:space="preserve"> </t>
    </r>
  </si>
  <si>
    <t>Tim Miller</t>
  </si>
  <si>
    <t>Tasks for the next revision:</t>
  </si>
  <si>
    <t>20-64</t>
  </si>
  <si>
    <t>"Working-age adults"</t>
  </si>
  <si>
    <t>Relative to ages 20-64</t>
  </si>
  <si>
    <t>Change this revision:</t>
  </si>
  <si>
    <t>Population</t>
  </si>
  <si>
    <t>Intervivos</t>
  </si>
  <si>
    <t>Average</t>
  </si>
  <si>
    <t>Fri Dec 2 14:06:41 2005</t>
  </si>
  <si>
    <t>1. Using more recent data runs from Avi (which are based on new consumption weights for children which rise smoothly from birth toward adult levels).</t>
  </si>
  <si>
    <t>2. Using smoothed age profiles.</t>
  </si>
  <si>
    <t>3.  Crudely re-assigned bequests received by children to their parents (just assumed parents were 28 years older than kids).</t>
  </si>
  <si>
    <t>1.  Form our own version of National Health Age accounts.  (CMS constucts their own accounts but in fairly wide age intervals).</t>
  </si>
  <si>
    <t xml:space="preserve">    Eric is working on these.  Probably results in January.</t>
  </si>
  <si>
    <t>2.  Get better data on institutionalized population, particularly their sources of income.</t>
  </si>
  <si>
    <t xml:space="preserve">     No one is working on this now.  But should be a very high priority.</t>
  </si>
  <si>
    <t xml:space="preserve">3.  Need more data checks against externals sources. </t>
  </si>
  <si>
    <t>Life cycle production and consumption per capita</t>
  </si>
  <si>
    <t xml:space="preserve">  Relative to average production of 20-39 year olds.</t>
  </si>
  <si>
    <t>In US $2000</t>
  </si>
  <si>
    <t>Production</t>
  </si>
  <si>
    <t>Average production of 20-39 year olds is:</t>
  </si>
  <si>
    <t>Profiles relative to average production of 20-39 year olds.</t>
  </si>
  <si>
    <t>20-39</t>
  </si>
  <si>
    <t>Average consumption (using Avi's regression -estimates of education)</t>
  </si>
  <si>
    <t>age</t>
  </si>
  <si>
    <t>c</t>
  </si>
  <si>
    <t>cf</t>
  </si>
  <si>
    <t>cfe</t>
  </si>
  <si>
    <t>cfh</t>
  </si>
  <si>
    <t>cg</t>
  </si>
  <si>
    <t>cge</t>
  </si>
  <si>
    <t>cgh</t>
  </si>
  <si>
    <t>pop</t>
  </si>
  <si>
    <t>Average consumption (Using Tim's estimate of private education spending)</t>
  </si>
  <si>
    <t>cfx</t>
  </si>
  <si>
    <t>cgx</t>
  </si>
  <si>
    <t>Aggregate consumption (Using Tim's estimate of private education spending)  Billions of Year 2000 dollars</t>
  </si>
  <si>
    <t>Aggregate consumption by age group</t>
  </si>
  <si>
    <t>0 to 19</t>
  </si>
  <si>
    <t>20 to 64</t>
  </si>
  <si>
    <t>Average consumption by age group</t>
  </si>
  <si>
    <t>Average consumption by age group (relative to mean consumption 20-64)</t>
  </si>
  <si>
    <t>Consumption by age and components</t>
  </si>
  <si>
    <t>USA 
0-19</t>
  </si>
  <si>
    <t>USA 
20-64</t>
  </si>
  <si>
    <t>USA 
65+</t>
  </si>
  <si>
    <t>Education Private</t>
  </si>
  <si>
    <t>Health Private</t>
  </si>
  <si>
    <t>Other Private</t>
  </si>
  <si>
    <t>Education Public</t>
  </si>
  <si>
    <t>Health Public</t>
  </si>
  <si>
    <t>Other Public</t>
  </si>
  <si>
    <t>Lifecycle deficits</t>
  </si>
  <si>
    <t>Deficit</t>
  </si>
  <si>
    <t>Components of age reallocations, aggregate values ($US Billions)</t>
  </si>
  <si>
    <t>Intervivos transfers</t>
  </si>
  <si>
    <t>Public transfers</t>
  </si>
  <si>
    <t>Asset reallocations</t>
  </si>
  <si>
    <t>Components of age reallocations, mean values</t>
  </si>
  <si>
    <t>Components of age reallocations, mean values ($US Thousands)</t>
  </si>
  <si>
    <t>Finance of consumption, Young dependents (Age 0-19)</t>
  </si>
  <si>
    <t>Work</t>
  </si>
  <si>
    <t>Mean, $US</t>
  </si>
  <si>
    <t>Percent</t>
  </si>
  <si>
    <t>Finance of consumption, Old dependents (Age 65+)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</si>
</sst>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#,##0.0"/>
    <numFmt numFmtId="170" formatCode="&quot;$&quot;#,##0"/>
    <numFmt numFmtId="171" formatCode="&quot;$&quot;#,##0.00"/>
    <numFmt numFmtId="172" formatCode="0.0%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5" xfId="0" applyFont="1" applyBorder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" fillId="3" borderId="0" xfId="0" applyFont="1" applyFill="1" applyAlignment="1">
      <alignment/>
    </xf>
    <xf numFmtId="3" fontId="0" fillId="3" borderId="0" xfId="0" applyNumberForma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3" fontId="0" fillId="4" borderId="0" xfId="0" applyNumberFormat="1" applyFill="1" applyAlignment="1">
      <alignment/>
    </xf>
    <xf numFmtId="3" fontId="1" fillId="4" borderId="0" xfId="0" applyNumberFormat="1" applyFont="1" applyFill="1" applyAlignment="1">
      <alignment horizontal="right"/>
    </xf>
    <xf numFmtId="3" fontId="1" fillId="4" borderId="0" xfId="0" applyNumberFormat="1" applyFont="1" applyFill="1" applyAlignment="1">
      <alignment/>
    </xf>
    <xf numFmtId="3" fontId="0" fillId="4" borderId="0" xfId="0" applyNumberFormat="1" applyFont="1" applyFill="1" applyAlignment="1">
      <alignment horizontal="right"/>
    </xf>
    <xf numFmtId="3" fontId="0" fillId="4" borderId="0" xfId="0" applyNumberFormat="1" applyFill="1" applyAlignment="1">
      <alignment horizontal="right"/>
    </xf>
    <xf numFmtId="0" fontId="0" fillId="4" borderId="0" xfId="0" applyFont="1" applyFill="1" applyAlignment="1">
      <alignment/>
    </xf>
    <xf numFmtId="3" fontId="0" fillId="4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1" fillId="5" borderId="0" xfId="0" applyNumberFormat="1" applyFont="1" applyFill="1" applyAlignment="1">
      <alignment horizontal="right"/>
    </xf>
    <xf numFmtId="3" fontId="1" fillId="6" borderId="0" xfId="0" applyNumberFormat="1" applyFont="1" applyFill="1" applyAlignment="1">
      <alignment horizontal="right"/>
    </xf>
    <xf numFmtId="3" fontId="0" fillId="6" borderId="0" xfId="0" applyNumberFormat="1" applyFont="1" applyFill="1" applyAlignment="1">
      <alignment horizontal="right"/>
    </xf>
    <xf numFmtId="3" fontId="0" fillId="6" borderId="0" xfId="0" applyNumberFormat="1" applyFill="1" applyAlignment="1">
      <alignment horizontal="right"/>
    </xf>
    <xf numFmtId="0" fontId="1" fillId="0" borderId="0" xfId="0" applyFont="1" applyFill="1" applyAlignment="1">
      <alignment/>
    </xf>
    <xf numFmtId="3" fontId="1" fillId="5" borderId="0" xfId="0" applyNumberFormat="1" applyFont="1" applyFill="1" applyAlignment="1">
      <alignment/>
    </xf>
    <xf numFmtId="3" fontId="0" fillId="5" borderId="0" xfId="0" applyNumberFormat="1" applyFont="1" applyFill="1" applyAlignment="1">
      <alignment horizontal="right"/>
    </xf>
    <xf numFmtId="3" fontId="0" fillId="5" borderId="0" xfId="0" applyNumberFormat="1" applyFill="1" applyAlignment="1">
      <alignment horizontal="right"/>
    </xf>
    <xf numFmtId="0" fontId="0" fillId="5" borderId="0" xfId="0" applyFont="1" applyFill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3" fontId="0" fillId="7" borderId="0" xfId="0" applyNumberFormat="1" applyFill="1" applyAlignment="1">
      <alignment/>
    </xf>
    <xf numFmtId="3" fontId="1" fillId="7" borderId="0" xfId="0" applyNumberFormat="1" applyFont="1" applyFill="1" applyAlignment="1">
      <alignment horizontal="right"/>
    </xf>
    <xf numFmtId="3" fontId="1" fillId="7" borderId="0" xfId="0" applyNumberFormat="1" applyFont="1" applyFill="1" applyAlignment="1">
      <alignment/>
    </xf>
    <xf numFmtId="3" fontId="0" fillId="7" borderId="0" xfId="0" applyNumberFormat="1" applyFont="1" applyFill="1" applyAlignment="1">
      <alignment horizontal="right"/>
    </xf>
    <xf numFmtId="0" fontId="0" fillId="7" borderId="0" xfId="0" applyFont="1" applyFill="1" applyAlignment="1">
      <alignment/>
    </xf>
    <xf numFmtId="3" fontId="0" fillId="7" borderId="0" xfId="0" applyNumberFormat="1" applyFont="1" applyFill="1" applyAlignment="1">
      <alignment/>
    </xf>
    <xf numFmtId="3" fontId="0" fillId="7" borderId="0" xfId="0" applyNumberFormat="1" applyFill="1" applyAlignment="1">
      <alignment horizontal="right"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3" fontId="0" fillId="6" borderId="0" xfId="0" applyNumberFormat="1" applyFill="1" applyAlignment="1">
      <alignment/>
    </xf>
    <xf numFmtId="3" fontId="1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3" fontId="0" fillId="6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3" fontId="1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3" fontId="1" fillId="3" borderId="0" xfId="0" applyNumberFormat="1" applyFont="1" applyFill="1" applyAlignment="1">
      <alignment/>
    </xf>
    <xf numFmtId="3" fontId="0" fillId="2" borderId="0" xfId="0" applyNumberFormat="1" applyFill="1" applyAlignment="1" quotePrefix="1">
      <alignment/>
    </xf>
    <xf numFmtId="0" fontId="0" fillId="0" borderId="5" xfId="0" applyFont="1" applyBorder="1" applyAlignment="1">
      <alignment/>
    </xf>
    <xf numFmtId="15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8" borderId="0" xfId="0" applyFill="1" applyAlignment="1">
      <alignment/>
    </xf>
    <xf numFmtId="3" fontId="0" fillId="8" borderId="0" xfId="0" applyNumberFormat="1" applyFill="1" applyAlignment="1">
      <alignment/>
    </xf>
    <xf numFmtId="0" fontId="1" fillId="8" borderId="0" xfId="0" applyFont="1" applyFill="1" applyAlignment="1">
      <alignment/>
    </xf>
    <xf numFmtId="3" fontId="0" fillId="0" borderId="0" xfId="0" applyNumberFormat="1" applyFont="1" applyBorder="1" applyAlignment="1">
      <alignment wrapText="1"/>
    </xf>
    <xf numFmtId="0" fontId="0" fillId="8" borderId="0" xfId="0" applyFont="1" applyFill="1" applyAlignment="1">
      <alignment/>
    </xf>
    <xf numFmtId="1" fontId="0" fillId="8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chartsheet" Target="chartsheets/sheet2.xml" /><Relationship Id="rId14" Type="http://schemas.openxmlformats.org/officeDocument/2006/relationships/chartsheet" Target="chartsheets/sheet3.xml" /><Relationship Id="rId15" Type="http://schemas.openxmlformats.org/officeDocument/2006/relationships/chartsheet" Target="chartsheets/sheet4.xml" /><Relationship Id="rId16" Type="http://schemas.openxmlformats.org/officeDocument/2006/relationships/chartsheet" Target="chartsheets/sheet5.xml" /><Relationship Id="rId17" Type="http://schemas.openxmlformats.org/officeDocument/2006/relationships/chartsheet" Target="chartsheets/sheet6.xml" /><Relationship Id="rId18" Type="http://schemas.openxmlformats.org/officeDocument/2006/relationships/chartsheet" Target="chartsheets/sheet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2. Lifecycle of production and consumption per capita, US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'Figure2.data'!$A$13</c:f>
              <c:strCache>
                <c:ptCount val="1"/>
                <c:pt idx="0">
                  <c:v>Consumption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'Figure2.data'!$B$12:$CN$12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'Figure2.data'!$B$13:$CN$13</c:f>
              <c:numCache>
                <c:ptCount val="91"/>
                <c:pt idx="0">
                  <c:v>0.3215735114918981</c:v>
                </c:pt>
                <c:pt idx="1">
                  <c:v>0.3446451534325535</c:v>
                </c:pt>
                <c:pt idx="2">
                  <c:v>0.3677167953732089</c:v>
                </c:pt>
                <c:pt idx="3">
                  <c:v>0.38898532935862684</c:v>
                </c:pt>
                <c:pt idx="4">
                  <c:v>0.40845034515527734</c:v>
                </c:pt>
                <c:pt idx="5">
                  <c:v>0.6147683808017802</c:v>
                </c:pt>
                <c:pt idx="6">
                  <c:v>0.6616717465565938</c:v>
                </c:pt>
                <c:pt idx="7">
                  <c:v>0.6791270325253633</c:v>
                </c:pt>
                <c:pt idx="8">
                  <c:v>0.6948191715369763</c:v>
                </c:pt>
                <c:pt idx="9">
                  <c:v>0.7109253816831947</c:v>
                </c:pt>
                <c:pt idx="10">
                  <c:v>0.7265099498716758</c:v>
                </c:pt>
                <c:pt idx="11">
                  <c:v>0.7438817809458286</c:v>
                </c:pt>
                <c:pt idx="12">
                  <c:v>0.7622240523366753</c:v>
                </c:pt>
                <c:pt idx="13">
                  <c:v>0.7834154967169391</c:v>
                </c:pt>
                <c:pt idx="14">
                  <c:v>0.8067475676621148</c:v>
                </c:pt>
                <c:pt idx="15">
                  <c:v>0.8296989079413895</c:v>
                </c:pt>
                <c:pt idx="16">
                  <c:v>0.8481972122639049</c:v>
                </c:pt>
                <c:pt idx="17">
                  <c:v>0.8580961484400255</c:v>
                </c:pt>
                <c:pt idx="18">
                  <c:v>0.7974195532882883</c:v>
                </c:pt>
                <c:pt idx="19">
                  <c:v>0.7823692859472281</c:v>
                </c:pt>
                <c:pt idx="20">
                  <c:v>0.7824274619878742</c:v>
                </c:pt>
                <c:pt idx="21">
                  <c:v>0.7877041844171904</c:v>
                </c:pt>
                <c:pt idx="22">
                  <c:v>0.7920004386819846</c:v>
                </c:pt>
                <c:pt idx="23">
                  <c:v>0.8005723155517295</c:v>
                </c:pt>
                <c:pt idx="24">
                  <c:v>0.8146048705786784</c:v>
                </c:pt>
                <c:pt idx="25">
                  <c:v>0.8309452324584379</c:v>
                </c:pt>
                <c:pt idx="26">
                  <c:v>0.8465148424445454</c:v>
                </c:pt>
                <c:pt idx="27">
                  <c:v>0.8614015157609451</c:v>
                </c:pt>
                <c:pt idx="28">
                  <c:v>0.8735881233727109</c:v>
                </c:pt>
                <c:pt idx="29">
                  <c:v>0.8865843114832612</c:v>
                </c:pt>
                <c:pt idx="30">
                  <c:v>0.8951789124483988</c:v>
                </c:pt>
                <c:pt idx="31">
                  <c:v>0.9005802840810975</c:v>
                </c:pt>
                <c:pt idx="32">
                  <c:v>0.9020630973639882</c:v>
                </c:pt>
                <c:pt idx="33">
                  <c:v>0.9002900325783594</c:v>
                </c:pt>
                <c:pt idx="34">
                  <c:v>0.8973014805767338</c:v>
                </c:pt>
                <c:pt idx="35">
                  <c:v>0.8931693726720443</c:v>
                </c:pt>
                <c:pt idx="36">
                  <c:v>0.8826720363851193</c:v>
                </c:pt>
                <c:pt idx="37">
                  <c:v>0.8877383421425312</c:v>
                </c:pt>
                <c:pt idx="38">
                  <c:v>0.8944042145599369</c:v>
                </c:pt>
                <c:pt idx="39">
                  <c:v>0.9013002446437507</c:v>
                </c:pt>
                <c:pt idx="40">
                  <c:v>0.9108939853240892</c:v>
                </c:pt>
                <c:pt idx="41">
                  <c:v>0.9186054288580573</c:v>
                </c:pt>
                <c:pt idx="42">
                  <c:v>0.924603773782543</c:v>
                </c:pt>
                <c:pt idx="43">
                  <c:v>0.9329708968105318</c:v>
                </c:pt>
                <c:pt idx="44">
                  <c:v>0.9439901021837884</c:v>
                </c:pt>
                <c:pt idx="45">
                  <c:v>0.9571089256200773</c:v>
                </c:pt>
                <c:pt idx="46">
                  <c:v>0.9726163155958869</c:v>
                </c:pt>
                <c:pt idx="47">
                  <c:v>0.9914522769613527</c:v>
                </c:pt>
                <c:pt idx="48">
                  <c:v>1.011438813199068</c:v>
                </c:pt>
                <c:pt idx="49">
                  <c:v>1.0321780504261422</c:v>
                </c:pt>
                <c:pt idx="50">
                  <c:v>1.0512352481811942</c:v>
                </c:pt>
                <c:pt idx="51">
                  <c:v>1.069793477396721</c:v>
                </c:pt>
                <c:pt idx="52">
                  <c:v>1.084223081985082</c:v>
                </c:pt>
                <c:pt idx="53">
                  <c:v>1.0947135548104259</c:v>
                </c:pt>
                <c:pt idx="54">
                  <c:v>1.1027115727877563</c:v>
                </c:pt>
                <c:pt idx="55">
                  <c:v>1.1116111397447705</c:v>
                </c:pt>
                <c:pt idx="56">
                  <c:v>1.1176244355267784</c:v>
                </c:pt>
                <c:pt idx="57">
                  <c:v>1.1265607547609202</c:v>
                </c:pt>
                <c:pt idx="58">
                  <c:v>1.1350366950466464</c:v>
                </c:pt>
                <c:pt idx="59">
                  <c:v>1.1410684790095516</c:v>
                </c:pt>
                <c:pt idx="60">
                  <c:v>1.1439014973003292</c:v>
                </c:pt>
                <c:pt idx="61">
                  <c:v>1.151432250548803</c:v>
                </c:pt>
                <c:pt idx="62">
                  <c:v>1.15908590220849</c:v>
                </c:pt>
                <c:pt idx="63">
                  <c:v>1.1718371037528477</c:v>
                </c:pt>
                <c:pt idx="64">
                  <c:v>1.189274292541705</c:v>
                </c:pt>
                <c:pt idx="65">
                  <c:v>1.21011192259564</c:v>
                </c:pt>
                <c:pt idx="66">
                  <c:v>1.2252251641637764</c:v>
                </c:pt>
                <c:pt idx="67">
                  <c:v>1.2337534254285794</c:v>
                </c:pt>
                <c:pt idx="68">
                  <c:v>1.2361906992318599</c:v>
                </c:pt>
                <c:pt idx="69">
                  <c:v>1.2315650434193772</c:v>
                </c:pt>
                <c:pt idx="70">
                  <c:v>1.2220082272180546</c:v>
                </c:pt>
                <c:pt idx="71">
                  <c:v>1.2172682416967464</c:v>
                </c:pt>
                <c:pt idx="72">
                  <c:v>1.2189668359808612</c:v>
                </c:pt>
                <c:pt idx="73">
                  <c:v>1.2279557615291523</c:v>
                </c:pt>
                <c:pt idx="74">
                  <c:v>1.244181368611412</c:v>
                </c:pt>
                <c:pt idx="75">
                  <c:v>1.2671997399437849</c:v>
                </c:pt>
                <c:pt idx="76">
                  <c:v>1.2869780716062467</c:v>
                </c:pt>
                <c:pt idx="77">
                  <c:v>1.3018129920321977</c:v>
                </c:pt>
                <c:pt idx="78">
                  <c:v>1.3086347155384375</c:v>
                </c:pt>
                <c:pt idx="79">
                  <c:v>1.309630434048979</c:v>
                </c:pt>
                <c:pt idx="80">
                  <c:v>1.3049138460706942</c:v>
                </c:pt>
                <c:pt idx="81">
                  <c:v>1.3061387049194408</c:v>
                </c:pt>
                <c:pt idx="82">
                  <c:v>1.3145138286677434</c:v>
                </c:pt>
                <c:pt idx="83">
                  <c:v>1.3306495283099231</c:v>
                </c:pt>
                <c:pt idx="84">
                  <c:v>1.3533656639941605</c:v>
                </c:pt>
                <c:pt idx="85">
                  <c:v>1.3812871806407991</c:v>
                </c:pt>
                <c:pt idx="86">
                  <c:v>1.4021854205192004</c:v>
                </c:pt>
                <c:pt idx="87">
                  <c:v>1.4159307960891923</c:v>
                </c:pt>
                <c:pt idx="88">
                  <c:v>1.42118632950751</c:v>
                </c:pt>
                <c:pt idx="89">
                  <c:v>1.4217724635950892</c:v>
                </c:pt>
                <c:pt idx="90">
                  <c:v>1.4223585976826723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'Figure2.data'!$A$14</c:f>
              <c:strCache>
                <c:ptCount val="1"/>
                <c:pt idx="0">
                  <c:v>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'Figure2.data'!$B$12:$CN$12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'Figure2.data'!$B$14:$CN$14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0.012293833901524043</c:v>
                </c:pt>
                <c:pt idx="15">
                  <c:v>0.053150313782696086</c:v>
                </c:pt>
                <c:pt idx="16">
                  <c:v>0.09073174996575371</c:v>
                </c:pt>
                <c:pt idx="17">
                  <c:v>0.13986481931762057</c:v>
                </c:pt>
                <c:pt idx="18">
                  <c:v>0.1994102502353104</c:v>
                </c:pt>
                <c:pt idx="19">
                  <c:v>0.2689876564833571</c:v>
                </c:pt>
                <c:pt idx="20">
                  <c:v>0.3435156640215245</c:v>
                </c:pt>
                <c:pt idx="21">
                  <c:v>0.4231602904833204</c:v>
                </c:pt>
                <c:pt idx="22">
                  <c:v>0.5096570383910535</c:v>
                </c:pt>
                <c:pt idx="23">
                  <c:v>0.6006366431341877</c:v>
                </c:pt>
                <c:pt idx="24">
                  <c:v>0.6920104571848289</c:v>
                </c:pt>
                <c:pt idx="25">
                  <c:v>0.7828360351497707</c:v>
                </c:pt>
                <c:pt idx="26">
                  <c:v>0.866952618281006</c:v>
                </c:pt>
                <c:pt idx="27">
                  <c:v>0.9407909924394576</c:v>
                </c:pt>
                <c:pt idx="28">
                  <c:v>1.0054822624505946</c:v>
                </c:pt>
                <c:pt idx="29">
                  <c:v>1.0603209595435243</c:v>
                </c:pt>
                <c:pt idx="30">
                  <c:v>1.1039705351316036</c:v>
                </c:pt>
                <c:pt idx="31">
                  <c:v>1.1437051522608446</c:v>
                </c:pt>
                <c:pt idx="32">
                  <c:v>1.1786094848462842</c:v>
                </c:pt>
                <c:pt idx="33">
                  <c:v>1.2068082610782407</c:v>
                </c:pt>
                <c:pt idx="34">
                  <c:v>1.232735344396784</c:v>
                </c:pt>
                <c:pt idx="35">
                  <c:v>1.2608164778255602</c:v>
                </c:pt>
                <c:pt idx="36">
                  <c:v>1.283024471677587</c:v>
                </c:pt>
                <c:pt idx="37">
                  <c:v>1.3053695785146722</c:v>
                </c:pt>
                <c:pt idx="38">
                  <c:v>1.326584283782771</c:v>
                </c:pt>
                <c:pt idx="39">
                  <c:v>1.347994159455062</c:v>
                </c:pt>
                <c:pt idx="40">
                  <c:v>1.3660968350938543</c:v>
                </c:pt>
                <c:pt idx="41">
                  <c:v>1.3838489639373515</c:v>
                </c:pt>
                <c:pt idx="42">
                  <c:v>1.399299045543952</c:v>
                </c:pt>
                <c:pt idx="43">
                  <c:v>1.415706399697756</c:v>
                </c:pt>
                <c:pt idx="44">
                  <c:v>1.4292876989222911</c:v>
                </c:pt>
                <c:pt idx="45">
                  <c:v>1.4425220786258452</c:v>
                </c:pt>
                <c:pt idx="46">
                  <c:v>1.4570639607891536</c:v>
                </c:pt>
                <c:pt idx="47">
                  <c:v>1.4714343873168834</c:v>
                </c:pt>
                <c:pt idx="48">
                  <c:v>1.482150132269963</c:v>
                </c:pt>
                <c:pt idx="49">
                  <c:v>1.4869119961208583</c:v>
                </c:pt>
                <c:pt idx="50">
                  <c:v>1.4866815989563564</c:v>
                </c:pt>
                <c:pt idx="51">
                  <c:v>1.4785376986553405</c:v>
                </c:pt>
                <c:pt idx="52">
                  <c:v>1.4571612462066068</c:v>
                </c:pt>
                <c:pt idx="53">
                  <c:v>1.4289723942012633</c:v>
                </c:pt>
                <c:pt idx="54">
                  <c:v>1.3910945308653773</c:v>
                </c:pt>
                <c:pt idx="55">
                  <c:v>1.3418323538760597</c:v>
                </c:pt>
                <c:pt idx="56">
                  <c:v>1.283001664025461</c:v>
                </c:pt>
                <c:pt idx="57">
                  <c:v>1.222728898168982</c:v>
                </c:pt>
                <c:pt idx="58">
                  <c:v>1.1509768305110615</c:v>
                </c:pt>
                <c:pt idx="59">
                  <c:v>1.076505073577698</c:v>
                </c:pt>
                <c:pt idx="60">
                  <c:v>0.9965732867484823</c:v>
                </c:pt>
                <c:pt idx="61">
                  <c:v>0.9090388119953519</c:v>
                </c:pt>
                <c:pt idx="62">
                  <c:v>0.8112539854979053</c:v>
                </c:pt>
                <c:pt idx="63">
                  <c:v>0.7125031678094134</c:v>
                </c:pt>
                <c:pt idx="64">
                  <c:v>0.6140682735805381</c:v>
                </c:pt>
                <c:pt idx="65">
                  <c:v>0.5214105365930131</c:v>
                </c:pt>
                <c:pt idx="66">
                  <c:v>0.4421241122278123</c:v>
                </c:pt>
                <c:pt idx="67">
                  <c:v>0.3757289158795949</c:v>
                </c:pt>
                <c:pt idx="68">
                  <c:v>0.3206310823036839</c:v>
                </c:pt>
                <c:pt idx="69">
                  <c:v>0.2755139232572362</c:v>
                </c:pt>
                <c:pt idx="70">
                  <c:v>0.2392906331331613</c:v>
                </c:pt>
                <c:pt idx="71">
                  <c:v>0.2070463278698781</c:v>
                </c:pt>
                <c:pt idx="72">
                  <c:v>0.18079206891923183</c:v>
                </c:pt>
                <c:pt idx="73">
                  <c:v>0.1588893741266113</c:v>
                </c:pt>
                <c:pt idx="74">
                  <c:v>0.13968282446857075</c:v>
                </c:pt>
                <c:pt idx="75">
                  <c:v>0.12287611926141866</c:v>
                </c:pt>
                <c:pt idx="76">
                  <c:v>0.10813710942479186</c:v>
                </c:pt>
                <c:pt idx="77">
                  <c:v>0.09651933361074172</c:v>
                </c:pt>
                <c:pt idx="78">
                  <c:v>0.0866188306794021</c:v>
                </c:pt>
                <c:pt idx="79">
                  <c:v>0.07858904799921386</c:v>
                </c:pt>
                <c:pt idx="80">
                  <c:v>0.07209987093796288</c:v>
                </c:pt>
                <c:pt idx="81">
                  <c:v>0.06709230251167626</c:v>
                </c:pt>
                <c:pt idx="82">
                  <c:v>0.060927421540401566</c:v>
                </c:pt>
                <c:pt idx="83">
                  <c:v>0.054800074321545766</c:v>
                </c:pt>
                <c:pt idx="84">
                  <c:v>0.04858311457575057</c:v>
                </c:pt>
                <c:pt idx="85">
                  <c:v>0.042129569830717306</c:v>
                </c:pt>
                <c:pt idx="86">
                  <c:v>0.03525000724541916</c:v>
                </c:pt>
                <c:pt idx="87">
                  <c:v>0.02833121470667757</c:v>
                </c:pt>
                <c:pt idx="88">
                  <c:v>0.02091008981675517</c:v>
                </c:pt>
                <c:pt idx="89">
                  <c:v>0.0131880573345423</c:v>
                </c:pt>
                <c:pt idx="90">
                  <c:v>0.005466024852329428</c:v>
                </c:pt>
              </c:numCache>
            </c:numRef>
          </c:yVal>
          <c:smooth val="0"/>
        </c:ser>
        <c:axId val="6947656"/>
        <c:axId val="62528905"/>
      </c:scatterChart>
      <c:valAx>
        <c:axId val="6947656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28905"/>
        <c:crosses val="autoZero"/>
        <c:crossBetween val="midCat"/>
        <c:dispUnits/>
      </c:valAx>
      <c:valAx>
        <c:axId val="62528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to average production age 20 to 40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476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Consumption by age and components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'Figure3.data'!$A$22</c:f>
              <c:strCache>
                <c:ptCount val="1"/>
                <c:pt idx="0">
                  <c:v>Other 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'Figure3.data'!$B$16:$D$16</c:f>
              <c:strCache>
                <c:ptCount val="3"/>
                <c:pt idx="0">
                  <c:v>USA 
0-19</c:v>
                </c:pt>
                <c:pt idx="1">
                  <c:v>USA 
20-64</c:v>
                </c:pt>
                <c:pt idx="2">
                  <c:v>USA 
65+</c:v>
                </c:pt>
              </c:strCache>
            </c:strRef>
          </c:cat>
          <c:val>
            <c:numRef>
              <c:f>'Figure3.data'!$B$22:$D$22</c:f>
              <c:numCache>
                <c:ptCount val="3"/>
                <c:pt idx="0">
                  <c:v>0.1105486893099361</c:v>
                </c:pt>
                <c:pt idx="1">
                  <c:v>0.11054868930993599</c:v>
                </c:pt>
                <c:pt idx="2">
                  <c:v>0.11054868930993582</c:v>
                </c:pt>
              </c:numCache>
            </c:numRef>
          </c:val>
        </c:ser>
        <c:ser>
          <c:idx val="4"/>
          <c:order val="1"/>
          <c:tx>
            <c:strRef>
              <c:f>'Figure3.data'!$A$21</c:f>
              <c:strCache>
                <c:ptCount val="1"/>
                <c:pt idx="0">
                  <c:v>Other Private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'Figure3.data'!$B$16:$D$16</c:f>
              <c:strCache>
                <c:ptCount val="3"/>
                <c:pt idx="0">
                  <c:v>USA 
0-19</c:v>
                </c:pt>
                <c:pt idx="1">
                  <c:v>USA 
20-64</c:v>
                </c:pt>
                <c:pt idx="2">
                  <c:v>USA 
65+</c:v>
                </c:pt>
              </c:strCache>
            </c:strRef>
          </c:cat>
          <c:val>
            <c:numRef>
              <c:f>'Figure3.data'!$B$21:$D$21</c:f>
              <c:numCache>
                <c:ptCount val="3"/>
                <c:pt idx="0">
                  <c:v>0.3511610648119087</c:v>
                </c:pt>
                <c:pt idx="1">
                  <c:v>0.7479774041577872</c:v>
                </c:pt>
                <c:pt idx="2">
                  <c:v>0.7800572933255349</c:v>
                </c:pt>
              </c:numCache>
            </c:numRef>
          </c:val>
        </c:ser>
        <c:ser>
          <c:idx val="3"/>
          <c:order val="2"/>
          <c:tx>
            <c:strRef>
              <c:f>'Figure3.data'!$A$20</c:f>
              <c:strCache>
                <c:ptCount val="1"/>
                <c:pt idx="0">
                  <c:v>Education 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'Figure3.data'!$B$16:$D$16</c:f>
              <c:strCache>
                <c:ptCount val="3"/>
                <c:pt idx="0">
                  <c:v>USA 
0-19</c:v>
                </c:pt>
                <c:pt idx="1">
                  <c:v>USA 
20-64</c:v>
                </c:pt>
                <c:pt idx="2">
                  <c:v>USA 
65+</c:v>
                </c:pt>
              </c:strCache>
            </c:strRef>
          </c:cat>
          <c:val>
            <c:numRef>
              <c:f>'Figure3.data'!$B$20:$D$20</c:f>
              <c:numCache>
                <c:ptCount val="3"/>
                <c:pt idx="0">
                  <c:v>0.16195850178624607</c:v>
                </c:pt>
                <c:pt idx="1">
                  <c:v>0.012366536733364188</c:v>
                </c:pt>
                <c:pt idx="2">
                  <c:v>0</c:v>
                </c:pt>
              </c:numCache>
            </c:numRef>
          </c:val>
        </c:ser>
        <c:ser>
          <c:idx val="2"/>
          <c:order val="3"/>
          <c:tx>
            <c:strRef>
              <c:f>'Figure3.data'!$A$19</c:f>
              <c:strCache>
                <c:ptCount val="1"/>
                <c:pt idx="0">
                  <c:v>Education Private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'Figure3.data'!$B$16:$D$16</c:f>
              <c:strCache>
                <c:ptCount val="3"/>
                <c:pt idx="0">
                  <c:v>USA 
0-19</c:v>
                </c:pt>
                <c:pt idx="1">
                  <c:v>USA 
20-64</c:v>
                </c:pt>
                <c:pt idx="2">
                  <c:v>USA 
65+</c:v>
                </c:pt>
              </c:strCache>
            </c:strRef>
          </c:cat>
          <c:val>
            <c:numRef>
              <c:f>'Figure3.data'!$B$19:$D$19</c:f>
              <c:numCache>
                <c:ptCount val="3"/>
                <c:pt idx="0">
                  <c:v>0.020192292274808392</c:v>
                </c:pt>
                <c:pt idx="1">
                  <c:v>0.014830386234697556</c:v>
                </c:pt>
                <c:pt idx="2">
                  <c:v>0.0009649082657198952</c:v>
                </c:pt>
              </c:numCache>
            </c:numRef>
          </c:val>
        </c:ser>
        <c:ser>
          <c:idx val="1"/>
          <c:order val="4"/>
          <c:tx>
            <c:strRef>
              <c:f>'Figure3.data'!$A$18</c:f>
              <c:strCache>
                <c:ptCount val="1"/>
                <c:pt idx="0">
                  <c:v>Health 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'Figure3.data'!$B$16:$D$16</c:f>
              <c:strCache>
                <c:ptCount val="3"/>
                <c:pt idx="0">
                  <c:v>USA 
0-19</c:v>
                </c:pt>
                <c:pt idx="1">
                  <c:v>USA 
20-64</c:v>
                </c:pt>
                <c:pt idx="2">
                  <c:v>USA 
65+</c:v>
                </c:pt>
              </c:strCache>
            </c:strRef>
          </c:cat>
          <c:val>
            <c:numRef>
              <c:f>'Figure3.data'!$B$18:$D$18</c:f>
              <c:numCache>
                <c:ptCount val="3"/>
                <c:pt idx="0">
                  <c:v>0.018471269823253842</c:v>
                </c:pt>
                <c:pt idx="1">
                  <c:v>0.030683358049059063</c:v>
                </c:pt>
                <c:pt idx="2">
                  <c:v>0.31196313999242953</c:v>
                </c:pt>
              </c:numCache>
            </c:numRef>
          </c:val>
        </c:ser>
        <c:ser>
          <c:idx val="0"/>
          <c:order val="5"/>
          <c:tx>
            <c:strRef>
              <c:f>'Figure3.data'!$A$17</c:f>
              <c:strCache>
                <c:ptCount val="1"/>
                <c:pt idx="0">
                  <c:v>Health Private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'Figure3.data'!$B$16:$D$16</c:f>
              <c:strCache>
                <c:ptCount val="3"/>
                <c:pt idx="0">
                  <c:v>USA 
0-19</c:v>
                </c:pt>
                <c:pt idx="1">
                  <c:v>USA 
20-64</c:v>
                </c:pt>
                <c:pt idx="2">
                  <c:v>USA 
65+</c:v>
                </c:pt>
              </c:strCache>
            </c:strRef>
          </c:cat>
          <c:val>
            <c:numRef>
              <c:f>'Figure3.data'!$B$17:$D$17</c:f>
              <c:numCache>
                <c:ptCount val="3"/>
                <c:pt idx="0">
                  <c:v>0.029987146213538197</c:v>
                </c:pt>
                <c:pt idx="1">
                  <c:v>0.08359362551515585</c:v>
                </c:pt>
                <c:pt idx="2">
                  <c:v>0.13373736026413416</c:v>
                </c:pt>
              </c:numCache>
            </c:numRef>
          </c:val>
        </c:ser>
        <c:overlap val="100"/>
        <c:axId val="25889234"/>
        <c:axId val="31676515"/>
      </c:barChart>
      <c:catAx>
        <c:axId val="2588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76515"/>
        <c:crosses val="autoZero"/>
        <c:auto val="1"/>
        <c:lblOffset val="100"/>
        <c:noMultiLvlLbl val="0"/>
      </c:catAx>
      <c:valAx>
        <c:axId val="31676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892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Lifecycle deficit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'Figure 4.data'!$A$12</c:f>
              <c:strCache>
                <c:ptCount val="1"/>
                <c:pt idx="0">
                  <c:v>Deficit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4.data'!$B$11:$CN$11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'Figure 4.data'!$B$12:$CN$12</c:f>
              <c:numCache>
                <c:ptCount val="91"/>
                <c:pt idx="0">
                  <c:v>0.3215735114918981</c:v>
                </c:pt>
                <c:pt idx="1">
                  <c:v>0.3446451534325535</c:v>
                </c:pt>
                <c:pt idx="2">
                  <c:v>0.3677167953732089</c:v>
                </c:pt>
                <c:pt idx="3">
                  <c:v>0.38898532935862684</c:v>
                </c:pt>
                <c:pt idx="4">
                  <c:v>0.40845034515527734</c:v>
                </c:pt>
                <c:pt idx="5">
                  <c:v>0.6147683808017802</c:v>
                </c:pt>
                <c:pt idx="6">
                  <c:v>0.6616717465565938</c:v>
                </c:pt>
                <c:pt idx="7">
                  <c:v>0.6791270325253633</c:v>
                </c:pt>
                <c:pt idx="8">
                  <c:v>0.6948191715369763</c:v>
                </c:pt>
                <c:pt idx="9">
                  <c:v>0.7109253816831947</c:v>
                </c:pt>
                <c:pt idx="10">
                  <c:v>0.7265099498716758</c:v>
                </c:pt>
                <c:pt idx="11">
                  <c:v>0.7438817809458286</c:v>
                </c:pt>
                <c:pt idx="12">
                  <c:v>0.7622240523366753</c:v>
                </c:pt>
                <c:pt idx="13">
                  <c:v>0.7834154967169391</c:v>
                </c:pt>
                <c:pt idx="14">
                  <c:v>0.7944537337605908</c:v>
                </c:pt>
                <c:pt idx="15">
                  <c:v>0.7765485941586934</c:v>
                </c:pt>
                <c:pt idx="16">
                  <c:v>0.7574654622981511</c:v>
                </c:pt>
                <c:pt idx="17">
                  <c:v>0.7182313291224048</c:v>
                </c:pt>
                <c:pt idx="18">
                  <c:v>0.5980093030529778</c:v>
                </c:pt>
                <c:pt idx="19">
                  <c:v>0.513381629463871</c:v>
                </c:pt>
                <c:pt idx="20">
                  <c:v>0.4389117979663496</c:v>
                </c:pt>
                <c:pt idx="21">
                  <c:v>0.36454389393387</c:v>
                </c:pt>
                <c:pt idx="22">
                  <c:v>0.282343400290931</c:v>
                </c:pt>
                <c:pt idx="23">
                  <c:v>0.19993567241754173</c:v>
                </c:pt>
                <c:pt idx="24">
                  <c:v>0.1225944133938495</c:v>
                </c:pt>
                <c:pt idx="25">
                  <c:v>0.04810919730866705</c:v>
                </c:pt>
                <c:pt idx="26">
                  <c:v>-0.020437775836460545</c:v>
                </c:pt>
                <c:pt idx="27">
                  <c:v>-0.07938947667851254</c:v>
                </c:pt>
                <c:pt idx="28">
                  <c:v>-0.13189413907788375</c:v>
                </c:pt>
                <c:pt idx="29">
                  <c:v>-0.173736648060263</c:v>
                </c:pt>
                <c:pt idx="30">
                  <c:v>-0.2087916226832048</c:v>
                </c:pt>
                <c:pt idx="31">
                  <c:v>-0.24312486817974716</c:v>
                </c:pt>
                <c:pt idx="32">
                  <c:v>-0.27654638748229615</c:v>
                </c:pt>
                <c:pt idx="33">
                  <c:v>-0.3065182284998813</c:v>
                </c:pt>
                <c:pt idx="34">
                  <c:v>-0.3354338638200501</c:v>
                </c:pt>
                <c:pt idx="35">
                  <c:v>-0.3676471051535159</c:v>
                </c:pt>
                <c:pt idx="36">
                  <c:v>-0.4003524352924678</c:v>
                </c:pt>
                <c:pt idx="37">
                  <c:v>-0.41763123637214083</c:v>
                </c:pt>
                <c:pt idx="38">
                  <c:v>-0.4321800692228341</c:v>
                </c:pt>
                <c:pt idx="39">
                  <c:v>-0.4466939148113114</c:v>
                </c:pt>
                <c:pt idx="40">
                  <c:v>-0.4552028497697652</c:v>
                </c:pt>
                <c:pt idx="41">
                  <c:v>-0.46524353507929406</c:v>
                </c:pt>
                <c:pt idx="42">
                  <c:v>-0.47469527176140913</c:v>
                </c:pt>
                <c:pt idx="43">
                  <c:v>-0.48273550288722417</c:v>
                </c:pt>
                <c:pt idx="44">
                  <c:v>-0.48529759673850276</c:v>
                </c:pt>
                <c:pt idx="45">
                  <c:v>-0.48541315300576793</c:v>
                </c:pt>
                <c:pt idx="46">
                  <c:v>-0.48444764519326655</c:v>
                </c:pt>
                <c:pt idx="47">
                  <c:v>-0.4799821103555306</c:v>
                </c:pt>
                <c:pt idx="48">
                  <c:v>-0.4707113190708952</c:v>
                </c:pt>
                <c:pt idx="49">
                  <c:v>-0.45473394569471604</c:v>
                </c:pt>
                <c:pt idx="50">
                  <c:v>-0.43544635077516225</c:v>
                </c:pt>
                <c:pt idx="51">
                  <c:v>-0.40874422125861926</c:v>
                </c:pt>
                <c:pt idx="52">
                  <c:v>-0.37293816422152476</c:v>
                </c:pt>
                <c:pt idx="53">
                  <c:v>-0.3342588393908373</c:v>
                </c:pt>
                <c:pt idx="54">
                  <c:v>-0.288382958077621</c:v>
                </c:pt>
                <c:pt idx="55">
                  <c:v>-0.23022121413128926</c:v>
                </c:pt>
                <c:pt idx="56">
                  <c:v>-0.16537722849868264</c:v>
                </c:pt>
                <c:pt idx="57">
                  <c:v>-0.09616814340806187</c:v>
                </c:pt>
                <c:pt idx="58">
                  <c:v>-0.015940135464415053</c:v>
                </c:pt>
                <c:pt idx="59">
                  <c:v>0.06456340543185358</c:v>
                </c:pt>
                <c:pt idx="60">
                  <c:v>0.14732821055184697</c:v>
                </c:pt>
                <c:pt idx="61">
                  <c:v>0.24239343855345125</c:v>
                </c:pt>
                <c:pt idx="62">
                  <c:v>0.34783191671058483</c:v>
                </c:pt>
                <c:pt idx="63">
                  <c:v>0.45933393594343436</c:v>
                </c:pt>
                <c:pt idx="64">
                  <c:v>0.5752060189611669</c:v>
                </c:pt>
                <c:pt idx="65">
                  <c:v>0.688701386002627</c:v>
                </c:pt>
                <c:pt idx="66">
                  <c:v>0.783101051935964</c:v>
                </c:pt>
                <c:pt idx="67">
                  <c:v>0.8580245095489843</c:v>
                </c:pt>
                <c:pt idx="68">
                  <c:v>0.9155596169281759</c:v>
                </c:pt>
                <c:pt idx="69">
                  <c:v>0.9560511201621411</c:v>
                </c:pt>
                <c:pt idx="70">
                  <c:v>0.9827175940848933</c:v>
                </c:pt>
                <c:pt idx="71">
                  <c:v>1.0102219138268684</c:v>
                </c:pt>
                <c:pt idx="72">
                  <c:v>1.0381747670616293</c:v>
                </c:pt>
                <c:pt idx="73">
                  <c:v>1.0690663874025412</c:v>
                </c:pt>
                <c:pt idx="74">
                  <c:v>1.1044985441428412</c:v>
                </c:pt>
                <c:pt idx="75">
                  <c:v>1.1443236206823661</c:v>
                </c:pt>
                <c:pt idx="76">
                  <c:v>1.1788409621814548</c:v>
                </c:pt>
                <c:pt idx="77">
                  <c:v>1.205293658421456</c:v>
                </c:pt>
                <c:pt idx="78">
                  <c:v>1.2220158848590355</c:v>
                </c:pt>
                <c:pt idx="79">
                  <c:v>1.231041386049765</c:v>
                </c:pt>
                <c:pt idx="80">
                  <c:v>1.2328139751327312</c:v>
                </c:pt>
                <c:pt idx="81">
                  <c:v>1.2390464024077648</c:v>
                </c:pt>
                <c:pt idx="82">
                  <c:v>1.2535864071273417</c:v>
                </c:pt>
                <c:pt idx="83">
                  <c:v>1.2758494539883773</c:v>
                </c:pt>
                <c:pt idx="84">
                  <c:v>1.30478254941841</c:v>
                </c:pt>
                <c:pt idx="85">
                  <c:v>1.3391576108100818</c:v>
                </c:pt>
                <c:pt idx="86">
                  <c:v>1.3669354132737812</c:v>
                </c:pt>
                <c:pt idx="87">
                  <c:v>1.3875995813825146</c:v>
                </c:pt>
                <c:pt idx="88">
                  <c:v>1.4002762396907549</c:v>
                </c:pt>
                <c:pt idx="89">
                  <c:v>1.408584406260547</c:v>
                </c:pt>
                <c:pt idx="90">
                  <c:v>1.4168925728303428</c:v>
                </c:pt>
              </c:numCache>
            </c:numRef>
          </c:yVal>
          <c:smooth val="0"/>
        </c:ser>
        <c:axId val="16653180"/>
        <c:axId val="15660893"/>
      </c:scatterChart>
      <c:valAx>
        <c:axId val="16653180"/>
        <c:scaling>
          <c:orientation val="minMax"/>
          <c:max val="90"/>
        </c:scaling>
        <c:axPos val="b"/>
        <c:delete val="0"/>
        <c:numFmt formatCode="General" sourceLinked="1"/>
        <c:majorTickMark val="out"/>
        <c:minorTickMark val="none"/>
        <c:tickLblPos val="nextTo"/>
        <c:crossAx val="15660893"/>
        <c:crosses val="autoZero"/>
        <c:crossBetween val="midCat"/>
        <c:dispUnits/>
      </c:valAx>
      <c:valAx>
        <c:axId val="15660893"/>
        <c:scaling>
          <c:orientation val="minMax"/>
          <c:max val="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531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Components of age reallocations, Aggregate values, US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6. data'!$A$3</c:f>
              <c:strCache>
                <c:ptCount val="1"/>
                <c:pt idx="0">
                  <c:v>Bequests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6. data'!$B$2:$CN$2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'Figure 6. data'!$B$3:$CN$3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0.4309161725883673</c:v>
                </c:pt>
                <c:pt idx="18">
                  <c:v>0.4940084702921003</c:v>
                </c:pt>
                <c:pt idx="19">
                  <c:v>0.5547181502387319</c:v>
                </c:pt>
                <c:pt idx="20">
                  <c:v>0.6271579165037868</c:v>
                </c:pt>
                <c:pt idx="21">
                  <c:v>0.7016322329959666</c:v>
                </c:pt>
                <c:pt idx="22">
                  <c:v>0.7836869831088672</c:v>
                </c:pt>
                <c:pt idx="23">
                  <c:v>0.875205340882054</c:v>
                </c:pt>
                <c:pt idx="24">
                  <c:v>0.9782628909351481</c:v>
                </c:pt>
                <c:pt idx="25">
                  <c:v>1.096604506264064</c:v>
                </c:pt>
                <c:pt idx="26">
                  <c:v>1.2190506309924538</c:v>
                </c:pt>
                <c:pt idx="27">
                  <c:v>1.355759082779499</c:v>
                </c:pt>
                <c:pt idx="28">
                  <c:v>1.5114432054905627</c:v>
                </c:pt>
                <c:pt idx="29">
                  <c:v>1.660209459452987</c:v>
                </c:pt>
                <c:pt idx="30">
                  <c:v>1.808967650123546</c:v>
                </c:pt>
                <c:pt idx="31">
                  <c:v>1.985089301144431</c:v>
                </c:pt>
                <c:pt idx="32">
                  <c:v>2.2181519515969663</c:v>
                </c:pt>
                <c:pt idx="33">
                  <c:v>2.4165646389935866</c:v>
                </c:pt>
                <c:pt idx="34">
                  <c:v>2.6675069035017747</c:v>
                </c:pt>
                <c:pt idx="35">
                  <c:v>2.9119033714741267</c:v>
                </c:pt>
                <c:pt idx="36">
                  <c:v>3.2031257687962253</c:v>
                </c:pt>
                <c:pt idx="37">
                  <c:v>3.5363702766133613</c:v>
                </c:pt>
                <c:pt idx="38">
                  <c:v>3.846328839412206</c:v>
                </c:pt>
                <c:pt idx="39">
                  <c:v>4.233330750441617</c:v>
                </c:pt>
                <c:pt idx="40">
                  <c:v>4.614092920282419</c:v>
                </c:pt>
                <c:pt idx="41">
                  <c:v>4.938168168124736</c:v>
                </c:pt>
                <c:pt idx="42">
                  <c:v>5.217109767066881</c:v>
                </c:pt>
                <c:pt idx="43">
                  <c:v>5.447015591624017</c:v>
                </c:pt>
                <c:pt idx="44">
                  <c:v>5.807365019521569</c:v>
                </c:pt>
                <c:pt idx="45">
                  <c:v>5.779637957476789</c:v>
                </c:pt>
                <c:pt idx="46">
                  <c:v>6.279753758016779</c:v>
                </c:pt>
                <c:pt idx="47">
                  <c:v>6.5318641304763325</c:v>
                </c:pt>
                <c:pt idx="48">
                  <c:v>7.029414776367266</c:v>
                </c:pt>
                <c:pt idx="49">
                  <c:v>7.446418060512133</c:v>
                </c:pt>
                <c:pt idx="50">
                  <c:v>6.865006992992543</c:v>
                </c:pt>
                <c:pt idx="51">
                  <c:v>7.002007690783709</c:v>
                </c:pt>
                <c:pt idx="52">
                  <c:v>6.619691780575876</c:v>
                </c:pt>
                <c:pt idx="53">
                  <c:v>7.90523396851673</c:v>
                </c:pt>
                <c:pt idx="54">
                  <c:v>7.495728331823423</c:v>
                </c:pt>
                <c:pt idx="55">
                  <c:v>7.634589590261063</c:v>
                </c:pt>
                <c:pt idx="56">
                  <c:v>7.283584013443966</c:v>
                </c:pt>
                <c:pt idx="57">
                  <c:v>6.994745278479109</c:v>
                </c:pt>
                <c:pt idx="58">
                  <c:v>6.370985037012285</c:v>
                </c:pt>
                <c:pt idx="59">
                  <c:v>5.597569934932955</c:v>
                </c:pt>
                <c:pt idx="60">
                  <c:v>4.824419206789624</c:v>
                </c:pt>
                <c:pt idx="61">
                  <c:v>3.590423057593728</c:v>
                </c:pt>
                <c:pt idx="62">
                  <c:v>3.4517232950777497</c:v>
                </c:pt>
                <c:pt idx="63">
                  <c:v>3.555831676294257</c:v>
                </c:pt>
                <c:pt idx="64">
                  <c:v>3.3609126299507146</c:v>
                </c:pt>
                <c:pt idx="65">
                  <c:v>2.7144416426271762</c:v>
                </c:pt>
                <c:pt idx="66">
                  <c:v>2.1461654535816503</c:v>
                </c:pt>
                <c:pt idx="67">
                  <c:v>2.078368418666379</c:v>
                </c:pt>
                <c:pt idx="68">
                  <c:v>0.5596457394138744</c:v>
                </c:pt>
                <c:pt idx="69">
                  <c:v>-1.5446366921426318</c:v>
                </c:pt>
                <c:pt idx="70">
                  <c:v>-2.4332698031216924</c:v>
                </c:pt>
                <c:pt idx="71">
                  <c:v>-4.065052246626024</c:v>
                </c:pt>
                <c:pt idx="72">
                  <c:v>-3.76438423294241</c:v>
                </c:pt>
                <c:pt idx="73">
                  <c:v>-6.347382600692663</c:v>
                </c:pt>
                <c:pt idx="74">
                  <c:v>-6.423563916243402</c:v>
                </c:pt>
                <c:pt idx="75">
                  <c:v>-8.07762496968926</c:v>
                </c:pt>
                <c:pt idx="76">
                  <c:v>-8.340404930405823</c:v>
                </c:pt>
                <c:pt idx="77">
                  <c:v>-11.099286009782913</c:v>
                </c:pt>
                <c:pt idx="78">
                  <c:v>-11.459033967323773</c:v>
                </c:pt>
                <c:pt idx="79">
                  <c:v>-11.236625854682556</c:v>
                </c:pt>
                <c:pt idx="80">
                  <c:v>-10.421029849700643</c:v>
                </c:pt>
                <c:pt idx="81">
                  <c:v>-9.92467204534057</c:v>
                </c:pt>
                <c:pt idx="82">
                  <c:v>-10.442032347791507</c:v>
                </c:pt>
                <c:pt idx="83">
                  <c:v>-10.773519124859998</c:v>
                </c:pt>
                <c:pt idx="84">
                  <c:v>-10.792849667748536</c:v>
                </c:pt>
                <c:pt idx="85">
                  <c:v>-10.765484856719425</c:v>
                </c:pt>
                <c:pt idx="86">
                  <c:v>-10.053783692309075</c:v>
                </c:pt>
                <c:pt idx="87">
                  <c:v>-10.525648014419938</c:v>
                </c:pt>
                <c:pt idx="88">
                  <c:v>-7.501088730312871</c:v>
                </c:pt>
                <c:pt idx="89">
                  <c:v>-6.89218280524845</c:v>
                </c:pt>
                <c:pt idx="90">
                  <c:v>-23.37435202480397</c:v>
                </c:pt>
              </c:numCache>
            </c:numRef>
          </c:val>
        </c:ser>
        <c:ser>
          <c:idx val="1"/>
          <c:order val="1"/>
          <c:tx>
            <c:strRef>
              <c:f>'Figure 6. data'!$A$4</c:f>
              <c:strCache>
                <c:ptCount val="1"/>
                <c:pt idx="0">
                  <c:v>Intervivos 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6. data'!$B$2:$CN$2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'Figure 6. data'!$B$4:$CN$4</c:f>
              <c:numCache>
                <c:ptCount val="91"/>
                <c:pt idx="0">
                  <c:v>26.334113801031876</c:v>
                </c:pt>
                <c:pt idx="1">
                  <c:v>27.783700932594485</c:v>
                </c:pt>
                <c:pt idx="2">
                  <c:v>27.945402469493477</c:v>
                </c:pt>
                <c:pt idx="3">
                  <c:v>27.802894638251004</c:v>
                </c:pt>
                <c:pt idx="4">
                  <c:v>26.889028307877716</c:v>
                </c:pt>
                <c:pt idx="5">
                  <c:v>47.31888146739431</c:v>
                </c:pt>
                <c:pt idx="6">
                  <c:v>49.170037482256205</c:v>
                </c:pt>
                <c:pt idx="7">
                  <c:v>48.91907871490147</c:v>
                </c:pt>
                <c:pt idx="8">
                  <c:v>47.86541162670161</c:v>
                </c:pt>
                <c:pt idx="9">
                  <c:v>51.946147753353166</c:v>
                </c:pt>
                <c:pt idx="10">
                  <c:v>53.151892145725164</c:v>
                </c:pt>
                <c:pt idx="11">
                  <c:v>54.16063620912469</c:v>
                </c:pt>
                <c:pt idx="12">
                  <c:v>54.59242472478478</c:v>
                </c:pt>
                <c:pt idx="13">
                  <c:v>58.79898620247795</c:v>
                </c:pt>
                <c:pt idx="14">
                  <c:v>59.98727403847193</c:v>
                </c:pt>
                <c:pt idx="15">
                  <c:v>59.38441719276703</c:v>
                </c:pt>
                <c:pt idx="16">
                  <c:v>60.1163835177657</c:v>
                </c:pt>
                <c:pt idx="17">
                  <c:v>61.10664646165222</c:v>
                </c:pt>
                <c:pt idx="18">
                  <c:v>49.9496331454533</c:v>
                </c:pt>
                <c:pt idx="19">
                  <c:v>43.986193588540154</c:v>
                </c:pt>
                <c:pt idx="20">
                  <c:v>36.7149577788139</c:v>
                </c:pt>
                <c:pt idx="21">
                  <c:v>30.739183242359864</c:v>
                </c:pt>
                <c:pt idx="22">
                  <c:v>22.58811703328959</c:v>
                </c:pt>
                <c:pt idx="23">
                  <c:v>15.561912694349683</c:v>
                </c:pt>
                <c:pt idx="24">
                  <c:v>9.683657595331873</c:v>
                </c:pt>
                <c:pt idx="25">
                  <c:v>3.6898814465728256</c:v>
                </c:pt>
                <c:pt idx="26">
                  <c:v>-1.3040552739990716</c:v>
                </c:pt>
                <c:pt idx="27">
                  <c:v>-5.5730256242164184</c:v>
                </c:pt>
                <c:pt idx="28">
                  <c:v>-10.219604078221204</c:v>
                </c:pt>
                <c:pt idx="29">
                  <c:v>-14.263865388578342</c:v>
                </c:pt>
                <c:pt idx="30">
                  <c:v>-18.17460133242547</c:v>
                </c:pt>
                <c:pt idx="31">
                  <c:v>-21.34129255141389</c:v>
                </c:pt>
                <c:pt idx="32">
                  <c:v>-23.841989359347767</c:v>
                </c:pt>
                <c:pt idx="33">
                  <c:v>-27.52154908549717</c:v>
                </c:pt>
                <c:pt idx="34">
                  <c:v>-32.4207509762127</c:v>
                </c:pt>
                <c:pt idx="35">
                  <c:v>-40.23804312853044</c:v>
                </c:pt>
                <c:pt idx="36">
                  <c:v>-44.122198281940506</c:v>
                </c:pt>
                <c:pt idx="37">
                  <c:v>-46.43622618777055</c:v>
                </c:pt>
                <c:pt idx="38">
                  <c:v>-48.312125136016924</c:v>
                </c:pt>
                <c:pt idx="39">
                  <c:v>-50.75770275131199</c:v>
                </c:pt>
                <c:pt idx="40">
                  <c:v>-53.73740532176087</c:v>
                </c:pt>
                <c:pt idx="41">
                  <c:v>-53.578565522495445</c:v>
                </c:pt>
                <c:pt idx="42">
                  <c:v>-54.75964341812069</c:v>
                </c:pt>
                <c:pt idx="43">
                  <c:v>-56.86668604537923</c:v>
                </c:pt>
                <c:pt idx="44">
                  <c:v>-56.63880935604474</c:v>
                </c:pt>
                <c:pt idx="45">
                  <c:v>-55.13700643498476</c:v>
                </c:pt>
                <c:pt idx="46">
                  <c:v>-51.12357843887369</c:v>
                </c:pt>
                <c:pt idx="47">
                  <c:v>-48.22257751432051</c:v>
                </c:pt>
                <c:pt idx="48">
                  <c:v>-45.710482026624604</c:v>
                </c:pt>
                <c:pt idx="49">
                  <c:v>-44.458183424704316</c:v>
                </c:pt>
                <c:pt idx="50">
                  <c:v>-41.32919444144625</c:v>
                </c:pt>
                <c:pt idx="51">
                  <c:v>-39.35841075869685</c:v>
                </c:pt>
                <c:pt idx="52">
                  <c:v>-34.82534988605016</c:v>
                </c:pt>
                <c:pt idx="53">
                  <c:v>-28.996255943961536</c:v>
                </c:pt>
                <c:pt idx="54">
                  <c:v>-24.124123155598568</c:v>
                </c:pt>
                <c:pt idx="55">
                  <c:v>-21.055343439434914</c:v>
                </c:pt>
                <c:pt idx="56">
                  <c:v>-17.864731887642186</c:v>
                </c:pt>
                <c:pt idx="57">
                  <c:v>-14.58921971626257</c:v>
                </c:pt>
                <c:pt idx="58">
                  <c:v>-11.268431851163394</c:v>
                </c:pt>
                <c:pt idx="59">
                  <c:v>-8.672998519261759</c:v>
                </c:pt>
                <c:pt idx="60">
                  <c:v>-6.321550670554805</c:v>
                </c:pt>
                <c:pt idx="61">
                  <c:v>-4.624461224075173</c:v>
                </c:pt>
                <c:pt idx="62">
                  <c:v>-3.194815385853785</c:v>
                </c:pt>
                <c:pt idx="63">
                  <c:v>-1.8858683543110621</c:v>
                </c:pt>
                <c:pt idx="64">
                  <c:v>-1.0730283758226808</c:v>
                </c:pt>
                <c:pt idx="65">
                  <c:v>-0.7719924793806001</c:v>
                </c:pt>
                <c:pt idx="66">
                  <c:v>-0.29949759152345384</c:v>
                </c:pt>
                <c:pt idx="67">
                  <c:v>0.5474899411924222</c:v>
                </c:pt>
                <c:pt idx="68">
                  <c:v>1.2731420182832593</c:v>
                </c:pt>
                <c:pt idx="69">
                  <c:v>2.255990959059854</c:v>
                </c:pt>
                <c:pt idx="70">
                  <c:v>3.3905572951167584</c:v>
                </c:pt>
                <c:pt idx="71">
                  <c:v>4.143904116706503</c:v>
                </c:pt>
                <c:pt idx="72">
                  <c:v>4.398137864048886</c:v>
                </c:pt>
                <c:pt idx="73">
                  <c:v>5.078120110386481</c:v>
                </c:pt>
                <c:pt idx="74">
                  <c:v>5.477129986636794</c:v>
                </c:pt>
                <c:pt idx="75">
                  <c:v>5.914682150701499</c:v>
                </c:pt>
                <c:pt idx="76">
                  <c:v>5.868441400347634</c:v>
                </c:pt>
                <c:pt idx="77">
                  <c:v>6.296932373876872</c:v>
                </c:pt>
                <c:pt idx="78">
                  <c:v>6.258183398147957</c:v>
                </c:pt>
                <c:pt idx="79">
                  <c:v>5.835955002865519</c:v>
                </c:pt>
                <c:pt idx="80">
                  <c:v>5.35176511028924</c:v>
                </c:pt>
                <c:pt idx="81">
                  <c:v>4.647345614761266</c:v>
                </c:pt>
                <c:pt idx="82">
                  <c:v>4.3918466884643355</c:v>
                </c:pt>
                <c:pt idx="83">
                  <c:v>4.114985388988393</c:v>
                </c:pt>
                <c:pt idx="84">
                  <c:v>3.744181741527399</c:v>
                </c:pt>
                <c:pt idx="85">
                  <c:v>3.1829374782976254</c:v>
                </c:pt>
                <c:pt idx="86">
                  <c:v>2.7416304426237583</c:v>
                </c:pt>
                <c:pt idx="87">
                  <c:v>2.396111893718852</c:v>
                </c:pt>
                <c:pt idx="88">
                  <c:v>1.6654334533241415</c:v>
                </c:pt>
                <c:pt idx="89">
                  <c:v>1.4562283947675272</c:v>
                </c:pt>
                <c:pt idx="90">
                  <c:v>4.397213304361866</c:v>
                </c:pt>
              </c:numCache>
            </c:numRef>
          </c:val>
        </c:ser>
        <c:ser>
          <c:idx val="2"/>
          <c:order val="2"/>
          <c:tx>
            <c:strRef>
              <c:f>'Figure 6. data'!$A$5</c:f>
              <c:strCache>
                <c:ptCount val="1"/>
                <c:pt idx="0">
                  <c:v>Public 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6. data'!$B$2:$CN$2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'Figure 6. data'!$B$5:$CN$5</c:f>
              <c:numCache>
                <c:ptCount val="91"/>
                <c:pt idx="0">
                  <c:v>12.378187942081176</c:v>
                </c:pt>
                <c:pt idx="1">
                  <c:v>15.015759860087167</c:v>
                </c:pt>
                <c:pt idx="2">
                  <c:v>16.98507205146597</c:v>
                </c:pt>
                <c:pt idx="3">
                  <c:v>19.866489297576184</c:v>
                </c:pt>
                <c:pt idx="4">
                  <c:v>24.318714803233</c:v>
                </c:pt>
                <c:pt idx="5">
                  <c:v>29.240307214761923</c:v>
                </c:pt>
                <c:pt idx="6">
                  <c:v>33.85340471396731</c:v>
                </c:pt>
                <c:pt idx="7">
                  <c:v>37.82636711631527</c:v>
                </c:pt>
                <c:pt idx="8">
                  <c:v>39.47552758872913</c:v>
                </c:pt>
                <c:pt idx="9">
                  <c:v>43.267101202277615</c:v>
                </c:pt>
                <c:pt idx="10">
                  <c:v>42.62623337735503</c:v>
                </c:pt>
                <c:pt idx="11">
                  <c:v>41.38796520033392</c:v>
                </c:pt>
                <c:pt idx="12">
                  <c:v>39.60729473988312</c:v>
                </c:pt>
                <c:pt idx="13">
                  <c:v>40.079199338978064</c:v>
                </c:pt>
                <c:pt idx="14">
                  <c:v>38.39577647245973</c:v>
                </c:pt>
                <c:pt idx="15">
                  <c:v>36.59509367555056</c:v>
                </c:pt>
                <c:pt idx="16">
                  <c:v>34.1817379128512</c:v>
                </c:pt>
                <c:pt idx="17">
                  <c:v>31.17997958219883</c:v>
                </c:pt>
                <c:pt idx="18">
                  <c:v>26.18960832577198</c:v>
                </c:pt>
                <c:pt idx="19">
                  <c:v>21.27870223498029</c:v>
                </c:pt>
                <c:pt idx="20">
                  <c:v>15.460131004936384</c:v>
                </c:pt>
                <c:pt idx="21">
                  <c:v>10.594209864293727</c:v>
                </c:pt>
                <c:pt idx="22">
                  <c:v>5.645787242403981</c:v>
                </c:pt>
                <c:pt idx="23">
                  <c:v>1.3809475695150277</c:v>
                </c:pt>
                <c:pt idx="24">
                  <c:v>-2.8104123710578</c:v>
                </c:pt>
                <c:pt idx="25">
                  <c:v>-6.516124692843078</c:v>
                </c:pt>
                <c:pt idx="26">
                  <c:v>-10.181134839848625</c:v>
                </c:pt>
                <c:pt idx="27">
                  <c:v>-13.39899914729248</c:v>
                </c:pt>
                <c:pt idx="28">
                  <c:v>-17.533861071227506</c:v>
                </c:pt>
                <c:pt idx="29">
                  <c:v>-20.989245062575787</c:v>
                </c:pt>
                <c:pt idx="30">
                  <c:v>-24.034560808957625</c:v>
                </c:pt>
                <c:pt idx="31">
                  <c:v>-25.51438508082621</c:v>
                </c:pt>
                <c:pt idx="32">
                  <c:v>-25.91864096849122</c:v>
                </c:pt>
                <c:pt idx="33">
                  <c:v>-27.48530103589083</c:v>
                </c:pt>
                <c:pt idx="34">
                  <c:v>-30.206258182774192</c:v>
                </c:pt>
                <c:pt idx="35">
                  <c:v>-35.1804459510031</c:v>
                </c:pt>
                <c:pt idx="36">
                  <c:v>-36.25472684098839</c:v>
                </c:pt>
                <c:pt idx="37">
                  <c:v>-37.91970454135037</c:v>
                </c:pt>
                <c:pt idx="38">
                  <c:v>-39.42633211173424</c:v>
                </c:pt>
                <c:pt idx="39">
                  <c:v>-41.10347591951705</c:v>
                </c:pt>
                <c:pt idx="40">
                  <c:v>-43.480182022620404</c:v>
                </c:pt>
                <c:pt idx="41">
                  <c:v>-42.93088159022317</c:v>
                </c:pt>
                <c:pt idx="42">
                  <c:v>-43.341373333753474</c:v>
                </c:pt>
                <c:pt idx="43">
                  <c:v>-44.934709335005415</c:v>
                </c:pt>
                <c:pt idx="44">
                  <c:v>-45.30738440461799</c:v>
                </c:pt>
                <c:pt idx="45">
                  <c:v>-45.06758272164296</c:v>
                </c:pt>
                <c:pt idx="46">
                  <c:v>-43.30977114021046</c:v>
                </c:pt>
                <c:pt idx="47">
                  <c:v>-42.619799533741286</c:v>
                </c:pt>
                <c:pt idx="48">
                  <c:v>-42.268943121607585</c:v>
                </c:pt>
                <c:pt idx="49">
                  <c:v>-43.50542779008087</c:v>
                </c:pt>
                <c:pt idx="50">
                  <c:v>-43.02089568064819</c:v>
                </c:pt>
                <c:pt idx="51">
                  <c:v>-43.214787407555846</c:v>
                </c:pt>
                <c:pt idx="52">
                  <c:v>-40.82087131585271</c:v>
                </c:pt>
                <c:pt idx="53">
                  <c:v>-36.18844263525136</c:v>
                </c:pt>
                <c:pt idx="54">
                  <c:v>-32.13033123579993</c:v>
                </c:pt>
                <c:pt idx="55">
                  <c:v>-30.089960216824768</c:v>
                </c:pt>
                <c:pt idx="56">
                  <c:v>-28.24144953931573</c:v>
                </c:pt>
                <c:pt idx="57">
                  <c:v>-25.29403569343544</c:v>
                </c:pt>
                <c:pt idx="58">
                  <c:v>-21.624847516911203</c:v>
                </c:pt>
                <c:pt idx="59">
                  <c:v>-18.220092947744718</c:v>
                </c:pt>
                <c:pt idx="60">
                  <c:v>-14.70353314464231</c:v>
                </c:pt>
                <c:pt idx="61">
                  <c:v>-10.737025699980423</c:v>
                </c:pt>
                <c:pt idx="62">
                  <c:v>-5.7893896600764325</c:v>
                </c:pt>
                <c:pt idx="63">
                  <c:v>-0.5973187240295612</c:v>
                </c:pt>
                <c:pt idx="64">
                  <c:v>4.445529092501931</c:v>
                </c:pt>
                <c:pt idx="65">
                  <c:v>9.884406780001349</c:v>
                </c:pt>
                <c:pt idx="66">
                  <c:v>13.76782741235655</c:v>
                </c:pt>
                <c:pt idx="67">
                  <c:v>16.014747973612785</c:v>
                </c:pt>
                <c:pt idx="68">
                  <c:v>18.14875322129919</c:v>
                </c:pt>
                <c:pt idx="69">
                  <c:v>19.250114649446683</c:v>
                </c:pt>
                <c:pt idx="70">
                  <c:v>20.41881572173744</c:v>
                </c:pt>
                <c:pt idx="71">
                  <c:v>21.120168243313874</c:v>
                </c:pt>
                <c:pt idx="72">
                  <c:v>20.930812603188443</c:v>
                </c:pt>
                <c:pt idx="73">
                  <c:v>22.793075537455813</c:v>
                </c:pt>
                <c:pt idx="74">
                  <c:v>24.012837329883286</c:v>
                </c:pt>
                <c:pt idx="75">
                  <c:v>25.84642238838919</c:v>
                </c:pt>
                <c:pt idx="76">
                  <c:v>24.61582801783939</c:v>
                </c:pt>
                <c:pt idx="77">
                  <c:v>25.7935804462276</c:v>
                </c:pt>
                <c:pt idx="78">
                  <c:v>25.20597369316589</c:v>
                </c:pt>
                <c:pt idx="79">
                  <c:v>23.085332150717957</c:v>
                </c:pt>
                <c:pt idx="80">
                  <c:v>20.848543414135005</c:v>
                </c:pt>
                <c:pt idx="81">
                  <c:v>18.315237935235203</c:v>
                </c:pt>
                <c:pt idx="82">
                  <c:v>17.521654035068227</c:v>
                </c:pt>
                <c:pt idx="83">
                  <c:v>16.88158279906004</c:v>
                </c:pt>
                <c:pt idx="84">
                  <c:v>15.862629955376065</c:v>
                </c:pt>
                <c:pt idx="85">
                  <c:v>14.094820770532277</c:v>
                </c:pt>
                <c:pt idx="86">
                  <c:v>12.63834145582612</c:v>
                </c:pt>
                <c:pt idx="87">
                  <c:v>11.473107767561487</c:v>
                </c:pt>
                <c:pt idx="88">
                  <c:v>8.245013779039885</c:v>
                </c:pt>
                <c:pt idx="89">
                  <c:v>7.472352635743785</c:v>
                </c:pt>
                <c:pt idx="90">
                  <c:v>23.395536897227807</c:v>
                </c:pt>
              </c:numCache>
            </c:numRef>
          </c:val>
        </c:ser>
        <c:ser>
          <c:idx val="3"/>
          <c:order val="3"/>
          <c:tx>
            <c:strRef>
              <c:f>'Figure 6. data'!$A$6</c:f>
              <c:strCache>
                <c:ptCount val="1"/>
                <c:pt idx="0">
                  <c:v>Asset reallocations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6. data'!$B$2:$CN$2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'Figure 6. data'!$B$6:$CN$6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-1.4155530232461253</c:v>
                </c:pt>
                <c:pt idx="18">
                  <c:v>-1.4834210068442368</c:v>
                </c:pt>
                <c:pt idx="19">
                  <c:v>-1.179696886561083</c:v>
                </c:pt>
                <c:pt idx="20">
                  <c:v>-0.1899075698915267</c:v>
                </c:pt>
                <c:pt idx="21">
                  <c:v>1.228906795432151</c:v>
                </c:pt>
                <c:pt idx="22">
                  <c:v>2.7866943261873196</c:v>
                </c:pt>
                <c:pt idx="23">
                  <c:v>4.44387797317092</c:v>
                </c:pt>
                <c:pt idx="24">
                  <c:v>6.152904563492211</c:v>
                </c:pt>
                <c:pt idx="25">
                  <c:v>6.937191655560887</c:v>
                </c:pt>
                <c:pt idx="26">
                  <c:v>8.019251715701955</c:v>
                </c:pt>
                <c:pt idx="27">
                  <c:v>8.87902866930387</c:v>
                </c:pt>
                <c:pt idx="28">
                  <c:v>10.582807253759425</c:v>
                </c:pt>
                <c:pt idx="29">
                  <c:v>12.149527065063236</c:v>
                </c:pt>
                <c:pt idx="30">
                  <c:v>13.803169232645809</c:v>
                </c:pt>
                <c:pt idx="31">
                  <c:v>14.634716121884134</c:v>
                </c:pt>
                <c:pt idx="32">
                  <c:v>14.832577645371435</c:v>
                </c:pt>
                <c:pt idx="33">
                  <c:v>15.973025790419019</c:v>
                </c:pt>
                <c:pt idx="34">
                  <c:v>17.85725450350749</c:v>
                </c:pt>
                <c:pt idx="35">
                  <c:v>21.1172690333838</c:v>
                </c:pt>
                <c:pt idx="36">
                  <c:v>21.793441467247163</c:v>
                </c:pt>
                <c:pt idx="37">
                  <c:v>22.77896580784664</c:v>
                </c:pt>
                <c:pt idx="38">
                  <c:v>23.734371034111195</c:v>
                </c:pt>
                <c:pt idx="39">
                  <c:v>24.826188877812033</c:v>
                </c:pt>
                <c:pt idx="40">
                  <c:v>26.64371300744496</c:v>
                </c:pt>
                <c:pt idx="41">
                  <c:v>26.45156100330355</c:v>
                </c:pt>
                <c:pt idx="42">
                  <c:v>27.031998067521503</c:v>
                </c:pt>
                <c:pt idx="43">
                  <c:v>28.361453510514064</c:v>
                </c:pt>
                <c:pt idx="44">
                  <c:v>28.666073997906437</c:v>
                </c:pt>
                <c:pt idx="45">
                  <c:v>28.752914445775907</c:v>
                </c:pt>
                <c:pt idx="46">
                  <c:v>26.879516838474604</c:v>
                </c:pt>
                <c:pt idx="47">
                  <c:v>26.208771437936225</c:v>
                </c:pt>
                <c:pt idx="48">
                  <c:v>25.811369076531385</c:v>
                </c:pt>
                <c:pt idx="49">
                  <c:v>26.768590176221455</c:v>
                </c:pt>
                <c:pt idx="50">
                  <c:v>27.471167482898323</c:v>
                </c:pt>
                <c:pt idx="51">
                  <c:v>28.60908645807254</c:v>
                </c:pt>
                <c:pt idx="52">
                  <c:v>28.245945521677754</c:v>
                </c:pt>
                <c:pt idx="53">
                  <c:v>24.337854737520523</c:v>
                </c:pt>
                <c:pt idx="54">
                  <c:v>22.860260055032462</c:v>
                </c:pt>
                <c:pt idx="55">
                  <c:v>23.34989692802363</c:v>
                </c:pt>
                <c:pt idx="56">
                  <c:v>24.54638314113932</c:v>
                </c:pt>
                <c:pt idx="57">
                  <c:v>25.003090702097616</c:v>
                </c:pt>
                <c:pt idx="58">
                  <c:v>25.305184208559726</c:v>
                </c:pt>
                <c:pt idx="59">
                  <c:v>25.970242729196087</c:v>
                </c:pt>
                <c:pt idx="60">
                  <c:v>26.391088345849898</c:v>
                </c:pt>
                <c:pt idx="61">
                  <c:v>28.216071151794665</c:v>
                </c:pt>
                <c:pt idx="62">
                  <c:v>28.37239577501898</c:v>
                </c:pt>
                <c:pt idx="63">
                  <c:v>28.195501395891725</c:v>
                </c:pt>
                <c:pt idx="64">
                  <c:v>27.583118264897916</c:v>
                </c:pt>
                <c:pt idx="65">
                  <c:v>30.839638433436914</c:v>
                </c:pt>
                <c:pt idx="66">
                  <c:v>31.576759453922698</c:v>
                </c:pt>
                <c:pt idx="67">
                  <c:v>30.53206054720821</c:v>
                </c:pt>
                <c:pt idx="68">
                  <c:v>32.24768592416848</c:v>
                </c:pt>
                <c:pt idx="69">
                  <c:v>33.47202687214331</c:v>
                </c:pt>
                <c:pt idx="70">
                  <c:v>34.25066888915984</c:v>
                </c:pt>
                <c:pt idx="71">
                  <c:v>34.50508725013356</c:v>
                </c:pt>
                <c:pt idx="72">
                  <c:v>31.5203964941776</c:v>
                </c:pt>
                <c:pt idx="73">
                  <c:v>34.02212900548537</c:v>
                </c:pt>
                <c:pt idx="74">
                  <c:v>32.93384807527454</c:v>
                </c:pt>
                <c:pt idx="75">
                  <c:v>33.99550921748473</c:v>
                </c:pt>
                <c:pt idx="76">
                  <c:v>31.27224052582104</c:v>
                </c:pt>
                <c:pt idx="77">
                  <c:v>33.878588305928936</c:v>
                </c:pt>
                <c:pt idx="78">
                  <c:v>32.83134363049561</c:v>
                </c:pt>
                <c:pt idx="79">
                  <c:v>30.26410634508677</c:v>
                </c:pt>
                <c:pt idx="80">
                  <c:v>27.25260519968696</c:v>
                </c:pt>
                <c:pt idx="81">
                  <c:v>24.191238686364407</c:v>
                </c:pt>
                <c:pt idx="82">
                  <c:v>23.377590404471963</c:v>
                </c:pt>
                <c:pt idx="83">
                  <c:v>22.488802735052282</c:v>
                </c:pt>
                <c:pt idx="84">
                  <c:v>21.132496651612183</c:v>
                </c:pt>
                <c:pt idx="85">
                  <c:v>19.375536374249897</c:v>
                </c:pt>
                <c:pt idx="86">
                  <c:v>17.41492592678958</c:v>
                </c:pt>
                <c:pt idx="87">
                  <c:v>17.009862057622392</c:v>
                </c:pt>
                <c:pt idx="88">
                  <c:v>12.09291547233696</c:v>
                </c:pt>
                <c:pt idx="89">
                  <c:v>11.015912085596781</c:v>
                </c:pt>
                <c:pt idx="90">
                  <c:v>36.17020753332336</c:v>
                </c:pt>
              </c:numCache>
            </c:numRef>
          </c:val>
        </c:ser>
        <c:overlap val="100"/>
        <c:gapWidth val="0"/>
        <c:axId val="6730310"/>
        <c:axId val="60572791"/>
      </c:barChart>
      <c:catAx>
        <c:axId val="6730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572791"/>
        <c:crosses val="autoZero"/>
        <c:auto val="0"/>
        <c:lblOffset val="100"/>
        <c:tickLblSkip val="10"/>
        <c:tickMarkSkip val="10"/>
        <c:noMultiLvlLbl val="0"/>
      </c:catAx>
      <c:valAx>
        <c:axId val="60572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Reallocations ($US Billions)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30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Finance of consumption, Young dependents (Age 0-19)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'Figure 7.data'!$A$6</c:f>
              <c:strCache>
                <c:ptCount val="1"/>
                <c:pt idx="0">
                  <c:v>Public 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USA 2000</c:v>
              </c:pt>
            </c:strLit>
          </c:cat>
          <c:val>
            <c:numRef>
              <c:f>'Figure 7.data'!$C$6</c:f>
              <c:numCache>
                <c:ptCount val="1"/>
                <c:pt idx="0">
                  <c:v>0.37701195960414274</c:v>
                </c:pt>
              </c:numCache>
            </c:numRef>
          </c:val>
        </c:ser>
        <c:ser>
          <c:idx val="1"/>
          <c:order val="1"/>
          <c:tx>
            <c:strRef>
              <c:f>'Figure 7.data'!$A$5</c:f>
              <c:strCache>
                <c:ptCount val="1"/>
                <c:pt idx="0">
                  <c:v>Intervivos 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USA 2000</c:v>
              </c:pt>
            </c:strLit>
          </c:cat>
          <c:val>
            <c:numRef>
              <c:f>'Figure 7.data'!$C$5</c:f>
              <c:numCache>
                <c:ptCount val="1"/>
                <c:pt idx="0">
                  <c:v>0.5664768065113299</c:v>
                </c:pt>
              </c:numCache>
            </c:numRef>
          </c:val>
        </c:ser>
        <c:ser>
          <c:idx val="0"/>
          <c:order val="2"/>
          <c:tx>
            <c:strRef>
              <c:f>'Figure 7.data'!$A$4</c:f>
              <c:strCache>
                <c:ptCount val="1"/>
                <c:pt idx="0">
                  <c:v>Work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USA 2000</c:v>
              </c:pt>
            </c:strLit>
          </c:cat>
          <c:val>
            <c:numRef>
              <c:f>'Figure 7.data'!$C$4</c:f>
              <c:numCache>
                <c:ptCount val="1"/>
                <c:pt idx="0">
                  <c:v>0.058082162953433075</c:v>
                </c:pt>
              </c:numCache>
            </c:numRef>
          </c:val>
        </c:ser>
        <c:overlap val="100"/>
        <c:axId val="8284208"/>
        <c:axId val="7449009"/>
      </c:barChart>
      <c:catAx>
        <c:axId val="828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49009"/>
        <c:crosses val="autoZero"/>
        <c:auto val="1"/>
        <c:lblOffset val="100"/>
        <c:noMultiLvlLbl val="0"/>
      </c:catAx>
      <c:valAx>
        <c:axId val="7449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84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Components of age reallocations, Mean values, US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6. data'!$A$19</c:f>
              <c:strCache>
                <c:ptCount val="1"/>
                <c:pt idx="0">
                  <c:v>Bequests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6. data'!$B$18:$CN$18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'Figure 6. data'!$B$19:$CN$19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0.106017453208554</c:v>
                </c:pt>
                <c:pt idx="18">
                  <c:v>0.12294611426229299</c:v>
                </c:pt>
                <c:pt idx="19">
                  <c:v>0.137788311279965</c:v>
                </c:pt>
                <c:pt idx="20">
                  <c:v>0.163631541114171</c:v>
                </c:pt>
                <c:pt idx="21">
                  <c:v>0.18489869241554002</c:v>
                </c:pt>
                <c:pt idx="22">
                  <c:v>0.217588078715292</c:v>
                </c:pt>
                <c:pt idx="23">
                  <c:v>0.245831560029935</c:v>
                </c:pt>
                <c:pt idx="24">
                  <c:v>0.267831607190728</c:v>
                </c:pt>
                <c:pt idx="25">
                  <c:v>0.316843581231953</c:v>
                </c:pt>
                <c:pt idx="26">
                  <c:v>0.346796306358091</c:v>
                </c:pt>
                <c:pt idx="27">
                  <c:v>0.385275872475132</c:v>
                </c:pt>
                <c:pt idx="28">
                  <c:v>0.398151008074369</c:v>
                </c:pt>
                <c:pt idx="29">
                  <c:v>0.420689498977166</c:v>
                </c:pt>
                <c:pt idx="30">
                  <c:v>0.44413118876172003</c:v>
                </c:pt>
                <c:pt idx="31">
                  <c:v>0.499214738556387</c:v>
                </c:pt>
                <c:pt idx="32">
                  <c:v>0.586516892828996</c:v>
                </c:pt>
                <c:pt idx="33">
                  <c:v>0.63265850549112</c:v>
                </c:pt>
                <c:pt idx="34">
                  <c:v>0.66467239526591</c:v>
                </c:pt>
                <c:pt idx="35">
                  <c:v>0.651531976165368</c:v>
                </c:pt>
                <c:pt idx="36">
                  <c:v>0.724204428076465</c:v>
                </c:pt>
                <c:pt idx="37">
                  <c:v>0.795828192760499</c:v>
                </c:pt>
                <c:pt idx="38">
                  <c:v>0.8642113706829719</c:v>
                </c:pt>
                <c:pt idx="39">
                  <c:v>0.94171955510211</c:v>
                </c:pt>
                <c:pt idx="40">
                  <c:v>0.995892745392453</c:v>
                </c:pt>
                <c:pt idx="41">
                  <c:v>1.10340304936538</c:v>
                </c:pt>
                <c:pt idx="42">
                  <c:v>1.1761886369086898</c:v>
                </c:pt>
                <c:pt idx="43">
                  <c:v>1.20949643871799</c:v>
                </c:pt>
                <c:pt idx="44">
                  <c:v>1.30634922288052</c:v>
                </c:pt>
                <c:pt idx="45">
                  <c:v>1.33607905833278</c:v>
                </c:pt>
                <c:pt idx="46">
                  <c:v>1.5527914807791101</c:v>
                </c:pt>
                <c:pt idx="47">
                  <c:v>1.68761552358069</c:v>
                </c:pt>
                <c:pt idx="48">
                  <c:v>1.87680097152354</c:v>
                </c:pt>
                <c:pt idx="49">
                  <c:v>1.97032595179106</c:v>
                </c:pt>
                <c:pt idx="50">
                  <c:v>1.86932687590801</c:v>
                </c:pt>
                <c:pt idx="51">
                  <c:v>1.90601858528055</c:v>
                </c:pt>
                <c:pt idx="52">
                  <c:v>1.89330955066866</c:v>
                </c:pt>
                <c:pt idx="53">
                  <c:v>2.50872626968048</c:v>
                </c:pt>
                <c:pt idx="54">
                  <c:v>2.61041680834452</c:v>
                </c:pt>
                <c:pt idx="55">
                  <c:v>2.72661219785366</c:v>
                </c:pt>
                <c:pt idx="56">
                  <c:v>2.63881080562861</c:v>
                </c:pt>
                <c:pt idx="57">
                  <c:v>2.6679568726818004</c:v>
                </c:pt>
                <c:pt idx="58">
                  <c:v>2.60957141529364</c:v>
                </c:pt>
                <c:pt idx="59">
                  <c:v>2.41785755441265</c:v>
                </c:pt>
                <c:pt idx="60">
                  <c:v>2.1814194272596903</c:v>
                </c:pt>
                <c:pt idx="61">
                  <c:v>1.6551329386551499</c:v>
                </c:pt>
                <c:pt idx="62">
                  <c:v>1.64403631605262</c:v>
                </c:pt>
                <c:pt idx="63">
                  <c:v>1.74531966628634</c:v>
                </c:pt>
                <c:pt idx="64">
                  <c:v>1.7618856790517</c:v>
                </c:pt>
                <c:pt idx="65">
                  <c:v>1.3703293922801398</c:v>
                </c:pt>
                <c:pt idx="66">
                  <c:v>1.1138326661598401</c:v>
                </c:pt>
                <c:pt idx="67">
                  <c:v>1.134224263003</c:v>
                </c:pt>
                <c:pt idx="68">
                  <c:v>0.306822144549815</c:v>
                </c:pt>
                <c:pt idx="69">
                  <c:v>-0.864359364925632</c:v>
                </c:pt>
                <c:pt idx="70">
                  <c:v>-1.34442198739214</c:v>
                </c:pt>
                <c:pt idx="71">
                  <c:v>-2.30566478010027</c:v>
                </c:pt>
                <c:pt idx="72">
                  <c:v>-2.30246674360357</c:v>
                </c:pt>
                <c:pt idx="73">
                  <c:v>-3.82073998464612</c:v>
                </c:pt>
                <c:pt idx="74">
                  <c:v>-3.9623395405146997</c:v>
                </c:pt>
                <c:pt idx="75">
                  <c:v>-5.01204981114855</c:v>
                </c:pt>
                <c:pt idx="76">
                  <c:v>-5.7566603399894</c:v>
                </c:pt>
                <c:pt idx="77">
                  <c:v>-7.62526401698383</c:v>
                </c:pt>
                <c:pt idx="78">
                  <c:v>-8.28879804031555</c:v>
                </c:pt>
                <c:pt idx="79">
                  <c:v>-9.02259767821774</c:v>
                </c:pt>
                <c:pt idx="80">
                  <c:v>-9.337235175946489</c:v>
                </c:pt>
                <c:pt idx="81">
                  <c:v>-10.3304937858237</c:v>
                </c:pt>
                <c:pt idx="82">
                  <c:v>-11.7475884511335</c:v>
                </c:pt>
                <c:pt idx="83">
                  <c:v>-13.141724456693401</c:v>
                </c:pt>
                <c:pt idx="84">
                  <c:v>-14.7071751080061</c:v>
                </c:pt>
                <c:pt idx="85">
                  <c:v>-17.416883531655</c:v>
                </c:pt>
                <c:pt idx="86">
                  <c:v>-18.900194010904098</c:v>
                </c:pt>
                <c:pt idx="87">
                  <c:v>-22.442735133863</c:v>
                </c:pt>
                <c:pt idx="88">
                  <c:v>-22.651782603578997</c:v>
                </c:pt>
                <c:pt idx="89">
                  <c:v>-23.2623047991523</c:v>
                </c:pt>
                <c:pt idx="90">
                  <c:v>-25.5195398568988</c:v>
                </c:pt>
              </c:numCache>
            </c:numRef>
          </c:val>
        </c:ser>
        <c:ser>
          <c:idx val="1"/>
          <c:order val="1"/>
          <c:tx>
            <c:strRef>
              <c:f>'Figure 6. data'!$A$20</c:f>
              <c:strCache>
                <c:ptCount val="1"/>
                <c:pt idx="0">
                  <c:v>Intervivos 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6. data'!$B$18:$CN$18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'Figure 6. data'!$B$20:$CN$20</c:f>
              <c:numCache>
                <c:ptCount val="91"/>
                <c:pt idx="0">
                  <c:v>6.84148611406495</c:v>
                </c:pt>
                <c:pt idx="1">
                  <c:v>6.99720248223909</c:v>
                </c:pt>
                <c:pt idx="2">
                  <c:v>7.15291885041323</c:v>
                </c:pt>
                <c:pt idx="3">
                  <c:v>7.09551895848226</c:v>
                </c:pt>
                <c:pt idx="4">
                  <c:v>6.7077861463231</c:v>
                </c:pt>
                <c:pt idx="5">
                  <c:v>11.8836304564141</c:v>
                </c:pt>
                <c:pt idx="6">
                  <c:v>12.2558337879536</c:v>
                </c:pt>
                <c:pt idx="7">
                  <c:v>11.977965885391201</c:v>
                </c:pt>
                <c:pt idx="8">
                  <c:v>11.9090248459047</c:v>
                </c:pt>
                <c:pt idx="9">
                  <c:v>12.1305488054014</c:v>
                </c:pt>
                <c:pt idx="10">
                  <c:v>12.6094002628526</c:v>
                </c:pt>
                <c:pt idx="11">
                  <c:v>13.187540698430999</c:v>
                </c:pt>
                <c:pt idx="12">
                  <c:v>13.815477234017001</c:v>
                </c:pt>
                <c:pt idx="13">
                  <c:v>14.570081326031898</c:v>
                </c:pt>
                <c:pt idx="14">
                  <c:v>15.1498356370107</c:v>
                </c:pt>
                <c:pt idx="15">
                  <c:v>15.0266811781328</c:v>
                </c:pt>
                <c:pt idx="16">
                  <c:v>15.10264829374</c:v>
                </c:pt>
                <c:pt idx="17">
                  <c:v>15.0339473059609</c:v>
                </c:pt>
                <c:pt idx="18">
                  <c:v>12.4311903000962</c:v>
                </c:pt>
                <c:pt idx="19">
                  <c:v>10.9258789019076</c:v>
                </c:pt>
                <c:pt idx="20">
                  <c:v>9.5792861178892</c:v>
                </c:pt>
                <c:pt idx="21">
                  <c:v>8.10058962537243</c:v>
                </c:pt>
                <c:pt idx="22">
                  <c:v>6.27151540475042</c:v>
                </c:pt>
                <c:pt idx="23">
                  <c:v>4.371099096408719</c:v>
                </c:pt>
                <c:pt idx="24">
                  <c:v>2.65121942299493</c:v>
                </c:pt>
                <c:pt idx="25">
                  <c:v>1.06612296883262</c:v>
                </c:pt>
                <c:pt idx="26">
                  <c:v>-0.370978481789134</c:v>
                </c:pt>
                <c:pt idx="27">
                  <c:v>-1.58372703304652</c:v>
                </c:pt>
                <c:pt idx="28">
                  <c:v>-2.69209299501536</c:v>
                </c:pt>
                <c:pt idx="29">
                  <c:v>-3.61439838186194</c:v>
                </c:pt>
                <c:pt idx="30">
                  <c:v>-4.462162324732111</c:v>
                </c:pt>
                <c:pt idx="31">
                  <c:v>-5.366956426276309</c:v>
                </c:pt>
                <c:pt idx="32">
                  <c:v>-6.30422523932096</c:v>
                </c:pt>
                <c:pt idx="33">
                  <c:v>-7.20516299554996</c:v>
                </c:pt>
                <c:pt idx="34">
                  <c:v>-8.07839641554073</c:v>
                </c:pt>
                <c:pt idx="35">
                  <c:v>-9.00317366756814</c:v>
                </c:pt>
                <c:pt idx="36">
                  <c:v>-9.97572174140937</c:v>
                </c:pt>
                <c:pt idx="37">
                  <c:v>-10.4500533244561</c:v>
                </c:pt>
                <c:pt idx="38">
                  <c:v>-10.8549969666101</c:v>
                </c:pt>
                <c:pt idx="39">
                  <c:v>-11.2912323819688</c:v>
                </c:pt>
                <c:pt idx="40">
                  <c:v>-11.5985293406011</c:v>
                </c:pt>
                <c:pt idx="41">
                  <c:v>-11.9717981578166</c:v>
                </c:pt>
                <c:pt idx="42">
                  <c:v>-12.345469661409101</c:v>
                </c:pt>
                <c:pt idx="43">
                  <c:v>-12.6271080184431</c:v>
                </c:pt>
                <c:pt idx="44">
                  <c:v>-12.7407291152576</c:v>
                </c:pt>
                <c:pt idx="45">
                  <c:v>-12.7460232248014</c:v>
                </c:pt>
                <c:pt idx="46">
                  <c:v>-12.641300937235501</c:v>
                </c:pt>
                <c:pt idx="47">
                  <c:v>-12.459103369975601</c:v>
                </c:pt>
                <c:pt idx="48">
                  <c:v>-12.2043555268357</c:v>
                </c:pt>
                <c:pt idx="49">
                  <c:v>-11.763657621602501</c:v>
                </c:pt>
                <c:pt idx="50">
                  <c:v>-11.253852182216901</c:v>
                </c:pt>
                <c:pt idx="51">
                  <c:v>-10.7137646380942</c:v>
                </c:pt>
                <c:pt idx="52">
                  <c:v>-9.96045884464133</c:v>
                </c:pt>
                <c:pt idx="53">
                  <c:v>-9.20196281333392</c:v>
                </c:pt>
                <c:pt idx="54">
                  <c:v>-8.401320563418631</c:v>
                </c:pt>
                <c:pt idx="55">
                  <c:v>-7.5196912123731</c:v>
                </c:pt>
                <c:pt idx="56">
                  <c:v>-6.47231465412558</c:v>
                </c:pt>
                <c:pt idx="57">
                  <c:v>-5.564664252867661</c:v>
                </c:pt>
                <c:pt idx="58">
                  <c:v>-4.61557788680201</c:v>
                </c:pt>
                <c:pt idx="59">
                  <c:v>-3.74628191035865</c:v>
                </c:pt>
                <c:pt idx="60">
                  <c:v>-2.85836550516745</c:v>
                </c:pt>
                <c:pt idx="61">
                  <c:v>-2.13180953127848</c:v>
                </c:pt>
                <c:pt idx="62">
                  <c:v>-1.52167252946299</c:v>
                </c:pt>
                <c:pt idx="63">
                  <c:v>-0.9256464946722</c:v>
                </c:pt>
                <c:pt idx="64">
                  <c:v>-0.562511893861939</c:v>
                </c:pt>
                <c:pt idx="65">
                  <c:v>-0.389724342753076</c:v>
                </c:pt>
                <c:pt idx="66">
                  <c:v>-0.155435453645153</c:v>
                </c:pt>
                <c:pt idx="67">
                  <c:v>0.298780701955138</c:v>
                </c:pt>
                <c:pt idx="68">
                  <c:v>0.697991848870788</c:v>
                </c:pt>
                <c:pt idx="69">
                  <c:v>1.2624243115357001</c:v>
                </c:pt>
                <c:pt idx="70">
                  <c:v>1.87333922905705</c:v>
                </c:pt>
                <c:pt idx="71">
                  <c:v>2.35038892352069</c:v>
                </c:pt>
                <c:pt idx="72">
                  <c:v>2.69009897479058</c:v>
                </c:pt>
                <c:pt idx="73">
                  <c:v>3.05672082071623</c:v>
                </c:pt>
                <c:pt idx="74">
                  <c:v>3.37853705475099</c:v>
                </c:pt>
                <c:pt idx="75">
                  <c:v>3.6699749824567003</c:v>
                </c:pt>
                <c:pt idx="76">
                  <c:v>4.05047766251432</c:v>
                </c:pt>
                <c:pt idx="77">
                  <c:v>4.32602347624728</c:v>
                </c:pt>
                <c:pt idx="78">
                  <c:v>4.52680552605246</c:v>
                </c:pt>
                <c:pt idx="79">
                  <c:v>4.68605742862702</c:v>
                </c:pt>
                <c:pt idx="80">
                  <c:v>4.79517765152849</c:v>
                </c:pt>
                <c:pt idx="81">
                  <c:v>4.83737646690358</c:v>
                </c:pt>
                <c:pt idx="82">
                  <c:v>4.94095456881673</c:v>
                </c:pt>
                <c:pt idx="83">
                  <c:v>5.01953015525069</c:v>
                </c:pt>
                <c:pt idx="84">
                  <c:v>5.1021128065364705</c:v>
                </c:pt>
                <c:pt idx="85">
                  <c:v>5.14949879971711</c:v>
                </c:pt>
                <c:pt idx="86">
                  <c:v>5.15401453399371</c:v>
                </c:pt>
                <c:pt idx="87">
                  <c:v>5.108978041842169</c:v>
                </c:pt>
                <c:pt idx="88">
                  <c:v>5.02927480019994</c:v>
                </c:pt>
                <c:pt idx="89">
                  <c:v>4.9150218056413495</c:v>
                </c:pt>
                <c:pt idx="90">
                  <c:v>4.80076881108277</c:v>
                </c:pt>
              </c:numCache>
            </c:numRef>
          </c:val>
        </c:ser>
        <c:ser>
          <c:idx val="2"/>
          <c:order val="2"/>
          <c:tx>
            <c:strRef>
              <c:f>'Figure 6. data'!$A$21</c:f>
              <c:strCache>
                <c:ptCount val="1"/>
                <c:pt idx="0">
                  <c:v>Public 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6. data'!$B$18:$CN$18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'Figure 6. data'!$B$21:$CN$21</c:f>
              <c:numCache>
                <c:ptCount val="91"/>
                <c:pt idx="0">
                  <c:v>3.2157983960605603</c:v>
                </c:pt>
                <c:pt idx="1">
                  <c:v>3.78165286261223</c:v>
                </c:pt>
                <c:pt idx="2">
                  <c:v>4.3475073291639</c:v>
                </c:pt>
                <c:pt idx="3">
                  <c:v>5.07008544554569</c:v>
                </c:pt>
                <c:pt idx="4">
                  <c:v>6.06659104173422</c:v>
                </c:pt>
                <c:pt idx="5">
                  <c:v>7.34339009284668</c:v>
                </c:pt>
                <c:pt idx="6">
                  <c:v>8.4381001637518</c:v>
                </c:pt>
                <c:pt idx="7">
                  <c:v>9.26188609413636</c:v>
                </c:pt>
                <c:pt idx="8">
                  <c:v>9.82160234044909</c:v>
                </c:pt>
                <c:pt idx="9">
                  <c:v>10.1038037564314</c:v>
                </c:pt>
                <c:pt idx="10">
                  <c:v>10.112363203913999</c:v>
                </c:pt>
                <c:pt idx="11">
                  <c:v>10.0775307253997</c:v>
                </c:pt>
                <c:pt idx="12">
                  <c:v>10.0232528878944</c:v>
                </c:pt>
                <c:pt idx="13">
                  <c:v>9.93141602544407</c:v>
                </c:pt>
                <c:pt idx="14">
                  <c:v>9.696885081660978</c:v>
                </c:pt>
                <c:pt idx="15">
                  <c:v>9.260052238306379</c:v>
                </c:pt>
                <c:pt idx="16">
                  <c:v>8.58725584538916</c:v>
                </c:pt>
                <c:pt idx="17">
                  <c:v>7.6711486750281</c:v>
                </c:pt>
                <c:pt idx="18">
                  <c:v>6.517925848115871</c:v>
                </c:pt>
                <c:pt idx="19">
                  <c:v>5.28548857816413</c:v>
                </c:pt>
                <c:pt idx="20">
                  <c:v>4.03369708903203</c:v>
                </c:pt>
                <c:pt idx="21">
                  <c:v>2.79185513287983</c:v>
                </c:pt>
                <c:pt idx="22">
                  <c:v>1.56753400960768</c:v>
                </c:pt>
                <c:pt idx="23">
                  <c:v>0.38788668153154704</c:v>
                </c:pt>
                <c:pt idx="24">
                  <c:v>-0.769442722589193</c:v>
                </c:pt>
                <c:pt idx="25">
                  <c:v>-1.8827136598846</c:v>
                </c:pt>
                <c:pt idx="26">
                  <c:v>-2.8963357773899</c:v>
                </c:pt>
                <c:pt idx="27">
                  <c:v>-3.80769057890668</c:v>
                </c:pt>
                <c:pt idx="28">
                  <c:v>-4.61884669935668</c:v>
                </c:pt>
                <c:pt idx="29">
                  <c:v>-5.31857889316767</c:v>
                </c:pt>
                <c:pt idx="30">
                  <c:v>-5.90087836159987</c:v>
                </c:pt>
                <c:pt idx="31">
                  <c:v>-6.41641515583631</c:v>
                </c:pt>
                <c:pt idx="32">
                  <c:v>-6.85332704833195</c:v>
                </c:pt>
                <c:pt idx="33">
                  <c:v>-7.195673227918309</c:v>
                </c:pt>
                <c:pt idx="34">
                  <c:v>-7.5266031934195</c:v>
                </c:pt>
                <c:pt idx="35">
                  <c:v>-7.87154742062485</c:v>
                </c:pt>
                <c:pt idx="36">
                  <c:v>-8.196941241808851</c:v>
                </c:pt>
                <c:pt idx="37">
                  <c:v>-8.53348704312004</c:v>
                </c:pt>
                <c:pt idx="38">
                  <c:v>-8.858494927982</c:v>
                </c:pt>
                <c:pt idx="39">
                  <c:v>-9.14361511961708</c:v>
                </c:pt>
                <c:pt idx="40">
                  <c:v>-9.38463931975185</c:v>
                </c:pt>
                <c:pt idx="41">
                  <c:v>-9.59263922285276</c:v>
                </c:pt>
                <c:pt idx="42">
                  <c:v>-9.77123984336606</c:v>
                </c:pt>
                <c:pt idx="43">
                  <c:v>-9.977641885051629</c:v>
                </c:pt>
                <c:pt idx="44">
                  <c:v>-10.1917592933736</c:v>
                </c:pt>
                <c:pt idx="45">
                  <c:v>-10.4182742806878</c:v>
                </c:pt>
                <c:pt idx="46">
                  <c:v>-10.7091848267392</c:v>
                </c:pt>
                <c:pt idx="47">
                  <c:v>-11.011532675557</c:v>
                </c:pt>
                <c:pt idx="48">
                  <c:v>-11.285490476762499</c:v>
                </c:pt>
                <c:pt idx="49">
                  <c:v>-11.5115580030532</c:v>
                </c:pt>
                <c:pt idx="50">
                  <c:v>-11.7144988495364</c:v>
                </c:pt>
                <c:pt idx="51">
                  <c:v>-11.7635100667149</c:v>
                </c:pt>
                <c:pt idx="52">
                  <c:v>-11.6752483485261</c:v>
                </c:pt>
                <c:pt idx="53">
                  <c:v>-11.4844035052532</c:v>
                </c:pt>
                <c:pt idx="54">
                  <c:v>-11.1895139475</c:v>
                </c:pt>
                <c:pt idx="55">
                  <c:v>-10.7463081793923</c:v>
                </c:pt>
                <c:pt idx="56">
                  <c:v>-10.2317543222411</c:v>
                </c:pt>
                <c:pt idx="57">
                  <c:v>-9.64772749821034</c:v>
                </c:pt>
                <c:pt idx="58">
                  <c:v>-8.857591661630881</c:v>
                </c:pt>
                <c:pt idx="59">
                  <c:v>-7.870127553186681</c:v>
                </c:pt>
                <c:pt idx="60">
                  <c:v>-6.64838014199502</c:v>
                </c:pt>
                <c:pt idx="61">
                  <c:v>-4.949613071818501</c:v>
                </c:pt>
                <c:pt idx="62">
                  <c:v>-2.75745360658488</c:v>
                </c:pt>
                <c:pt idx="63">
                  <c:v>-0.29318376430470405</c:v>
                </c:pt>
                <c:pt idx="64">
                  <c:v>2.3304723764871302</c:v>
                </c:pt>
                <c:pt idx="65">
                  <c:v>4.9899371285726</c:v>
                </c:pt>
                <c:pt idx="66">
                  <c:v>7.1453279095242</c:v>
                </c:pt>
                <c:pt idx="67">
                  <c:v>8.73969963862576</c:v>
                </c:pt>
                <c:pt idx="68">
                  <c:v>9.9499361687204</c:v>
                </c:pt>
                <c:pt idx="69">
                  <c:v>10.7721232816635</c:v>
                </c:pt>
                <c:pt idx="70">
                  <c:v>11.2817348810206</c:v>
                </c:pt>
                <c:pt idx="71">
                  <c:v>11.9791887321543</c:v>
                </c:pt>
                <c:pt idx="72">
                  <c:v>12.802226593583</c:v>
                </c:pt>
                <c:pt idx="73">
                  <c:v>13.720051327851799</c:v>
                </c:pt>
                <c:pt idx="74">
                  <c:v>14.8121846490145</c:v>
                </c:pt>
                <c:pt idx="75">
                  <c:v>16.0373323763724</c:v>
                </c:pt>
                <c:pt idx="76">
                  <c:v>16.9901775835482</c:v>
                </c:pt>
                <c:pt idx="77">
                  <c:v>17.720316484541502</c:v>
                </c:pt>
                <c:pt idx="78">
                  <c:v>18.232533907127703</c:v>
                </c:pt>
                <c:pt idx="79">
                  <c:v>18.5366734603123</c:v>
                </c:pt>
                <c:pt idx="80">
                  <c:v>18.6802797555849</c:v>
                </c:pt>
                <c:pt idx="81">
                  <c:v>19.0641515217279</c:v>
                </c:pt>
                <c:pt idx="82">
                  <c:v>19.712367643704802</c:v>
                </c:pt>
                <c:pt idx="83">
                  <c:v>20.5924458820678</c:v>
                </c:pt>
                <c:pt idx="84">
                  <c:v>21.6156514367429</c:v>
                </c:pt>
                <c:pt idx="85">
                  <c:v>22.8032322767783</c:v>
                </c:pt>
                <c:pt idx="86">
                  <c:v>23.758926271100698</c:v>
                </c:pt>
                <c:pt idx="87">
                  <c:v>24.462904178146097</c:v>
                </c:pt>
                <c:pt idx="88">
                  <c:v>24.8982869555437</c:v>
                </c:pt>
                <c:pt idx="89">
                  <c:v>25.2204779662914</c:v>
                </c:pt>
                <c:pt idx="90">
                  <c:v>25.5426689770391</c:v>
                </c:pt>
              </c:numCache>
            </c:numRef>
          </c:val>
        </c:ser>
        <c:ser>
          <c:idx val="3"/>
          <c:order val="3"/>
          <c:tx>
            <c:strRef>
              <c:f>'Figure 6. data'!$A$22</c:f>
              <c:strCache>
                <c:ptCount val="1"/>
                <c:pt idx="0">
                  <c:v>Asset reallocations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6. data'!$B$18:$CN$18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'Figure 6. data'!$B$22:$CN$22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-0.34826570909321797</c:v>
                </c:pt>
                <c:pt idx="18">
                  <c:v>-0.36918567104470495</c:v>
                </c:pt>
                <c:pt idx="19">
                  <c:v>-0.293028886384065</c:v>
                </c:pt>
                <c:pt idx="20">
                  <c:v>-0.0495487141481535</c:v>
                </c:pt>
                <c:pt idx="21">
                  <c:v>0.323849516727209</c:v>
                </c:pt>
                <c:pt idx="22">
                  <c:v>0.773716391200633</c:v>
                </c:pt>
                <c:pt idx="23">
                  <c:v>1.24821616562152</c:v>
                </c:pt>
                <c:pt idx="24">
                  <c:v>1.68455977774642</c:v>
                </c:pt>
                <c:pt idx="25">
                  <c:v>2.00437316761404</c:v>
                </c:pt>
                <c:pt idx="26">
                  <c:v>2.28132187790848</c:v>
                </c:pt>
                <c:pt idx="27">
                  <c:v>2.523217849505</c:v>
                </c:pt>
                <c:pt idx="28">
                  <c:v>2.78776957085429</c:v>
                </c:pt>
                <c:pt idx="29">
                  <c:v>3.0786347016086903</c:v>
                </c:pt>
                <c:pt idx="30">
                  <c:v>3.3889041407432</c:v>
                </c:pt>
                <c:pt idx="31">
                  <c:v>3.68037144647417</c:v>
                </c:pt>
                <c:pt idx="32">
                  <c:v>3.92198440099868</c:v>
                </c:pt>
                <c:pt idx="33">
                  <c:v>4.1817505982154</c:v>
                </c:pt>
                <c:pt idx="34">
                  <c:v>4.44955704074765</c:v>
                </c:pt>
                <c:pt idx="35">
                  <c:v>4.724942509878381</c:v>
                </c:pt>
                <c:pt idx="36">
                  <c:v>4.92734533478436</c:v>
                </c:pt>
                <c:pt idx="37">
                  <c:v>5.12620053157227</c:v>
                </c:pt>
                <c:pt idx="38">
                  <c:v>5.332750833343209</c:v>
                </c:pt>
                <c:pt idx="39">
                  <c:v>5.52267444315689</c:v>
                </c:pt>
                <c:pt idx="40">
                  <c:v>5.75070354084002</c:v>
                </c:pt>
                <c:pt idx="41">
                  <c:v>5.91043724673377</c:v>
                </c:pt>
                <c:pt idx="42">
                  <c:v>6.09431857475213</c:v>
                </c:pt>
                <c:pt idx="43">
                  <c:v>6.29759111954464</c:v>
                </c:pt>
                <c:pt idx="44">
                  <c:v>6.44834677419427</c:v>
                </c:pt>
                <c:pt idx="45">
                  <c:v>6.64681198713121</c:v>
                </c:pt>
                <c:pt idx="46">
                  <c:v>6.64648429899956</c:v>
                </c:pt>
                <c:pt idx="47">
                  <c:v>6.77147115266372</c:v>
                </c:pt>
                <c:pt idx="48">
                  <c:v>6.89144176298294</c:v>
                </c:pt>
                <c:pt idx="49">
                  <c:v>7.08298238004662</c:v>
                </c:pt>
                <c:pt idx="50">
                  <c:v>7.4803407688834405</c:v>
                </c:pt>
                <c:pt idx="51">
                  <c:v>7.78768788968312</c:v>
                </c:pt>
                <c:pt idx="52">
                  <c:v>8.0786719678974</c:v>
                </c:pt>
                <c:pt idx="53">
                  <c:v>7.72361903149863</c:v>
                </c:pt>
                <c:pt idx="54">
                  <c:v>7.96117527864927</c:v>
                </c:pt>
                <c:pt idx="55">
                  <c:v>8.339166503958449</c:v>
                </c:pt>
                <c:pt idx="56">
                  <c:v>8.89304783913806</c:v>
                </c:pt>
                <c:pt idx="57">
                  <c:v>9.53675438077598</c:v>
                </c:pt>
                <c:pt idx="58">
                  <c:v>10.3650667810021</c:v>
                </c:pt>
                <c:pt idx="59">
                  <c:v>11.2177870580672</c:v>
                </c:pt>
                <c:pt idx="60">
                  <c:v>11.9330494213983</c:v>
                </c:pt>
                <c:pt idx="61">
                  <c:v>13.007199434061</c:v>
                </c:pt>
                <c:pt idx="62">
                  <c:v>13.5136119091778</c:v>
                </c:pt>
                <c:pt idx="63">
                  <c:v>13.8392836238915</c:v>
                </c:pt>
                <c:pt idx="64">
                  <c:v>14.4598525476176</c:v>
                </c:pt>
                <c:pt idx="65">
                  <c:v>15.5687498780519</c:v>
                </c:pt>
                <c:pt idx="66">
                  <c:v>16.3879378975907</c:v>
                </c:pt>
                <c:pt idx="67">
                  <c:v>16.6622065467783</c:v>
                </c:pt>
                <c:pt idx="68">
                  <c:v>17.679584521423703</c:v>
                </c:pt>
                <c:pt idx="69">
                  <c:v>18.7305274030794</c:v>
                </c:pt>
                <c:pt idx="70">
                  <c:v>18.9240635290009</c:v>
                </c:pt>
                <c:pt idx="71">
                  <c:v>19.5710066144788</c:v>
                </c:pt>
                <c:pt idx="72">
                  <c:v>19.2792924903723</c:v>
                </c:pt>
                <c:pt idx="73">
                  <c:v>20.4792615841152</c:v>
                </c:pt>
                <c:pt idx="74">
                  <c:v>20.3150603234411</c:v>
                </c:pt>
                <c:pt idx="75">
                  <c:v>21.0937232407743</c:v>
                </c:pt>
                <c:pt idx="76">
                  <c:v>21.584523566872402</c:v>
                </c:pt>
                <c:pt idx="77">
                  <c:v>23.274756603957602</c:v>
                </c:pt>
                <c:pt idx="78">
                  <c:v>23.7482825796121</c:v>
                </c:pt>
                <c:pt idx="79">
                  <c:v>24.300965358628897</c:v>
                </c:pt>
                <c:pt idx="80">
                  <c:v>24.418314463806</c:v>
                </c:pt>
                <c:pt idx="81">
                  <c:v>25.180423068809798</c:v>
                </c:pt>
                <c:pt idx="82">
                  <c:v>26.300465455749</c:v>
                </c:pt>
                <c:pt idx="83">
                  <c:v>27.432229476719897</c:v>
                </c:pt>
                <c:pt idx="84">
                  <c:v>28.7967810441529</c:v>
                </c:pt>
                <c:pt idx="85">
                  <c:v>31.3466104764454</c:v>
                </c:pt>
                <c:pt idx="86">
                  <c:v>32.738468299615</c:v>
                </c:pt>
                <c:pt idx="87">
                  <c:v>36.268344552257304</c:v>
                </c:pt>
                <c:pt idx="88">
                  <c:v>36.518177850084996</c:v>
                </c:pt>
                <c:pt idx="89">
                  <c:v>37.180601823369706</c:v>
                </c:pt>
                <c:pt idx="90">
                  <c:v>39.4897386588276</c:v>
                </c:pt>
              </c:numCache>
            </c:numRef>
          </c:val>
        </c:ser>
        <c:overlap val="100"/>
        <c:gapWidth val="0"/>
        <c:axId val="67041082"/>
        <c:axId val="66498827"/>
      </c:barChart>
      <c:catAx>
        <c:axId val="6704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498827"/>
        <c:crosses val="autoZero"/>
        <c:auto val="1"/>
        <c:lblOffset val="100"/>
        <c:tickLblSkip val="10"/>
        <c:tickMarkSkip val="10"/>
        <c:noMultiLvlLbl val="0"/>
      </c:catAx>
      <c:valAx>
        <c:axId val="66498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Reallocations ($US 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41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Finance of consumption, Old dependents (65+)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'Figure 8.data'!$A$7</c:f>
              <c:strCache>
                <c:ptCount val="1"/>
                <c:pt idx="0">
                  <c:v>Bequests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USA 2000</c:v>
              </c:pt>
            </c:strLit>
          </c:cat>
          <c:val>
            <c:numRef>
              <c:f>'Figure 8.data'!$C$7</c:f>
              <c:numCache>
                <c:ptCount val="1"/>
                <c:pt idx="0">
                  <c:v>-0.14527068874385127</c:v>
                </c:pt>
              </c:numCache>
            </c:numRef>
          </c:val>
        </c:ser>
        <c:ser>
          <c:idx val="4"/>
          <c:order val="1"/>
          <c:tx>
            <c:strRef>
              <c:f>'Figure 8.data'!$A$8</c:f>
              <c:strCache>
                <c:ptCount val="1"/>
                <c:pt idx="0">
                  <c:v>Asset reallocations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USA 2000</c:v>
              </c:pt>
            </c:strLit>
          </c:cat>
          <c:val>
            <c:numRef>
              <c:f>'Figure 8.data'!$C$8</c:f>
              <c:numCache>
                <c:ptCount val="1"/>
                <c:pt idx="0">
                  <c:v>0.5538594311721451</c:v>
                </c:pt>
              </c:numCache>
            </c:numRef>
          </c:val>
        </c:ser>
        <c:ser>
          <c:idx val="2"/>
          <c:order val="2"/>
          <c:tx>
            <c:strRef>
              <c:f>'Figure 8.data'!$A$6</c:f>
              <c:strCache>
                <c:ptCount val="1"/>
                <c:pt idx="0">
                  <c:v>Public 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USA 2000</c:v>
              </c:pt>
            </c:strLit>
          </c:cat>
          <c:val>
            <c:numRef>
              <c:f>'Figure 8.data'!$C$6</c:f>
              <c:numCache>
                <c:ptCount val="1"/>
                <c:pt idx="0">
                  <c:v>0.3675937338454157</c:v>
                </c:pt>
              </c:numCache>
            </c:numRef>
          </c:val>
        </c:ser>
        <c:ser>
          <c:idx val="1"/>
          <c:order val="3"/>
          <c:tx>
            <c:strRef>
              <c:f>'Figure 8.data'!$A$5</c:f>
              <c:strCache>
                <c:ptCount val="1"/>
                <c:pt idx="0">
                  <c:v>Intervivos 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USA 2000</c:v>
              </c:pt>
            </c:strLit>
          </c:cat>
          <c:val>
            <c:numRef>
              <c:f>'Figure 8.data'!$C$5</c:f>
              <c:numCache>
                <c:ptCount val="1"/>
                <c:pt idx="0">
                  <c:v>0.0721560420211997</c:v>
                </c:pt>
              </c:numCache>
            </c:numRef>
          </c:val>
        </c:ser>
        <c:ser>
          <c:idx val="0"/>
          <c:order val="4"/>
          <c:tx>
            <c:strRef>
              <c:f>'Figure 8.data'!$A$4</c:f>
              <c:strCache>
                <c:ptCount val="1"/>
                <c:pt idx="0">
                  <c:v>Work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USA 2000</c:v>
              </c:pt>
            </c:strLit>
          </c:cat>
          <c:val>
            <c:numRef>
              <c:f>'Figure 8.data'!$C$4</c:f>
              <c:numCache>
                <c:ptCount val="1"/>
                <c:pt idx="0">
                  <c:v>0.15166148170509078</c:v>
                </c:pt>
              </c:numCache>
            </c:numRef>
          </c:val>
        </c:ser>
        <c:overlap val="100"/>
        <c:axId val="61618532"/>
        <c:axId val="17695877"/>
      </c:barChart>
      <c:catAx>
        <c:axId val="61618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695877"/>
        <c:crosses val="autoZero"/>
        <c:auto val="1"/>
        <c:lblOffset val="100"/>
        <c:noMultiLvlLbl val="0"/>
      </c:catAx>
      <c:valAx>
        <c:axId val="17695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18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workbookViewId="0" topLeftCell="A1">
      <selection activeCell="A18" sqref="A18"/>
    </sheetView>
  </sheetViews>
  <sheetFormatPr defaultColWidth="9.140625" defaultRowHeight="12.75"/>
  <sheetData>
    <row r="1" ht="12.75">
      <c r="A1" t="s">
        <v>97</v>
      </c>
    </row>
    <row r="2" ht="12.75">
      <c r="A2" s="82" t="s">
        <v>106</v>
      </c>
    </row>
    <row r="4" ht="12.75">
      <c r="A4" s="83" t="s">
        <v>102</v>
      </c>
    </row>
    <row r="5" ht="12.75">
      <c r="A5" t="s">
        <v>107</v>
      </c>
    </row>
    <row r="6" ht="12.75">
      <c r="A6" t="s">
        <v>108</v>
      </c>
    </row>
    <row r="7" ht="12.75">
      <c r="A7" t="s">
        <v>109</v>
      </c>
    </row>
    <row r="10" ht="12.75">
      <c r="A10" s="83" t="s">
        <v>98</v>
      </c>
    </row>
    <row r="11" ht="12.75">
      <c r="A11" t="s">
        <v>110</v>
      </c>
    </row>
    <row r="12" ht="12.75">
      <c r="A12" t="s">
        <v>111</v>
      </c>
    </row>
    <row r="14" ht="12.75">
      <c r="A14" t="s">
        <v>112</v>
      </c>
    </row>
    <row r="15" ht="12.75">
      <c r="A15" t="s">
        <v>113</v>
      </c>
    </row>
    <row r="17" ht="12.75">
      <c r="A17" t="s">
        <v>114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C4" activeCellId="1" sqref="A4:A6 C4:C6"/>
    </sheetView>
  </sheetViews>
  <sheetFormatPr defaultColWidth="9.140625" defaultRowHeight="12.75"/>
  <cols>
    <col min="1" max="1" width="17.00390625" style="0" customWidth="1"/>
    <col min="2" max="2" width="9.8515625" style="0" customWidth="1"/>
  </cols>
  <sheetData>
    <row r="1" ht="12.75">
      <c r="A1" t="s">
        <v>159</v>
      </c>
    </row>
    <row r="2" spans="2:3" ht="12.75">
      <c r="B2" t="s">
        <v>161</v>
      </c>
      <c r="C2" t="s">
        <v>162</v>
      </c>
    </row>
    <row r="3" spans="1:3" ht="12.75">
      <c r="A3" t="s">
        <v>3</v>
      </c>
      <c r="B3" s="94">
        <f>average!H27</f>
        <v>20592.347467025837</v>
      </c>
      <c r="C3" s="100">
        <f aca="true" t="shared" si="0" ref="C3:C8">B3/$B$3</f>
        <v>1</v>
      </c>
    </row>
    <row r="4" spans="1:3" ht="12.75">
      <c r="A4" t="s">
        <v>160</v>
      </c>
      <c r="B4" s="94">
        <f>average!H30</f>
        <v>1196.0480811735094</v>
      </c>
      <c r="C4" s="100">
        <f t="shared" si="0"/>
        <v>0.058082162953433075</v>
      </c>
    </row>
    <row r="5" spans="1:3" ht="12.75">
      <c r="A5" t="s">
        <v>154</v>
      </c>
      <c r="B5" s="94">
        <f>average!H39</f>
        <v>11665.08723169247</v>
      </c>
      <c r="C5" s="100">
        <f t="shared" si="0"/>
        <v>0.5664768065113299</v>
      </c>
    </row>
    <row r="6" spans="1:3" ht="12.75">
      <c r="A6" t="s">
        <v>155</v>
      </c>
      <c r="B6" s="94">
        <f>average!H38</f>
        <v>7763.561271392816</v>
      </c>
      <c r="C6" s="100">
        <f t="shared" si="0"/>
        <v>0.37701195960414274</v>
      </c>
    </row>
    <row r="7" spans="1:3" ht="12.75">
      <c r="A7" t="s">
        <v>95</v>
      </c>
      <c r="B7" s="94">
        <f>average!H40</f>
        <v>18.41655261215859</v>
      </c>
      <c r="C7" s="100">
        <f t="shared" si="0"/>
        <v>0.0008943396395990642</v>
      </c>
    </row>
    <row r="8" spans="1:3" ht="12.75">
      <c r="A8" t="s">
        <v>156</v>
      </c>
      <c r="B8" s="94">
        <f>average!H33</f>
        <v>-50.76566984511457</v>
      </c>
      <c r="C8" s="100">
        <f t="shared" si="0"/>
        <v>-0.002465268708504688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C3" sqref="C3:C8"/>
    </sheetView>
  </sheetViews>
  <sheetFormatPr defaultColWidth="9.140625" defaultRowHeight="12.75"/>
  <cols>
    <col min="1" max="1" width="17.00390625" style="0" customWidth="1"/>
    <col min="2" max="2" width="9.8515625" style="0" customWidth="1"/>
  </cols>
  <sheetData>
    <row r="1" ht="12.75">
      <c r="A1" t="s">
        <v>163</v>
      </c>
    </row>
    <row r="2" spans="2:3" ht="12.75">
      <c r="B2" t="s">
        <v>161</v>
      </c>
      <c r="C2" t="s">
        <v>162</v>
      </c>
    </row>
    <row r="3" spans="1:3" ht="12.75">
      <c r="A3" t="s">
        <v>3</v>
      </c>
      <c r="B3" s="94">
        <f>average!L27</f>
        <v>39775.82381478016</v>
      </c>
      <c r="C3" s="101">
        <f aca="true" t="shared" si="0" ref="C3:C8">B3/$B$3</f>
        <v>1</v>
      </c>
    </row>
    <row r="4" spans="1:3" ht="12.75">
      <c r="A4" t="s">
        <v>160</v>
      </c>
      <c r="B4" s="94">
        <f>average!L30</f>
        <v>6032.460375790195</v>
      </c>
      <c r="C4" s="101">
        <f t="shared" si="0"/>
        <v>0.15166148170509078</v>
      </c>
    </row>
    <row r="5" spans="1:3" ht="12.75">
      <c r="A5" t="s">
        <v>154</v>
      </c>
      <c r="B5" s="94">
        <f>average!L39</f>
        <v>2870.0660146071127</v>
      </c>
      <c r="C5" s="101">
        <f t="shared" si="0"/>
        <v>0.0721560420211997</v>
      </c>
    </row>
    <row r="6" spans="1:3" ht="12.75">
      <c r="A6" t="s">
        <v>155</v>
      </c>
      <c r="B6" s="94">
        <f>average!L38</f>
        <v>14621.343592852447</v>
      </c>
      <c r="C6" s="101">
        <f t="shared" si="0"/>
        <v>0.3675937338454157</v>
      </c>
    </row>
    <row r="7" spans="1:3" ht="12.75">
      <c r="A7" t="s">
        <v>95</v>
      </c>
      <c r="B7" s="94">
        <f>average!L40</f>
        <v>-5778.261320927195</v>
      </c>
      <c r="C7" s="101">
        <f t="shared" si="0"/>
        <v>-0.14527068874385127</v>
      </c>
    </row>
    <row r="8" spans="1:3" ht="12.75">
      <c r="A8" t="s">
        <v>156</v>
      </c>
      <c r="B8" s="94">
        <f>average!L33</f>
        <v>22030.215152457604</v>
      </c>
      <c r="C8" s="101">
        <f t="shared" si="0"/>
        <v>0.5538594311721451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8"/>
  <sheetViews>
    <sheetView workbookViewId="0" topLeftCell="A187">
      <selection activeCell="B207" sqref="B207"/>
    </sheetView>
  </sheetViews>
  <sheetFormatPr defaultColWidth="9.140625" defaultRowHeight="12.75"/>
  <cols>
    <col min="1" max="1" width="41.140625" style="0" customWidth="1"/>
    <col min="2" max="2" width="9.140625" style="15" customWidth="1"/>
    <col min="5" max="5" width="45.7109375" style="0" customWidth="1"/>
    <col min="6" max="6" width="9.140625" style="15" customWidth="1"/>
  </cols>
  <sheetData>
    <row r="1" spans="1:2" ht="12.75">
      <c r="A1" s="84"/>
      <c r="B1" s="85"/>
    </row>
    <row r="2" spans="1:2" ht="12.75">
      <c r="A2" s="86" t="s">
        <v>62</v>
      </c>
      <c r="B2" s="85"/>
    </row>
    <row r="3" spans="1:2" ht="12.75">
      <c r="A3" s="84"/>
      <c r="B3" s="85"/>
    </row>
    <row r="8" spans="1:7" ht="12.75">
      <c r="A8" s="39" t="s">
        <v>22</v>
      </c>
      <c r="B8" s="41"/>
      <c r="C8" s="40"/>
      <c r="D8" s="40"/>
      <c r="E8" s="40"/>
      <c r="F8" s="41"/>
      <c r="G8" s="33"/>
    </row>
    <row r="9" spans="1:8" ht="12.75">
      <c r="A9" s="40"/>
      <c r="B9" s="41"/>
      <c r="C9" s="40"/>
      <c r="D9" s="40"/>
      <c r="E9" s="40"/>
      <c r="F9" s="41"/>
      <c r="G9" s="39" t="s">
        <v>63</v>
      </c>
      <c r="H9" s="40"/>
    </row>
    <row r="10" spans="1:8" ht="12.75">
      <c r="A10" s="39" t="s">
        <v>23</v>
      </c>
      <c r="B10" s="42">
        <v>9817</v>
      </c>
      <c r="C10" s="40"/>
      <c r="D10" s="40"/>
      <c r="E10" s="39" t="s">
        <v>24</v>
      </c>
      <c r="F10" s="43">
        <v>9944.1</v>
      </c>
      <c r="G10" s="43">
        <f>F10-B10</f>
        <v>127.10000000000036</v>
      </c>
      <c r="H10" s="40"/>
    </row>
    <row r="11" spans="1:7" ht="12.75">
      <c r="A11" s="39"/>
      <c r="B11" s="42"/>
      <c r="C11" s="40"/>
      <c r="D11" s="40"/>
      <c r="E11" s="40"/>
      <c r="F11" s="41"/>
      <c r="G11" s="33"/>
    </row>
    <row r="12" spans="1:8" ht="12.75">
      <c r="A12" s="39" t="s">
        <v>25</v>
      </c>
      <c r="B12" s="42">
        <f>SUM(B13:B14)</f>
        <v>8156.5</v>
      </c>
      <c r="C12" s="40"/>
      <c r="D12" s="40"/>
      <c r="E12" s="39" t="s">
        <v>26</v>
      </c>
      <c r="F12" s="43">
        <v>5787.3</v>
      </c>
      <c r="G12" s="33"/>
      <c r="H12">
        <f>(F12+F23-G10)/(F12+F23)</f>
        <v>0.9824092783790517</v>
      </c>
    </row>
    <row r="13" spans="1:8" ht="12.75">
      <c r="A13" s="40" t="s">
        <v>27</v>
      </c>
      <c r="B13" s="44">
        <v>6739.4</v>
      </c>
      <c r="C13" s="40"/>
      <c r="D13" s="40"/>
      <c r="E13" s="39"/>
      <c r="F13" s="43"/>
      <c r="G13" s="33"/>
      <c r="H13" t="s">
        <v>64</v>
      </c>
    </row>
    <row r="14" spans="1:8" ht="12.75">
      <c r="A14" s="40" t="s">
        <v>28</v>
      </c>
      <c r="B14" s="45">
        <v>1417.1</v>
      </c>
      <c r="C14" s="40"/>
      <c r="D14" s="40"/>
      <c r="E14" s="39" t="s">
        <v>29</v>
      </c>
      <c r="F14" s="43">
        <v>708.9</v>
      </c>
      <c r="G14" s="33"/>
      <c r="H14" t="s">
        <v>65</v>
      </c>
    </row>
    <row r="15" spans="1:7" ht="12.75">
      <c r="A15" s="40"/>
      <c r="B15" s="45"/>
      <c r="C15" s="40"/>
      <c r="D15" s="40"/>
      <c r="E15" s="40" t="s">
        <v>30</v>
      </c>
      <c r="F15" s="41">
        <v>454.3</v>
      </c>
      <c r="G15" s="33"/>
    </row>
    <row r="16" spans="1:7" ht="12.75">
      <c r="A16" s="39" t="s">
        <v>31</v>
      </c>
      <c r="B16" s="42">
        <f>SUM(B17:B18)</f>
        <v>2040</v>
      </c>
      <c r="C16" s="40"/>
      <c r="D16" s="40"/>
      <c r="E16" s="40" t="s">
        <v>32</v>
      </c>
      <c r="F16" s="41">
        <v>254.6</v>
      </c>
      <c r="G16" s="33"/>
    </row>
    <row r="17" spans="1:7" ht="12.75">
      <c r="A17" s="40" t="s">
        <v>33</v>
      </c>
      <c r="B17" s="45">
        <v>1735.5</v>
      </c>
      <c r="C17" s="40"/>
      <c r="D17" s="40"/>
      <c r="E17" s="40"/>
      <c r="F17" s="41"/>
      <c r="G17" s="33"/>
    </row>
    <row r="18" spans="1:7" ht="12.75">
      <c r="A18" s="40" t="s">
        <v>34</v>
      </c>
      <c r="B18" s="45">
        <v>304.5</v>
      </c>
      <c r="C18" s="40"/>
      <c r="D18" s="40"/>
      <c r="E18" s="39" t="s">
        <v>35</v>
      </c>
      <c r="F18" s="43">
        <v>44.3</v>
      </c>
      <c r="G18" s="33"/>
    </row>
    <row r="19" spans="1:7" ht="12.75">
      <c r="A19" s="40"/>
      <c r="B19" s="45"/>
      <c r="C19" s="40"/>
      <c r="D19" s="40"/>
      <c r="E19" s="39"/>
      <c r="F19" s="43"/>
      <c r="G19" s="33"/>
    </row>
    <row r="20" spans="1:7" ht="12.75">
      <c r="A20" s="39" t="s">
        <v>36</v>
      </c>
      <c r="B20" s="42">
        <v>-379.5</v>
      </c>
      <c r="C20" s="40"/>
      <c r="D20" s="40"/>
      <c r="E20" s="39" t="s">
        <v>37</v>
      </c>
      <c r="F20" s="43">
        <v>2304.5</v>
      </c>
      <c r="G20" s="29"/>
    </row>
    <row r="21" spans="1:7" ht="12.75">
      <c r="A21" s="40"/>
      <c r="B21" s="41"/>
      <c r="C21" s="40"/>
      <c r="D21" s="40"/>
      <c r="E21" s="46" t="s">
        <v>38</v>
      </c>
      <c r="F21" s="47">
        <v>728.4</v>
      </c>
      <c r="G21" s="33"/>
    </row>
    <row r="22" spans="1:7" ht="12.75">
      <c r="A22" s="40"/>
      <c r="B22" s="41"/>
      <c r="C22" s="40"/>
      <c r="D22" s="40"/>
      <c r="E22" s="46" t="s">
        <v>39</v>
      </c>
      <c r="F22" s="47">
        <v>138</v>
      </c>
      <c r="G22" s="33"/>
    </row>
    <row r="23" spans="1:7" ht="12.75">
      <c r="A23" s="40"/>
      <c r="B23" s="41"/>
      <c r="C23" s="40"/>
      <c r="D23" s="40"/>
      <c r="E23" s="40" t="s">
        <v>40</v>
      </c>
      <c r="F23" s="41">
        <f>1576.1-F22</f>
        <v>1438.1</v>
      </c>
      <c r="G23" s="33"/>
    </row>
    <row r="24" spans="1:7" ht="12.75">
      <c r="A24" s="40"/>
      <c r="B24" s="41"/>
      <c r="C24" s="40"/>
      <c r="D24" s="40"/>
      <c r="E24" s="40"/>
      <c r="F24" s="41"/>
      <c r="G24" s="33"/>
    </row>
    <row r="25" spans="1:7" ht="12.75">
      <c r="A25" s="40"/>
      <c r="B25" s="41"/>
      <c r="C25" s="40"/>
      <c r="D25" s="40"/>
      <c r="E25" s="39" t="s">
        <v>41</v>
      </c>
      <c r="F25" s="43">
        <v>1187.8</v>
      </c>
      <c r="G25" s="33"/>
    </row>
    <row r="26" spans="1:7" ht="12.75">
      <c r="A26" s="40"/>
      <c r="B26" s="41"/>
      <c r="C26" s="40"/>
      <c r="D26" s="40"/>
      <c r="E26" s="40" t="s">
        <v>42</v>
      </c>
      <c r="F26" s="41">
        <v>990.8</v>
      </c>
      <c r="G26" s="33"/>
    </row>
    <row r="27" spans="1:7" ht="12.75">
      <c r="A27" s="40"/>
      <c r="B27" s="41"/>
      <c r="C27" s="40"/>
      <c r="D27" s="40"/>
      <c r="E27" s="40" t="s">
        <v>43</v>
      </c>
      <c r="F27" s="41">
        <v>197</v>
      </c>
      <c r="G27" s="33"/>
    </row>
    <row r="29" spans="1:6" ht="12.75">
      <c r="A29" s="60" t="s">
        <v>66</v>
      </c>
      <c r="B29" s="62"/>
      <c r="C29" s="61"/>
      <c r="D29" s="61"/>
      <c r="E29" s="61"/>
      <c r="F29" s="62"/>
    </row>
    <row r="30" spans="1:6" ht="12.75">
      <c r="A30" s="61"/>
      <c r="B30" s="62"/>
      <c r="C30" s="61"/>
      <c r="D30" s="61"/>
      <c r="E30" s="61"/>
      <c r="F30" s="62"/>
    </row>
    <row r="31" spans="1:6" ht="12.75">
      <c r="A31" s="60" t="s">
        <v>23</v>
      </c>
      <c r="B31" s="64">
        <v>9817</v>
      </c>
      <c r="C31" s="60"/>
      <c r="D31" s="60"/>
      <c r="E31" s="60" t="s">
        <v>24</v>
      </c>
      <c r="F31" s="64">
        <f>F33+F35-F39+F41+F46</f>
        <v>9817.099999999999</v>
      </c>
    </row>
    <row r="32" spans="1:6" ht="12.75">
      <c r="A32" s="61"/>
      <c r="B32" s="62"/>
      <c r="C32" s="61"/>
      <c r="D32" s="61"/>
      <c r="E32" s="61"/>
      <c r="F32" s="62"/>
    </row>
    <row r="33" spans="1:6" ht="12.75">
      <c r="A33" s="60" t="s">
        <v>25</v>
      </c>
      <c r="B33" s="64">
        <v>8156.5</v>
      </c>
      <c r="C33" s="60"/>
      <c r="D33" s="60"/>
      <c r="E33" s="60" t="s">
        <v>26</v>
      </c>
      <c r="F33" s="64">
        <f>F12*H12</f>
        <v>5685.497216763086</v>
      </c>
    </row>
    <row r="34" spans="1:6" ht="12.75">
      <c r="A34" s="61" t="s">
        <v>27</v>
      </c>
      <c r="B34" s="62">
        <v>6739.4</v>
      </c>
      <c r="C34" s="61"/>
      <c r="D34" s="61"/>
      <c r="E34" s="61"/>
      <c r="F34" s="62"/>
    </row>
    <row r="35" spans="1:6" ht="12.75">
      <c r="A35" s="61" t="s">
        <v>28</v>
      </c>
      <c r="B35" s="62">
        <v>1417.1</v>
      </c>
      <c r="C35" s="61"/>
      <c r="D35" s="61"/>
      <c r="E35" s="60" t="s">
        <v>29</v>
      </c>
      <c r="F35" s="64">
        <f>F14</f>
        <v>708.9</v>
      </c>
    </row>
    <row r="36" spans="1:6" ht="12.75">
      <c r="A36" s="61"/>
      <c r="B36" s="62"/>
      <c r="C36" s="61"/>
      <c r="D36" s="61"/>
      <c r="E36" s="61" t="s">
        <v>30</v>
      </c>
      <c r="F36" s="62">
        <f>F15</f>
        <v>454.3</v>
      </c>
    </row>
    <row r="37" spans="1:6" ht="12.75">
      <c r="A37" s="60" t="s">
        <v>31</v>
      </c>
      <c r="B37" s="64">
        <v>2040</v>
      </c>
      <c r="C37" s="61"/>
      <c r="D37" s="61"/>
      <c r="E37" s="61" t="s">
        <v>32</v>
      </c>
      <c r="F37" s="62">
        <f>F16</f>
        <v>254.6</v>
      </c>
    </row>
    <row r="38" spans="1:6" ht="12.75">
      <c r="A38" s="61" t="s">
        <v>33</v>
      </c>
      <c r="B38" s="62">
        <v>1735.5</v>
      </c>
      <c r="C38" s="61"/>
      <c r="D38" s="61"/>
      <c r="E38" s="61"/>
      <c r="F38" s="62"/>
    </row>
    <row r="39" spans="1:6" ht="12.75">
      <c r="A39" s="61" t="s">
        <v>34</v>
      </c>
      <c r="B39" s="62">
        <v>304.5</v>
      </c>
      <c r="C39" s="61"/>
      <c r="D39" s="61"/>
      <c r="E39" s="60" t="s">
        <v>35</v>
      </c>
      <c r="F39" s="64">
        <f>F18</f>
        <v>44.3</v>
      </c>
    </row>
    <row r="40" spans="1:6" ht="12.75">
      <c r="A40" s="61"/>
      <c r="B40" s="62"/>
      <c r="C40" s="61"/>
      <c r="D40" s="61"/>
      <c r="E40" s="61"/>
      <c r="F40" s="62"/>
    </row>
    <row r="41" spans="1:6" ht="12.75">
      <c r="A41" s="60" t="s">
        <v>36</v>
      </c>
      <c r="B41" s="64">
        <v>-379.5</v>
      </c>
      <c r="C41" s="61"/>
      <c r="D41" s="61"/>
      <c r="E41" s="60" t="s">
        <v>37</v>
      </c>
      <c r="F41" s="64">
        <f>SUM(F42:F44)</f>
        <v>2279.202783236914</v>
      </c>
    </row>
    <row r="42" spans="1:6" ht="12.75">
      <c r="A42" s="61"/>
      <c r="B42" s="62"/>
      <c r="C42" s="61"/>
      <c r="D42" s="61"/>
      <c r="E42" s="61" t="s">
        <v>38</v>
      </c>
      <c r="F42" s="62">
        <f>F21</f>
        <v>728.4</v>
      </c>
    </row>
    <row r="43" spans="1:6" ht="12.75">
      <c r="A43" s="61"/>
      <c r="B43" s="62"/>
      <c r="C43" s="61"/>
      <c r="D43" s="61"/>
      <c r="E43" s="61" t="s">
        <v>39</v>
      </c>
      <c r="F43" s="62">
        <f>F22</f>
        <v>138</v>
      </c>
    </row>
    <row r="44" spans="1:6" ht="12.75">
      <c r="A44" s="61"/>
      <c r="B44" s="62"/>
      <c r="C44" s="61"/>
      <c r="D44" s="61"/>
      <c r="E44" s="61" t="s">
        <v>40</v>
      </c>
      <c r="F44" s="62">
        <f>F23*H12</f>
        <v>1412.8027832369141</v>
      </c>
    </row>
    <row r="45" spans="1:6" ht="12.75">
      <c r="A45" s="61"/>
      <c r="B45" s="62"/>
      <c r="C45" s="61"/>
      <c r="D45" s="61"/>
      <c r="E45" s="61"/>
      <c r="F45" s="62"/>
    </row>
    <row r="46" spans="1:6" ht="12.75">
      <c r="A46" s="61"/>
      <c r="B46" s="62"/>
      <c r="C46" s="61"/>
      <c r="D46" s="61"/>
      <c r="E46" s="60" t="s">
        <v>41</v>
      </c>
      <c r="F46" s="64">
        <f>F25</f>
        <v>1187.8</v>
      </c>
    </row>
    <row r="47" spans="1:6" ht="12.75">
      <c r="A47" s="61"/>
      <c r="B47" s="62"/>
      <c r="C47" s="61"/>
      <c r="D47" s="61"/>
      <c r="E47" s="61" t="s">
        <v>42</v>
      </c>
      <c r="F47" s="62">
        <f>F26</f>
        <v>990.8</v>
      </c>
    </row>
    <row r="48" spans="1:6" ht="12.75">
      <c r="A48" s="61"/>
      <c r="B48" s="62"/>
      <c r="C48" s="61"/>
      <c r="D48" s="61"/>
      <c r="E48" s="61" t="s">
        <v>43</v>
      </c>
      <c r="F48" s="62">
        <f>F27</f>
        <v>197</v>
      </c>
    </row>
    <row r="50" spans="1:6" ht="12.75">
      <c r="A50" s="48" t="s">
        <v>67</v>
      </c>
      <c r="B50" s="50"/>
      <c r="C50" s="49"/>
      <c r="D50" s="49"/>
      <c r="E50" s="49"/>
      <c r="F50" s="50"/>
    </row>
    <row r="51" spans="1:6" ht="12.75">
      <c r="A51" s="49"/>
      <c r="B51" s="50"/>
      <c r="C51" s="49"/>
      <c r="D51" s="49"/>
      <c r="E51" s="49"/>
      <c r="F51" s="50"/>
    </row>
    <row r="52" spans="1:8" ht="12.75">
      <c r="A52" s="48" t="s">
        <v>0</v>
      </c>
      <c r="B52" s="51">
        <f>B54+B58+B64</f>
        <v>8629.2</v>
      </c>
      <c r="C52" s="49"/>
      <c r="D52" s="49"/>
      <c r="E52" s="48" t="s">
        <v>0</v>
      </c>
      <c r="F52" s="56">
        <f>F54+F56+F62-F60</f>
        <v>8629.3</v>
      </c>
      <c r="G52" s="15"/>
      <c r="H52" s="15"/>
    </row>
    <row r="53" spans="1:6" ht="12.75">
      <c r="A53" s="48"/>
      <c r="B53" s="51"/>
      <c r="C53" s="49"/>
      <c r="D53" s="49"/>
      <c r="E53" s="49"/>
      <c r="F53" s="50"/>
    </row>
    <row r="54" spans="1:6" ht="12.75">
      <c r="A54" s="48" t="s">
        <v>25</v>
      </c>
      <c r="B54" s="51">
        <f>SUM(B55:B56)</f>
        <v>8156.5</v>
      </c>
      <c r="C54" s="49"/>
      <c r="D54" s="49"/>
      <c r="E54" s="48" t="s">
        <v>26</v>
      </c>
      <c r="F54" s="56">
        <f>F33</f>
        <v>5685.497216763086</v>
      </c>
    </row>
    <row r="55" spans="1:6" ht="12.75">
      <c r="A55" s="49" t="s">
        <v>27</v>
      </c>
      <c r="B55" s="57">
        <v>6739.4</v>
      </c>
      <c r="C55" s="49"/>
      <c r="D55" s="49"/>
      <c r="E55" s="48"/>
      <c r="F55" s="56"/>
    </row>
    <row r="56" spans="1:6" ht="12.75">
      <c r="A56" s="49" t="s">
        <v>28</v>
      </c>
      <c r="B56" s="58">
        <v>1417.1</v>
      </c>
      <c r="C56" s="49"/>
      <c r="D56" s="49"/>
      <c r="E56" s="48" t="s">
        <v>29</v>
      </c>
      <c r="F56" s="56">
        <f>F35</f>
        <v>708.9</v>
      </c>
    </row>
    <row r="57" spans="1:6" ht="12.75">
      <c r="A57" s="49"/>
      <c r="B57" s="58"/>
      <c r="C57" s="49"/>
      <c r="D57" s="49"/>
      <c r="E57" s="49" t="s">
        <v>30</v>
      </c>
      <c r="F57" s="56">
        <f>F36</f>
        <v>454.3</v>
      </c>
    </row>
    <row r="58" spans="1:6" ht="12.75">
      <c r="A58" s="48" t="s">
        <v>44</v>
      </c>
      <c r="B58" s="51">
        <f>B59-B60+B61-B62</f>
        <v>852.2</v>
      </c>
      <c r="C58" s="49"/>
      <c r="D58" s="49"/>
      <c r="E58" s="49" t="s">
        <v>32</v>
      </c>
      <c r="F58" s="56">
        <f>F37</f>
        <v>254.6</v>
      </c>
    </row>
    <row r="59" spans="1:6" ht="12.75">
      <c r="A59" s="49" t="s">
        <v>33</v>
      </c>
      <c r="B59" s="58">
        <f>B17</f>
        <v>1735.5</v>
      </c>
      <c r="C59" s="49"/>
      <c r="D59" s="49"/>
      <c r="E59" s="49"/>
      <c r="F59" s="50"/>
    </row>
    <row r="60" spans="1:6" ht="12.75">
      <c r="A60" s="49" t="s">
        <v>45</v>
      </c>
      <c r="B60" s="58">
        <f>F47</f>
        <v>990.8</v>
      </c>
      <c r="C60" s="49"/>
      <c r="D60" s="49"/>
      <c r="E60" s="48" t="s">
        <v>35</v>
      </c>
      <c r="F60" s="56">
        <f>F39</f>
        <v>44.3</v>
      </c>
    </row>
    <row r="61" spans="1:6" ht="12.75">
      <c r="A61" s="49" t="s">
        <v>34</v>
      </c>
      <c r="B61" s="58">
        <f>B18</f>
        <v>304.5</v>
      </c>
      <c r="C61" s="49"/>
      <c r="D61" s="49"/>
      <c r="E61" s="48"/>
      <c r="F61" s="56"/>
    </row>
    <row r="62" spans="1:6" ht="12.75">
      <c r="A62" s="49" t="s">
        <v>46</v>
      </c>
      <c r="B62" s="58">
        <f>F48</f>
        <v>197</v>
      </c>
      <c r="C62" s="49"/>
      <c r="D62" s="49"/>
      <c r="E62" s="48" t="s">
        <v>37</v>
      </c>
      <c r="F62" s="56">
        <f>F41</f>
        <v>2279.202783236914</v>
      </c>
    </row>
    <row r="63" spans="1:6" ht="12.75">
      <c r="A63" s="49"/>
      <c r="B63" s="58"/>
      <c r="C63" s="49"/>
      <c r="D63" s="49"/>
      <c r="E63" s="59" t="s">
        <v>38</v>
      </c>
      <c r="F63" s="56">
        <f>F42</f>
        <v>728.4</v>
      </c>
    </row>
    <row r="64" spans="1:6" ht="12.75">
      <c r="A64" s="48" t="s">
        <v>36</v>
      </c>
      <c r="B64" s="51">
        <v>-379.5</v>
      </c>
      <c r="C64" s="49"/>
      <c r="D64" s="49"/>
      <c r="E64" s="59" t="s">
        <v>39</v>
      </c>
      <c r="F64" s="56">
        <f>F43</f>
        <v>138</v>
      </c>
    </row>
    <row r="65" spans="1:6" ht="12.75">
      <c r="A65" s="49"/>
      <c r="B65" s="50"/>
      <c r="C65" s="49"/>
      <c r="D65" s="49"/>
      <c r="E65" s="49" t="s">
        <v>40</v>
      </c>
      <c r="F65" s="56">
        <f>F44</f>
        <v>1412.8027832369141</v>
      </c>
    </row>
    <row r="66" spans="1:6" ht="12.75">
      <c r="A66" s="49"/>
      <c r="B66" s="50"/>
      <c r="C66" s="49"/>
      <c r="D66" s="49"/>
      <c r="E66" s="49"/>
      <c r="F66" s="50"/>
    </row>
    <row r="67" spans="1:7" ht="12.75">
      <c r="A67" s="33"/>
      <c r="B67" s="29"/>
      <c r="C67" s="33"/>
      <c r="D67" s="33"/>
      <c r="E67" s="33"/>
      <c r="F67" s="29"/>
      <c r="G67" s="33"/>
    </row>
    <row r="68" spans="1:7" ht="12.75">
      <c r="A68" s="33"/>
      <c r="B68" s="29"/>
      <c r="C68" s="33"/>
      <c r="D68" s="33"/>
      <c r="E68" s="33"/>
      <c r="F68" s="29"/>
      <c r="G68" s="33"/>
    </row>
    <row r="69" spans="1:7" ht="12.75">
      <c r="A69" s="60" t="s">
        <v>68</v>
      </c>
      <c r="B69" s="62"/>
      <c r="C69" s="61"/>
      <c r="D69" s="61"/>
      <c r="E69" s="61"/>
      <c r="F69" s="62"/>
      <c r="G69" s="33"/>
    </row>
    <row r="70" spans="1:7" ht="12.75">
      <c r="A70" s="61"/>
      <c r="B70" s="62"/>
      <c r="C70" s="61"/>
      <c r="D70" s="61"/>
      <c r="E70" s="61"/>
      <c r="F70" s="62"/>
      <c r="G70" s="33"/>
    </row>
    <row r="71" spans="1:7" ht="12.75">
      <c r="A71" s="60" t="s">
        <v>0</v>
      </c>
      <c r="B71" s="63">
        <f>B73+B80+B86</f>
        <v>8219.2</v>
      </c>
      <c r="C71" s="61"/>
      <c r="D71" s="61"/>
      <c r="E71" s="60" t="s">
        <v>0</v>
      </c>
      <c r="F71" s="64">
        <f>F73+F75</f>
        <v>8219.3</v>
      </c>
      <c r="G71" s="15"/>
    </row>
    <row r="72" spans="1:6" ht="12.75">
      <c r="A72" s="60"/>
      <c r="B72" s="63"/>
      <c r="C72" s="61"/>
      <c r="D72" s="61"/>
      <c r="E72" s="61"/>
      <c r="F72" s="62"/>
    </row>
    <row r="73" spans="1:6" ht="12.75">
      <c r="A73" s="60" t="s">
        <v>25</v>
      </c>
      <c r="B73" s="63">
        <f>B74+B78</f>
        <v>7746.5</v>
      </c>
      <c r="C73" s="61"/>
      <c r="D73" s="61"/>
      <c r="E73" s="60" t="s">
        <v>26</v>
      </c>
      <c r="F73" s="64">
        <f>F54</f>
        <v>5685.497216763086</v>
      </c>
    </row>
    <row r="74" spans="1:6" ht="12.75">
      <c r="A74" s="61" t="s">
        <v>27</v>
      </c>
      <c r="B74" s="65">
        <f>B75-B76+B77</f>
        <v>6329.4</v>
      </c>
      <c r="C74" s="61"/>
      <c r="D74" s="61"/>
      <c r="E74" s="60"/>
      <c r="F74" s="64"/>
    </row>
    <row r="75" spans="1:7" ht="12.75">
      <c r="A75" s="61" t="s">
        <v>47</v>
      </c>
      <c r="B75" s="65">
        <f>B55</f>
        <v>6739.4</v>
      </c>
      <c r="C75" s="61"/>
      <c r="D75" s="61"/>
      <c r="E75" s="60" t="s">
        <v>37</v>
      </c>
      <c r="F75" s="64">
        <f>SUM(F76:F79)</f>
        <v>2533.802783236914</v>
      </c>
      <c r="G75" s="15"/>
    </row>
    <row r="76" spans="1:6" ht="12.75">
      <c r="A76" s="61" t="s">
        <v>48</v>
      </c>
      <c r="B76" s="65">
        <f>F57</f>
        <v>454.3</v>
      </c>
      <c r="C76" s="61"/>
      <c r="D76" s="61"/>
      <c r="E76" s="66" t="s">
        <v>38</v>
      </c>
      <c r="F76" s="67">
        <f>F63</f>
        <v>728.4</v>
      </c>
    </row>
    <row r="77" spans="1:6" ht="12.75">
      <c r="A77" s="61" t="s">
        <v>49</v>
      </c>
      <c r="B77" s="65">
        <f>F60</f>
        <v>44.3</v>
      </c>
      <c r="C77" s="61"/>
      <c r="D77" s="61"/>
      <c r="E77" s="66" t="s">
        <v>39</v>
      </c>
      <c r="F77" s="67">
        <f>F64</f>
        <v>138</v>
      </c>
    </row>
    <row r="78" spans="1:6" ht="12.75">
      <c r="A78" s="61" t="s">
        <v>28</v>
      </c>
      <c r="B78" s="68">
        <v>1417.1</v>
      </c>
      <c r="C78" s="61"/>
      <c r="D78" s="61"/>
      <c r="E78" s="61" t="s">
        <v>50</v>
      </c>
      <c r="F78" s="67">
        <f>F65</f>
        <v>1412.8027832369141</v>
      </c>
    </row>
    <row r="79" spans="1:6" ht="12.75">
      <c r="A79" s="61"/>
      <c r="B79" s="68"/>
      <c r="C79" s="61"/>
      <c r="D79" s="61"/>
      <c r="E79" s="61" t="s">
        <v>51</v>
      </c>
      <c r="F79" s="62">
        <f>F58</f>
        <v>254.6</v>
      </c>
    </row>
    <row r="80" spans="1:6" ht="12.75">
      <c r="A80" s="60" t="s">
        <v>52</v>
      </c>
      <c r="B80" s="63">
        <f>B81-B82+B83-B84</f>
        <v>852.2</v>
      </c>
      <c r="C80" s="61"/>
      <c r="D80" s="61"/>
      <c r="E80" s="60"/>
      <c r="F80" s="64"/>
    </row>
    <row r="81" spans="1:6" ht="12.75">
      <c r="A81" s="61" t="s">
        <v>33</v>
      </c>
      <c r="B81" s="68">
        <f>B59</f>
        <v>1735.5</v>
      </c>
      <c r="C81" s="61"/>
      <c r="D81" s="61"/>
      <c r="E81" s="61"/>
      <c r="F81" s="62"/>
    </row>
    <row r="82" spans="1:6" ht="12.75">
      <c r="A82" s="61" t="s">
        <v>45</v>
      </c>
      <c r="B82" s="68">
        <f>B60</f>
        <v>990.8</v>
      </c>
      <c r="C82" s="61"/>
      <c r="D82" s="61"/>
      <c r="E82" s="61"/>
      <c r="F82" s="62"/>
    </row>
    <row r="83" spans="1:6" ht="12.75">
      <c r="A83" s="61" t="s">
        <v>34</v>
      </c>
      <c r="B83" s="68">
        <f>B61</f>
        <v>304.5</v>
      </c>
      <c r="C83" s="61"/>
      <c r="D83" s="61"/>
      <c r="E83" s="61"/>
      <c r="F83" s="62"/>
    </row>
    <row r="84" spans="1:6" ht="12.75">
      <c r="A84" s="61" t="s">
        <v>46</v>
      </c>
      <c r="B84" s="68">
        <f>B62</f>
        <v>197</v>
      </c>
      <c r="C84" s="61"/>
      <c r="D84" s="61"/>
      <c r="E84" s="61"/>
      <c r="F84" s="62"/>
    </row>
    <row r="85" spans="1:6" ht="12.75">
      <c r="A85" s="61"/>
      <c r="B85" s="68"/>
      <c r="C85" s="61"/>
      <c r="D85" s="61"/>
      <c r="E85" s="61"/>
      <c r="F85" s="62"/>
    </row>
    <row r="86" spans="1:6" ht="12.75">
      <c r="A86" s="60" t="s">
        <v>36</v>
      </c>
      <c r="B86" s="63">
        <f>B64</f>
        <v>-379.5</v>
      </c>
      <c r="C86" s="61"/>
      <c r="D86" s="61"/>
      <c r="E86" s="61"/>
      <c r="F86" s="62"/>
    </row>
    <row r="87" spans="1:6" ht="12.75">
      <c r="A87" s="61"/>
      <c r="B87" s="62"/>
      <c r="C87" s="61"/>
      <c r="D87" s="61"/>
      <c r="E87" s="61"/>
      <c r="F87" s="62"/>
    </row>
    <row r="88" spans="1:3" ht="12.75">
      <c r="A88" s="33"/>
      <c r="B88" s="29"/>
      <c r="C88" s="33"/>
    </row>
    <row r="90" spans="1:6" ht="12.75">
      <c r="A90" s="69" t="s">
        <v>69</v>
      </c>
      <c r="B90" s="71"/>
      <c r="C90" s="70"/>
      <c r="D90" s="70"/>
      <c r="E90" s="70"/>
      <c r="F90" s="71"/>
    </row>
    <row r="91" spans="1:6" ht="12.75">
      <c r="A91" s="70"/>
      <c r="B91" s="71"/>
      <c r="C91" s="70"/>
      <c r="D91" s="70"/>
      <c r="E91" s="70"/>
      <c r="F91" s="71"/>
    </row>
    <row r="92" spans="1:7" ht="12.75">
      <c r="A92" s="69" t="s">
        <v>0</v>
      </c>
      <c r="B92" s="52">
        <f>B94+B101+B107</f>
        <v>8219.2</v>
      </c>
      <c r="C92" s="70"/>
      <c r="D92" s="70"/>
      <c r="E92" s="69" t="s">
        <v>0</v>
      </c>
      <c r="F92" s="72">
        <f>F94+F98</f>
        <v>8219.3</v>
      </c>
      <c r="G92" s="15"/>
    </row>
    <row r="93" spans="1:6" ht="12.75">
      <c r="A93" s="70"/>
      <c r="B93" s="52"/>
      <c r="C93" s="70"/>
      <c r="D93" s="70"/>
      <c r="E93" s="70"/>
      <c r="F93" s="71"/>
    </row>
    <row r="94" spans="1:6" ht="12.75">
      <c r="A94" s="69" t="s">
        <v>25</v>
      </c>
      <c r="B94" s="52">
        <f>B95+B99</f>
        <v>7746.5</v>
      </c>
      <c r="C94" s="70"/>
      <c r="D94" s="70"/>
      <c r="E94" s="69" t="s">
        <v>53</v>
      </c>
      <c r="F94" s="72">
        <f>F95+F96</f>
        <v>6173.525216763086</v>
      </c>
    </row>
    <row r="95" spans="1:6" ht="12.75">
      <c r="A95" s="70" t="s">
        <v>27</v>
      </c>
      <c r="B95" s="53">
        <f>B96-B97+B98</f>
        <v>6329.4</v>
      </c>
      <c r="C95" s="70"/>
      <c r="D95" s="70"/>
      <c r="E95" s="70" t="s">
        <v>54</v>
      </c>
      <c r="F95" s="71">
        <f>F73</f>
        <v>5685.497216763086</v>
      </c>
    </row>
    <row r="96" spans="1:6" ht="12.75">
      <c r="A96" s="70" t="s">
        <v>47</v>
      </c>
      <c r="B96" s="53">
        <f>B75</f>
        <v>6739.4</v>
      </c>
      <c r="C96" s="70"/>
      <c r="D96" s="70"/>
      <c r="E96" s="70" t="s">
        <v>55</v>
      </c>
      <c r="F96" s="71">
        <f>0.67*F76</f>
        <v>488.028</v>
      </c>
    </row>
    <row r="97" spans="1:6" ht="12.75">
      <c r="A97" s="70" t="s">
        <v>48</v>
      </c>
      <c r="B97" s="53">
        <f>B76</f>
        <v>454.3</v>
      </c>
      <c r="C97" s="70"/>
      <c r="D97" s="70"/>
      <c r="E97" s="70"/>
      <c r="F97" s="71"/>
    </row>
    <row r="98" spans="1:6" ht="12.75">
      <c r="A98" s="70" t="s">
        <v>49</v>
      </c>
      <c r="B98" s="53">
        <f>B77</f>
        <v>44.3</v>
      </c>
      <c r="C98" s="70"/>
      <c r="D98" s="70"/>
      <c r="E98" s="69" t="s">
        <v>56</v>
      </c>
      <c r="F98" s="72">
        <f>F99+F100+F101+F102</f>
        <v>2045.7747832369141</v>
      </c>
    </row>
    <row r="99" spans="1:6" ht="12.75">
      <c r="A99" s="70" t="s">
        <v>28</v>
      </c>
      <c r="B99" s="54">
        <f>B78</f>
        <v>1417.1</v>
      </c>
      <c r="C99" s="70"/>
      <c r="D99" s="70"/>
      <c r="E99" s="70" t="s">
        <v>57</v>
      </c>
      <c r="F99" s="71">
        <f>0.33*F76</f>
        <v>240.372</v>
      </c>
    </row>
    <row r="100" spans="1:6" ht="12.75">
      <c r="A100" s="70"/>
      <c r="B100" s="54"/>
      <c r="C100" s="70"/>
      <c r="D100" s="70"/>
      <c r="E100" s="73" t="s">
        <v>39</v>
      </c>
      <c r="F100" s="74">
        <f>F77</f>
        <v>138</v>
      </c>
    </row>
    <row r="101" spans="1:6" ht="12.75">
      <c r="A101" s="69" t="s">
        <v>52</v>
      </c>
      <c r="B101" s="52">
        <f>B102-B103+B104-B105</f>
        <v>852.2</v>
      </c>
      <c r="C101" s="70"/>
      <c r="D101" s="70"/>
      <c r="E101" s="70" t="s">
        <v>50</v>
      </c>
      <c r="F101" s="74">
        <f>F78</f>
        <v>1412.8027832369141</v>
      </c>
    </row>
    <row r="102" spans="1:6" ht="12.75">
      <c r="A102" s="70" t="s">
        <v>33</v>
      </c>
      <c r="B102" s="54">
        <f>B81</f>
        <v>1735.5</v>
      </c>
      <c r="C102" s="70"/>
      <c r="D102" s="70"/>
      <c r="E102" s="70" t="s">
        <v>51</v>
      </c>
      <c r="F102" s="74">
        <f>F79</f>
        <v>254.6</v>
      </c>
    </row>
    <row r="103" spans="1:6" ht="12.75">
      <c r="A103" s="70" t="s">
        <v>45</v>
      </c>
      <c r="B103" s="54">
        <f>B82</f>
        <v>990.8</v>
      </c>
      <c r="C103" s="70"/>
      <c r="D103" s="70"/>
      <c r="E103" s="70"/>
      <c r="F103" s="71"/>
    </row>
    <row r="104" spans="1:6" ht="12.75">
      <c r="A104" s="70" t="s">
        <v>34</v>
      </c>
      <c r="B104" s="54">
        <f>B83</f>
        <v>304.5</v>
      </c>
      <c r="C104" s="70"/>
      <c r="D104" s="70"/>
      <c r="E104" s="70"/>
      <c r="F104" s="71"/>
    </row>
    <row r="105" spans="1:6" ht="12.75">
      <c r="A105" s="70" t="s">
        <v>46</v>
      </c>
      <c r="B105" s="54">
        <f>B84</f>
        <v>197</v>
      </c>
      <c r="C105" s="70"/>
      <c r="D105" s="70"/>
      <c r="E105" s="70"/>
      <c r="F105" s="71"/>
    </row>
    <row r="106" spans="1:6" ht="12.75">
      <c r="A106" s="70"/>
      <c r="B106" s="54"/>
      <c r="C106" s="70"/>
      <c r="D106" s="70"/>
      <c r="E106" s="70"/>
      <c r="F106" s="71"/>
    </row>
    <row r="107" spans="1:6" ht="12.75">
      <c r="A107" s="69" t="s">
        <v>36</v>
      </c>
      <c r="B107" s="52">
        <f>B86</f>
        <v>-379.5</v>
      </c>
      <c r="C107" s="70"/>
      <c r="D107" s="70"/>
      <c r="E107" s="70"/>
      <c r="F107" s="71"/>
    </row>
    <row r="110" spans="1:6" ht="12.75">
      <c r="A110" s="75" t="s">
        <v>70</v>
      </c>
      <c r="B110" s="28"/>
      <c r="C110" s="76"/>
      <c r="D110" s="76"/>
      <c r="E110" s="76"/>
      <c r="F110" s="28"/>
    </row>
    <row r="111" spans="1:6" ht="12.75">
      <c r="A111" s="76"/>
      <c r="B111" s="28"/>
      <c r="C111" s="76"/>
      <c r="D111" s="76"/>
      <c r="E111" s="76"/>
      <c r="F111" s="28"/>
    </row>
    <row r="112" spans="1:6" ht="12.75">
      <c r="A112" s="75" t="s">
        <v>0</v>
      </c>
      <c r="B112" s="77">
        <f>B114+B124+B130</f>
        <v>8219.2</v>
      </c>
      <c r="C112" s="76"/>
      <c r="D112" s="76"/>
      <c r="E112" s="75" t="s">
        <v>0</v>
      </c>
      <c r="F112" s="77">
        <f>F92</f>
        <v>8219.3</v>
      </c>
    </row>
    <row r="113" spans="1:6" ht="12.75">
      <c r="A113" s="76"/>
      <c r="B113" s="28"/>
      <c r="C113" s="76"/>
      <c r="D113" s="76"/>
      <c r="E113" s="76"/>
      <c r="F113" s="28"/>
    </row>
    <row r="114" spans="1:6" ht="12.75">
      <c r="A114" s="75" t="s">
        <v>25</v>
      </c>
      <c r="B114" s="77">
        <f>B115+B120</f>
        <v>7746.5</v>
      </c>
      <c r="C114" s="76"/>
      <c r="D114" s="76"/>
      <c r="E114" s="75" t="s">
        <v>53</v>
      </c>
      <c r="F114" s="77">
        <f>F94</f>
        <v>6173.525216763086</v>
      </c>
    </row>
    <row r="115" spans="1:6" ht="12.75">
      <c r="A115" s="76" t="s">
        <v>27</v>
      </c>
      <c r="B115" s="28">
        <f>B116-B117+B118-B119</f>
        <v>5904.4</v>
      </c>
      <c r="C115" s="76"/>
      <c r="D115" s="76"/>
      <c r="E115" s="76" t="s">
        <v>54</v>
      </c>
      <c r="F115" s="77">
        <f>F95</f>
        <v>5685.497216763086</v>
      </c>
    </row>
    <row r="116" spans="1:6" ht="12.75">
      <c r="A116" s="76" t="s">
        <v>47</v>
      </c>
      <c r="B116" s="28">
        <f>B96</f>
        <v>6739.4</v>
      </c>
      <c r="C116" s="76"/>
      <c r="D116" s="76"/>
      <c r="E116" s="76" t="s">
        <v>55</v>
      </c>
      <c r="F116" s="77">
        <f>F96</f>
        <v>488.028</v>
      </c>
    </row>
    <row r="117" spans="1:6" ht="12.75">
      <c r="A117" s="76" t="s">
        <v>48</v>
      </c>
      <c r="B117" s="28">
        <f>B97</f>
        <v>454.3</v>
      </c>
      <c r="C117" s="76"/>
      <c r="D117" s="76"/>
      <c r="E117" s="76"/>
      <c r="F117" s="28"/>
    </row>
    <row r="118" spans="1:6" ht="12.75">
      <c r="A118" s="76" t="s">
        <v>49</v>
      </c>
      <c r="B118" s="28">
        <f>B98</f>
        <v>44.3</v>
      </c>
      <c r="C118" s="76"/>
      <c r="D118" s="76"/>
      <c r="E118" s="75" t="s">
        <v>56</v>
      </c>
      <c r="F118" s="77">
        <f>F98</f>
        <v>2045.7747832369141</v>
      </c>
    </row>
    <row r="119" spans="1:6" ht="12.75">
      <c r="A119" s="76" t="s">
        <v>58</v>
      </c>
      <c r="B119" s="28">
        <v>425</v>
      </c>
      <c r="C119" s="76"/>
      <c r="D119" s="76"/>
      <c r="E119" s="76" t="s">
        <v>57</v>
      </c>
      <c r="F119" s="77">
        <f>F99</f>
        <v>240.372</v>
      </c>
    </row>
    <row r="120" spans="1:6" ht="12.75">
      <c r="A120" s="76" t="s">
        <v>59</v>
      </c>
      <c r="B120" s="28">
        <f>B121+B122</f>
        <v>1842.1</v>
      </c>
      <c r="C120" s="76"/>
      <c r="D120" s="76"/>
      <c r="E120" s="76" t="s">
        <v>39</v>
      </c>
      <c r="F120" s="77">
        <f>F100</f>
        <v>138</v>
      </c>
    </row>
    <row r="121" spans="1:6" ht="12.75">
      <c r="A121" s="76" t="s">
        <v>60</v>
      </c>
      <c r="B121" s="28">
        <v>1417.1</v>
      </c>
      <c r="C121" s="76"/>
      <c r="D121" s="76"/>
      <c r="E121" s="76" t="s">
        <v>50</v>
      </c>
      <c r="F121" s="77">
        <f>F101</f>
        <v>1412.8027832369141</v>
      </c>
    </row>
    <row r="122" spans="1:6" ht="12.75">
      <c r="A122" s="76" t="s">
        <v>61</v>
      </c>
      <c r="B122" s="28">
        <v>425</v>
      </c>
      <c r="C122" s="76"/>
      <c r="D122" s="76"/>
      <c r="E122" s="76" t="s">
        <v>51</v>
      </c>
      <c r="F122" s="77">
        <f>F102</f>
        <v>254.6</v>
      </c>
    </row>
    <row r="123" spans="1:6" ht="12.75">
      <c r="A123" s="76"/>
      <c r="B123" s="28"/>
      <c r="C123" s="76"/>
      <c r="D123" s="76"/>
      <c r="E123" s="76"/>
      <c r="F123" s="28"/>
    </row>
    <row r="124" spans="1:6" ht="12.75">
      <c r="A124" s="75" t="s">
        <v>52</v>
      </c>
      <c r="B124" s="77">
        <f>B101</f>
        <v>852.2</v>
      </c>
      <c r="C124" s="76"/>
      <c r="D124" s="76"/>
      <c r="E124" s="76"/>
      <c r="F124" s="28"/>
    </row>
    <row r="125" spans="1:6" ht="12.75">
      <c r="A125" s="76" t="s">
        <v>33</v>
      </c>
      <c r="B125" s="77">
        <f>B102</f>
        <v>1735.5</v>
      </c>
      <c r="C125" s="76"/>
      <c r="D125" s="76"/>
      <c r="E125" s="76"/>
      <c r="F125" s="28"/>
    </row>
    <row r="126" spans="1:6" ht="12.75">
      <c r="A126" s="76" t="s">
        <v>45</v>
      </c>
      <c r="B126" s="77">
        <f>B103</f>
        <v>990.8</v>
      </c>
      <c r="C126" s="76"/>
      <c r="D126" s="76"/>
      <c r="E126" s="76"/>
      <c r="F126" s="28"/>
    </row>
    <row r="127" spans="1:6" ht="12.75">
      <c r="A127" s="76" t="s">
        <v>34</v>
      </c>
      <c r="B127" s="77">
        <f>B104</f>
        <v>304.5</v>
      </c>
      <c r="C127" s="76"/>
      <c r="D127" s="76"/>
      <c r="E127" s="76"/>
      <c r="F127" s="28"/>
    </row>
    <row r="128" spans="1:6" ht="12.75">
      <c r="A128" s="76" t="s">
        <v>46</v>
      </c>
      <c r="B128" s="77">
        <f>B105</f>
        <v>197</v>
      </c>
      <c r="C128" s="76"/>
      <c r="D128" s="76"/>
      <c r="E128" s="76"/>
      <c r="F128" s="28"/>
    </row>
    <row r="129" spans="1:6" ht="12.75">
      <c r="A129" s="76"/>
      <c r="B129" s="28"/>
      <c r="C129" s="76"/>
      <c r="D129" s="76"/>
      <c r="E129" s="76"/>
      <c r="F129" s="28"/>
    </row>
    <row r="130" spans="1:6" ht="12.75">
      <c r="A130" s="75" t="s">
        <v>36</v>
      </c>
      <c r="B130" s="77">
        <f>B107</f>
        <v>-379.5</v>
      </c>
      <c r="C130" s="76"/>
      <c r="D130" s="76"/>
      <c r="E130" s="76"/>
      <c r="F130" s="28"/>
    </row>
    <row r="132" spans="1:4" ht="12.75">
      <c r="A132" s="55"/>
      <c r="B132" s="34"/>
      <c r="C132" s="55"/>
      <c r="D132" s="33"/>
    </row>
    <row r="134" spans="1:6" ht="12.75">
      <c r="A134" s="37" t="s">
        <v>71</v>
      </c>
      <c r="B134" s="38"/>
      <c r="C134" s="78"/>
      <c r="D134" s="78"/>
      <c r="E134" s="78"/>
      <c r="F134" s="38"/>
    </row>
    <row r="135" spans="1:6" ht="12.75">
      <c r="A135" s="37"/>
      <c r="B135" s="79"/>
      <c r="C135" s="78"/>
      <c r="D135" s="78"/>
      <c r="E135" s="78"/>
      <c r="F135" s="38"/>
    </row>
    <row r="136" spans="1:6" ht="12.75">
      <c r="A136" s="37" t="s">
        <v>0</v>
      </c>
      <c r="B136" s="79">
        <f>B112</f>
        <v>8219.2</v>
      </c>
      <c r="C136" s="78"/>
      <c r="D136" s="78"/>
      <c r="E136" s="37" t="s">
        <v>0</v>
      </c>
      <c r="F136" s="79">
        <f>F112</f>
        <v>8219.3</v>
      </c>
    </row>
    <row r="137" spans="1:6" ht="12.75">
      <c r="A137" s="78"/>
      <c r="B137" s="38"/>
      <c r="C137" s="78"/>
      <c r="D137" s="78"/>
      <c r="E137" s="78"/>
      <c r="F137" s="38"/>
    </row>
    <row r="138" spans="1:6" ht="12.75">
      <c r="A138" s="37" t="s">
        <v>25</v>
      </c>
      <c r="B138" s="79">
        <f aca="true" t="shared" si="0" ref="B138:B152">B114</f>
        <v>7746.5</v>
      </c>
      <c r="C138" s="78"/>
      <c r="D138" s="78"/>
      <c r="E138" s="37" t="s">
        <v>53</v>
      </c>
      <c r="F138" s="79">
        <f>F114</f>
        <v>6173.525216763086</v>
      </c>
    </row>
    <row r="139" spans="1:6" ht="12.75">
      <c r="A139" s="78" t="s">
        <v>27</v>
      </c>
      <c r="B139" s="38">
        <f t="shared" si="0"/>
        <v>5904.4</v>
      </c>
      <c r="C139" s="78"/>
      <c r="D139" s="78"/>
      <c r="E139" s="78" t="s">
        <v>54</v>
      </c>
      <c r="F139" s="38">
        <f>F115</f>
        <v>5685.497216763086</v>
      </c>
    </row>
    <row r="140" spans="1:6" ht="12.75">
      <c r="A140" s="78" t="s">
        <v>47</v>
      </c>
      <c r="B140" s="38">
        <f t="shared" si="0"/>
        <v>6739.4</v>
      </c>
      <c r="C140" s="78"/>
      <c r="D140" s="78"/>
      <c r="E140" s="78" t="s">
        <v>55</v>
      </c>
      <c r="F140" s="38">
        <f>F116</f>
        <v>488.028</v>
      </c>
    </row>
    <row r="141" spans="1:6" ht="12.75">
      <c r="A141" s="78" t="s">
        <v>48</v>
      </c>
      <c r="B141" s="38">
        <f t="shared" si="0"/>
        <v>454.3</v>
      </c>
      <c r="C141" s="78"/>
      <c r="D141" s="78"/>
      <c r="E141" s="78"/>
      <c r="F141" s="38"/>
    </row>
    <row r="142" spans="1:6" ht="12.75">
      <c r="A142" s="78" t="s">
        <v>49</v>
      </c>
      <c r="B142" s="38">
        <f t="shared" si="0"/>
        <v>44.3</v>
      </c>
      <c r="C142" s="78"/>
      <c r="D142" s="78"/>
      <c r="E142" s="37" t="s">
        <v>56</v>
      </c>
      <c r="F142" s="79">
        <f>F118</f>
        <v>2045.7747832369141</v>
      </c>
    </row>
    <row r="143" spans="1:6" ht="12.75">
      <c r="A143" s="78" t="s">
        <v>58</v>
      </c>
      <c r="B143" s="38">
        <f t="shared" si="0"/>
        <v>425</v>
      </c>
      <c r="C143" s="78"/>
      <c r="D143" s="78"/>
      <c r="E143" s="78" t="s">
        <v>57</v>
      </c>
      <c r="F143" s="38">
        <f>F119</f>
        <v>240.372</v>
      </c>
    </row>
    <row r="144" spans="1:6" ht="12.75">
      <c r="A144" s="78" t="s">
        <v>59</v>
      </c>
      <c r="B144" s="38">
        <f t="shared" si="0"/>
        <v>1842.1</v>
      </c>
      <c r="C144" s="78"/>
      <c r="D144" s="78"/>
      <c r="E144" s="78" t="s">
        <v>39</v>
      </c>
      <c r="F144" s="38">
        <f>F120</f>
        <v>138</v>
      </c>
    </row>
    <row r="145" spans="1:6" ht="12.75">
      <c r="A145" s="78" t="s">
        <v>60</v>
      </c>
      <c r="B145" s="38">
        <f t="shared" si="0"/>
        <v>1417.1</v>
      </c>
      <c r="C145" s="78"/>
      <c r="D145" s="78"/>
      <c r="E145" s="78" t="s">
        <v>50</v>
      </c>
      <c r="F145" s="38">
        <f>F121</f>
        <v>1412.8027832369141</v>
      </c>
    </row>
    <row r="146" spans="1:6" ht="12.75">
      <c r="A146" s="78" t="s">
        <v>61</v>
      </c>
      <c r="B146" s="38">
        <f t="shared" si="0"/>
        <v>425</v>
      </c>
      <c r="C146" s="78"/>
      <c r="D146" s="78"/>
      <c r="E146" s="78" t="s">
        <v>51</v>
      </c>
      <c r="F146" s="38">
        <f>F122</f>
        <v>254.6</v>
      </c>
    </row>
    <row r="147" spans="1:6" ht="12.75">
      <c r="A147" s="78"/>
      <c r="B147" s="38">
        <f t="shared" si="0"/>
        <v>0</v>
      </c>
      <c r="C147" s="78"/>
      <c r="D147" s="78"/>
      <c r="E147" s="78"/>
      <c r="F147" s="38"/>
    </row>
    <row r="148" spans="1:6" ht="12.75">
      <c r="A148" s="37" t="s">
        <v>52</v>
      </c>
      <c r="B148" s="79">
        <f t="shared" si="0"/>
        <v>852.2</v>
      </c>
      <c r="C148" s="78"/>
      <c r="D148" s="78"/>
      <c r="E148" s="78"/>
      <c r="F148" s="38"/>
    </row>
    <row r="149" spans="1:6" ht="12.75">
      <c r="A149" s="78" t="s">
        <v>33</v>
      </c>
      <c r="B149" s="38">
        <f t="shared" si="0"/>
        <v>1735.5</v>
      </c>
      <c r="C149" s="78"/>
      <c r="D149" s="78"/>
      <c r="E149" s="78"/>
      <c r="F149" s="38"/>
    </row>
    <row r="150" spans="1:6" ht="12.75">
      <c r="A150" s="78" t="s">
        <v>45</v>
      </c>
      <c r="B150" s="38">
        <f t="shared" si="0"/>
        <v>990.8</v>
      </c>
      <c r="C150" s="78"/>
      <c r="D150" s="78"/>
      <c r="E150" s="78"/>
      <c r="F150" s="38"/>
    </row>
    <row r="151" spans="1:6" ht="12.75">
      <c r="A151" s="78" t="s">
        <v>34</v>
      </c>
      <c r="B151" s="38">
        <f t="shared" si="0"/>
        <v>304.5</v>
      </c>
      <c r="C151" s="78"/>
      <c r="D151" s="78"/>
      <c r="E151" s="78"/>
      <c r="F151" s="38"/>
    </row>
    <row r="152" spans="1:6" ht="12.75">
      <c r="A152" s="78" t="s">
        <v>46</v>
      </c>
      <c r="B152" s="38">
        <f t="shared" si="0"/>
        <v>197</v>
      </c>
      <c r="C152" s="78"/>
      <c r="D152" s="78"/>
      <c r="E152" s="78"/>
      <c r="F152" s="38"/>
    </row>
    <row r="153" spans="1:6" ht="12.75">
      <c r="A153" s="78"/>
      <c r="B153" s="38"/>
      <c r="C153" s="78"/>
      <c r="D153" s="78"/>
      <c r="E153" s="78"/>
      <c r="F153" s="38"/>
    </row>
    <row r="154" spans="1:6" ht="12.75">
      <c r="A154" s="37" t="s">
        <v>72</v>
      </c>
      <c r="B154" s="79">
        <v>-39</v>
      </c>
      <c r="C154" s="78"/>
      <c r="D154" s="78"/>
      <c r="E154" s="78"/>
      <c r="F154" s="38"/>
    </row>
    <row r="155" spans="1:6" ht="12.75">
      <c r="A155" s="78" t="s">
        <v>73</v>
      </c>
      <c r="B155" s="38">
        <v>4.6</v>
      </c>
      <c r="C155" s="78"/>
      <c r="D155" s="78"/>
      <c r="E155" s="78"/>
      <c r="F155" s="38"/>
    </row>
    <row r="156" spans="1:6" ht="12.75">
      <c r="A156" s="78" t="s">
        <v>74</v>
      </c>
      <c r="B156" s="38">
        <v>-43.5</v>
      </c>
      <c r="C156" s="78"/>
      <c r="D156" s="78"/>
      <c r="E156" s="78"/>
      <c r="F156" s="38"/>
    </row>
    <row r="157" spans="1:6" ht="12.75">
      <c r="A157" s="37" t="s">
        <v>75</v>
      </c>
      <c r="B157" s="79">
        <v>56.1</v>
      </c>
      <c r="C157" s="78"/>
      <c r="D157" s="78"/>
      <c r="E157" s="78"/>
      <c r="F157" s="38"/>
    </row>
    <row r="158" spans="1:6" ht="12.75">
      <c r="A158" s="37" t="s">
        <v>76</v>
      </c>
      <c r="B158" s="79">
        <v>-396.6</v>
      </c>
      <c r="C158" s="78"/>
      <c r="D158" s="78"/>
      <c r="E158" s="78"/>
      <c r="F158" s="38"/>
    </row>
    <row r="161" spans="1:6" ht="12.75">
      <c r="A161" s="60" t="s">
        <v>77</v>
      </c>
      <c r="B161" s="62"/>
      <c r="C161" s="61"/>
      <c r="D161" s="61"/>
      <c r="E161" s="61"/>
      <c r="F161" s="62"/>
    </row>
    <row r="162" spans="1:6" ht="12.75">
      <c r="A162" s="61"/>
      <c r="B162" s="62"/>
      <c r="C162" s="61"/>
      <c r="D162" s="61"/>
      <c r="E162" s="61"/>
      <c r="F162" s="62"/>
    </row>
    <row r="163" spans="1:6" ht="12.75">
      <c r="A163" s="60" t="s">
        <v>0</v>
      </c>
      <c r="B163" s="64">
        <f>B165+B175+B181</f>
        <v>8202.1</v>
      </c>
      <c r="C163" s="61"/>
      <c r="D163" s="61"/>
      <c r="E163" s="60" t="s">
        <v>0</v>
      </c>
      <c r="F163" s="64">
        <f>F165+F170+F177</f>
        <v>8202.1</v>
      </c>
    </row>
    <row r="164" spans="1:6" ht="12.75">
      <c r="A164" s="61"/>
      <c r="B164" s="62"/>
      <c r="C164" s="61"/>
      <c r="D164" s="61"/>
      <c r="E164" s="61"/>
      <c r="F164" s="62"/>
    </row>
    <row r="165" spans="1:6" ht="12.75">
      <c r="A165" s="60" t="s">
        <v>25</v>
      </c>
      <c r="B165" s="64">
        <f aca="true" t="shared" si="1" ref="B165:B173">B138</f>
        <v>7746.5</v>
      </c>
      <c r="C165" s="61"/>
      <c r="D165" s="61"/>
      <c r="E165" s="60" t="s">
        <v>53</v>
      </c>
      <c r="F165" s="64">
        <f>SUM(F166:F168)</f>
        <v>6168.925216763086</v>
      </c>
    </row>
    <row r="166" spans="1:6" ht="12.75">
      <c r="A166" s="61" t="s">
        <v>27</v>
      </c>
      <c r="B166" s="67">
        <f t="shared" si="1"/>
        <v>5904.4</v>
      </c>
      <c r="C166" s="61"/>
      <c r="D166" s="61"/>
      <c r="E166" s="61" t="s">
        <v>54</v>
      </c>
      <c r="F166" s="62">
        <f>F139</f>
        <v>5685.497216763086</v>
      </c>
    </row>
    <row r="167" spans="1:6" ht="12.75">
      <c r="A167" s="61" t="s">
        <v>47</v>
      </c>
      <c r="B167" s="67">
        <f t="shared" si="1"/>
        <v>6739.4</v>
      </c>
      <c r="C167" s="61"/>
      <c r="D167" s="61"/>
      <c r="E167" s="61" t="s">
        <v>55</v>
      </c>
      <c r="F167" s="62">
        <f>F140</f>
        <v>488.028</v>
      </c>
    </row>
    <row r="168" spans="1:6" ht="12.75">
      <c r="A168" s="61" t="s">
        <v>48</v>
      </c>
      <c r="B168" s="67">
        <f t="shared" si="1"/>
        <v>454.3</v>
      </c>
      <c r="C168" s="61"/>
      <c r="D168" s="61"/>
      <c r="E168" s="61" t="s">
        <v>78</v>
      </c>
      <c r="F168" s="62">
        <f>-B155</f>
        <v>-4.6</v>
      </c>
    </row>
    <row r="169" spans="1:6" ht="12.75">
      <c r="A169" s="61" t="s">
        <v>49</v>
      </c>
      <c r="B169" s="67">
        <f t="shared" si="1"/>
        <v>44.3</v>
      </c>
      <c r="C169" s="61"/>
      <c r="D169" s="61"/>
      <c r="E169" s="61"/>
      <c r="F169" s="62"/>
    </row>
    <row r="170" spans="1:6" ht="12.75">
      <c r="A170" s="61" t="s">
        <v>58</v>
      </c>
      <c r="B170" s="67">
        <f t="shared" si="1"/>
        <v>425</v>
      </c>
      <c r="C170" s="61"/>
      <c r="D170" s="61"/>
      <c r="E170" s="60" t="s">
        <v>56</v>
      </c>
      <c r="F170" s="64">
        <f>SUM(F171:F175)</f>
        <v>2089.274783236914</v>
      </c>
    </row>
    <row r="171" spans="1:6" ht="12.75">
      <c r="A171" s="61" t="s">
        <v>59</v>
      </c>
      <c r="B171" s="67">
        <f t="shared" si="1"/>
        <v>1842.1</v>
      </c>
      <c r="C171" s="61"/>
      <c r="D171" s="61"/>
      <c r="E171" s="61" t="s">
        <v>57</v>
      </c>
      <c r="F171" s="62">
        <f>F143</f>
        <v>240.372</v>
      </c>
    </row>
    <row r="172" spans="1:6" ht="12.75">
      <c r="A172" s="61" t="s">
        <v>60</v>
      </c>
      <c r="B172" s="67">
        <f t="shared" si="1"/>
        <v>1417.1</v>
      </c>
      <c r="C172" s="61"/>
      <c r="D172" s="61"/>
      <c r="E172" s="61" t="s">
        <v>39</v>
      </c>
      <c r="F172" s="62">
        <f>F144</f>
        <v>138</v>
      </c>
    </row>
    <row r="173" spans="1:6" ht="12.75">
      <c r="A173" s="61" t="s">
        <v>61</v>
      </c>
      <c r="B173" s="67">
        <f t="shared" si="1"/>
        <v>425</v>
      </c>
      <c r="C173" s="61"/>
      <c r="D173" s="61"/>
      <c r="E173" s="61" t="s">
        <v>50</v>
      </c>
      <c r="F173" s="62">
        <f>F145</f>
        <v>1412.8027832369141</v>
      </c>
    </row>
    <row r="174" spans="1:6" ht="12.75">
      <c r="A174" s="61"/>
      <c r="B174" s="62"/>
      <c r="C174" s="61"/>
      <c r="D174" s="61"/>
      <c r="E174" s="61" t="s">
        <v>51</v>
      </c>
      <c r="F174" s="62">
        <f>F146</f>
        <v>254.6</v>
      </c>
    </row>
    <row r="175" spans="1:6" ht="12.75">
      <c r="A175" s="60" t="s">
        <v>79</v>
      </c>
      <c r="B175" s="64">
        <f>B148</f>
        <v>852.2</v>
      </c>
      <c r="C175" s="61"/>
      <c r="D175" s="61"/>
      <c r="E175" s="61" t="s">
        <v>80</v>
      </c>
      <c r="F175" s="62">
        <f>-B156</f>
        <v>43.5</v>
      </c>
    </row>
    <row r="176" spans="1:6" ht="12.75">
      <c r="A176" s="61" t="s">
        <v>33</v>
      </c>
      <c r="B176" s="67">
        <f>B149</f>
        <v>1735.5</v>
      </c>
      <c r="C176" s="61"/>
      <c r="D176" s="61"/>
      <c r="E176" s="61"/>
      <c r="F176" s="62"/>
    </row>
    <row r="177" spans="1:6" ht="12.75">
      <c r="A177" s="61" t="s">
        <v>45</v>
      </c>
      <c r="B177" s="67">
        <f>B150</f>
        <v>990.8</v>
      </c>
      <c r="C177" s="61"/>
      <c r="D177" s="61"/>
      <c r="E177" s="60" t="s">
        <v>81</v>
      </c>
      <c r="F177" s="64">
        <f>-B157</f>
        <v>-56.1</v>
      </c>
    </row>
    <row r="178" spans="1:6" ht="12.75">
      <c r="A178" s="61" t="s">
        <v>34</v>
      </c>
      <c r="B178" s="67">
        <f>B151</f>
        <v>304.5</v>
      </c>
      <c r="C178" s="61"/>
      <c r="D178" s="61"/>
      <c r="E178" s="61" t="s">
        <v>82</v>
      </c>
      <c r="F178" s="62">
        <v>-13.5</v>
      </c>
    </row>
    <row r="179" spans="1:6" ht="12.75">
      <c r="A179" s="61" t="s">
        <v>46</v>
      </c>
      <c r="B179" s="67">
        <f>B152</f>
        <v>197</v>
      </c>
      <c r="C179" s="61"/>
      <c r="D179" s="61"/>
      <c r="E179" s="61" t="s">
        <v>83</v>
      </c>
      <c r="F179" s="62">
        <f>F177-F178</f>
        <v>-42.6</v>
      </c>
    </row>
    <row r="180" spans="1:6" ht="12.75">
      <c r="A180" s="61"/>
      <c r="B180" s="62"/>
      <c r="C180" s="61"/>
      <c r="D180" s="61"/>
      <c r="E180" s="61"/>
      <c r="F180" s="62"/>
    </row>
    <row r="181" spans="1:6" ht="12.75">
      <c r="A181" s="60" t="s">
        <v>84</v>
      </c>
      <c r="B181" s="64">
        <v>-396.6</v>
      </c>
      <c r="C181" s="61"/>
      <c r="D181" s="61"/>
      <c r="E181" s="61"/>
      <c r="F181" s="62"/>
    </row>
    <row r="184" spans="1:2" ht="12.75">
      <c r="A184" s="60" t="s">
        <v>85</v>
      </c>
      <c r="B184" s="64">
        <f>B185+B186</f>
        <v>455.6</v>
      </c>
    </row>
    <row r="185" spans="1:2" ht="12.75">
      <c r="A185" s="61" t="s">
        <v>86</v>
      </c>
      <c r="B185" s="62">
        <f>B175</f>
        <v>852.2</v>
      </c>
    </row>
    <row r="186" spans="1:2" ht="12.75">
      <c r="A186" s="61" t="s">
        <v>84</v>
      </c>
      <c r="B186" s="62">
        <f>B181</f>
        <v>-396.6</v>
      </c>
    </row>
    <row r="191" spans="1:4" ht="12.75">
      <c r="A191" s="75" t="s">
        <v>87</v>
      </c>
      <c r="B191" s="28"/>
      <c r="C191" s="76"/>
      <c r="D191" s="76"/>
    </row>
    <row r="192" spans="1:4" ht="12.75">
      <c r="A192" s="76"/>
      <c r="B192" s="28"/>
      <c r="C192" s="76"/>
      <c r="D192" s="76"/>
    </row>
    <row r="193" spans="1:4" ht="12.75">
      <c r="A193" s="76"/>
      <c r="B193" s="80" t="s">
        <v>11</v>
      </c>
      <c r="C193" s="76"/>
      <c r="D193" s="76"/>
    </row>
    <row r="194" spans="1:4" ht="12.75">
      <c r="A194" s="75" t="s">
        <v>2</v>
      </c>
      <c r="B194" s="77">
        <f>B195-B198</f>
        <v>1577.5747832369143</v>
      </c>
      <c r="C194" s="76"/>
      <c r="D194" s="76"/>
    </row>
    <row r="195" spans="1:4" ht="12.75">
      <c r="A195" s="76" t="s">
        <v>25</v>
      </c>
      <c r="B195" s="28">
        <f>B165</f>
        <v>7746.5</v>
      </c>
      <c r="C195" s="76"/>
      <c r="D195" s="76"/>
    </row>
    <row r="196" spans="1:4" ht="12.75">
      <c r="A196" s="76" t="s">
        <v>88</v>
      </c>
      <c r="B196" s="28">
        <f>B166</f>
        <v>5904.4</v>
      </c>
      <c r="C196" s="76"/>
      <c r="D196" s="76"/>
    </row>
    <row r="197" spans="1:4" ht="12.75">
      <c r="A197" s="76" t="s">
        <v>89</v>
      </c>
      <c r="B197" s="28">
        <f>B171</f>
        <v>1842.1</v>
      </c>
      <c r="C197" s="76"/>
      <c r="D197" s="76"/>
    </row>
    <row r="198" spans="1:4" ht="12.75">
      <c r="A198" s="76" t="s">
        <v>90</v>
      </c>
      <c r="B198" s="28">
        <f>F165</f>
        <v>6168.925216763086</v>
      </c>
      <c r="C198" s="76"/>
      <c r="D198" s="76"/>
    </row>
    <row r="199" spans="1:4" ht="12.75">
      <c r="A199" s="76"/>
      <c r="B199" s="28"/>
      <c r="C199" s="76"/>
      <c r="D199" s="76"/>
    </row>
    <row r="200" spans="1:4" ht="12.75">
      <c r="A200" s="76" t="s">
        <v>7</v>
      </c>
      <c r="B200" s="28">
        <f>B201+B205</f>
        <v>1577.5747832369143</v>
      </c>
      <c r="C200" s="76"/>
      <c r="D200" s="76"/>
    </row>
    <row r="201" spans="1:4" ht="12.75">
      <c r="A201" s="75" t="s">
        <v>91</v>
      </c>
      <c r="B201" s="77">
        <f>B202-B203</f>
        <v>1633.6747832369142</v>
      </c>
      <c r="C201" s="76"/>
      <c r="D201" s="76"/>
    </row>
    <row r="202" spans="1:4" ht="12.75">
      <c r="A202" s="76" t="s">
        <v>92</v>
      </c>
      <c r="B202" s="28">
        <f>F170</f>
        <v>2089.274783236914</v>
      </c>
      <c r="C202" s="76"/>
      <c r="D202" s="76"/>
    </row>
    <row r="203" spans="1:4" ht="12.75">
      <c r="A203" s="76" t="s">
        <v>93</v>
      </c>
      <c r="B203" s="28">
        <f>B184</f>
        <v>455.6</v>
      </c>
      <c r="C203" s="76"/>
      <c r="D203" s="76"/>
    </row>
    <row r="204" spans="1:4" ht="12.75">
      <c r="A204" s="76"/>
      <c r="B204" s="28"/>
      <c r="C204" s="76"/>
      <c r="D204" s="76"/>
    </row>
    <row r="205" spans="1:4" ht="12.75">
      <c r="A205" s="75" t="s">
        <v>94</v>
      </c>
      <c r="B205" s="77">
        <f>B206+B207</f>
        <v>-56.1</v>
      </c>
      <c r="C205" s="76"/>
      <c r="D205" s="76"/>
    </row>
    <row r="206" spans="1:4" ht="12.75">
      <c r="A206" s="76" t="s">
        <v>88</v>
      </c>
      <c r="B206" s="28">
        <f>F178</f>
        <v>-13.5</v>
      </c>
      <c r="C206" s="76"/>
      <c r="D206" s="76"/>
    </row>
    <row r="207" spans="1:4" ht="12.75">
      <c r="A207" s="76" t="s">
        <v>89</v>
      </c>
      <c r="B207" s="28">
        <f>F179</f>
        <v>-42.6</v>
      </c>
      <c r="C207" s="76"/>
      <c r="D207" s="76"/>
    </row>
    <row r="208" spans="1:4" ht="12.75">
      <c r="A208" s="76"/>
      <c r="B208" s="28"/>
      <c r="C208" s="76"/>
      <c r="D208" s="7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47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18" sqref="H18"/>
    </sheetView>
  </sheetViews>
  <sheetFormatPr defaultColWidth="9.140625" defaultRowHeight="12.75"/>
  <cols>
    <col min="1" max="1" width="8.57421875" style="0" customWidth="1"/>
    <col min="2" max="2" width="6.7109375" style="0" customWidth="1"/>
    <col min="3" max="3" width="2.8515625" style="0" customWidth="1"/>
    <col min="4" max="4" width="2.140625" style="0" customWidth="1"/>
    <col min="5" max="5" width="2.421875" style="0" customWidth="1"/>
    <col min="6" max="6" width="1.7109375" style="0" customWidth="1"/>
    <col min="7" max="7" width="12.28125" style="0" customWidth="1"/>
    <col min="8" max="12" width="10.140625" style="0" bestFit="1" customWidth="1"/>
    <col min="14" max="14" width="11.140625" style="0" bestFit="1" customWidth="1"/>
    <col min="19" max="19" width="9.7109375" style="0" customWidth="1"/>
    <col min="20" max="20" width="28.140625" style="0" customWidth="1"/>
    <col min="21" max="21" width="15.140625" style="0" customWidth="1"/>
    <col min="22" max="22" width="11.00390625" style="0" customWidth="1"/>
    <col min="23" max="23" width="12.7109375" style="0" customWidth="1"/>
  </cols>
  <sheetData>
    <row r="1" spans="1:14" ht="12.75">
      <c r="A1" s="106" t="s">
        <v>96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98" ht="15" customHeight="1" thickBot="1">
      <c r="A2" s="1"/>
      <c r="B2" s="109"/>
      <c r="C2" s="109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</row>
    <row r="3" spans="1:98" ht="12.75">
      <c r="A3" s="3"/>
      <c r="B3" s="4"/>
      <c r="C3" s="4"/>
      <c r="D3" s="4"/>
      <c r="E3" s="4"/>
      <c r="F3" s="110"/>
      <c r="G3" s="12" t="s">
        <v>10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4"/>
    </row>
    <row r="4" spans="1:99" ht="13.5" thickBot="1">
      <c r="A4" s="6"/>
      <c r="B4" s="7"/>
      <c r="C4" s="7"/>
      <c r="D4" s="7"/>
      <c r="E4" s="7"/>
      <c r="F4" s="111"/>
      <c r="G4" s="8" t="s">
        <v>105</v>
      </c>
      <c r="H4" s="9">
        <v>0</v>
      </c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>
        <v>8</v>
      </c>
      <c r="Q4" s="9">
        <v>9</v>
      </c>
      <c r="R4" s="9">
        <v>10</v>
      </c>
      <c r="S4" s="9">
        <v>11</v>
      </c>
      <c r="T4" s="9">
        <v>12</v>
      </c>
      <c r="U4" s="9">
        <v>13</v>
      </c>
      <c r="V4" s="9">
        <v>14</v>
      </c>
      <c r="W4" s="9">
        <v>15</v>
      </c>
      <c r="X4" s="9">
        <v>16</v>
      </c>
      <c r="Y4" s="9">
        <v>17</v>
      </c>
      <c r="Z4" s="9">
        <v>18</v>
      </c>
      <c r="AA4" s="9">
        <v>19</v>
      </c>
      <c r="AB4" s="9">
        <v>20</v>
      </c>
      <c r="AC4" s="9">
        <v>21</v>
      </c>
      <c r="AD4" s="9">
        <v>22</v>
      </c>
      <c r="AE4" s="9">
        <v>23</v>
      </c>
      <c r="AF4" s="9">
        <v>24</v>
      </c>
      <c r="AG4" s="9">
        <v>25</v>
      </c>
      <c r="AH4" s="9">
        <v>26</v>
      </c>
      <c r="AI4" s="9">
        <v>27</v>
      </c>
      <c r="AJ4" s="9">
        <v>28</v>
      </c>
      <c r="AK4" s="9">
        <v>29</v>
      </c>
      <c r="AL4" s="9">
        <v>30</v>
      </c>
      <c r="AM4" s="9">
        <v>31</v>
      </c>
      <c r="AN4" s="9">
        <v>32</v>
      </c>
      <c r="AO4" s="9">
        <v>33</v>
      </c>
      <c r="AP4" s="9">
        <v>34</v>
      </c>
      <c r="AQ4" s="9">
        <v>35</v>
      </c>
      <c r="AR4" s="9">
        <v>36</v>
      </c>
      <c r="AS4" s="9">
        <v>37</v>
      </c>
      <c r="AT4" s="9">
        <v>38</v>
      </c>
      <c r="AU4" s="9">
        <v>39</v>
      </c>
      <c r="AV4" s="9">
        <v>40</v>
      </c>
      <c r="AW4" s="9">
        <v>41</v>
      </c>
      <c r="AX4" s="9">
        <v>42</v>
      </c>
      <c r="AY4" s="9">
        <v>43</v>
      </c>
      <c r="AZ4" s="9">
        <v>44</v>
      </c>
      <c r="BA4" s="9">
        <v>45</v>
      </c>
      <c r="BB4" s="9">
        <v>46</v>
      </c>
      <c r="BC4" s="9">
        <v>47</v>
      </c>
      <c r="BD4" s="9">
        <v>48</v>
      </c>
      <c r="BE4" s="9">
        <v>49</v>
      </c>
      <c r="BF4" s="9">
        <v>50</v>
      </c>
      <c r="BG4" s="9">
        <v>51</v>
      </c>
      <c r="BH4" s="9">
        <v>52</v>
      </c>
      <c r="BI4" s="9">
        <v>53</v>
      </c>
      <c r="BJ4" s="9">
        <v>54</v>
      </c>
      <c r="BK4" s="9">
        <v>55</v>
      </c>
      <c r="BL4" s="9">
        <v>56</v>
      </c>
      <c r="BM4" s="9">
        <v>57</v>
      </c>
      <c r="BN4" s="9">
        <v>58</v>
      </c>
      <c r="BO4" s="9">
        <v>59</v>
      </c>
      <c r="BP4" s="9">
        <v>60</v>
      </c>
      <c r="BQ4" s="9">
        <v>61</v>
      </c>
      <c r="BR4" s="9">
        <v>62</v>
      </c>
      <c r="BS4" s="9">
        <v>63</v>
      </c>
      <c r="BT4" s="9">
        <v>64</v>
      </c>
      <c r="BU4" s="9">
        <v>65</v>
      </c>
      <c r="BV4" s="9">
        <v>66</v>
      </c>
      <c r="BW4" s="9">
        <v>67</v>
      </c>
      <c r="BX4" s="9">
        <v>68</v>
      </c>
      <c r="BY4" s="9">
        <v>69</v>
      </c>
      <c r="BZ4" s="9">
        <v>70</v>
      </c>
      <c r="CA4" s="9">
        <v>71</v>
      </c>
      <c r="CB4" s="9">
        <v>72</v>
      </c>
      <c r="CC4" s="9">
        <v>73</v>
      </c>
      <c r="CD4" s="9">
        <v>74</v>
      </c>
      <c r="CE4" s="9">
        <v>75</v>
      </c>
      <c r="CF4" s="9">
        <v>76</v>
      </c>
      <c r="CG4" s="9">
        <v>77</v>
      </c>
      <c r="CH4" s="9">
        <v>78</v>
      </c>
      <c r="CI4" s="9">
        <v>79</v>
      </c>
      <c r="CJ4" s="9">
        <v>80</v>
      </c>
      <c r="CK4" s="9">
        <v>81</v>
      </c>
      <c r="CL4" s="9">
        <v>82</v>
      </c>
      <c r="CM4" s="9">
        <v>83</v>
      </c>
      <c r="CN4" s="9">
        <v>84</v>
      </c>
      <c r="CO4" s="9">
        <v>85</v>
      </c>
      <c r="CP4" s="9">
        <v>86</v>
      </c>
      <c r="CQ4" s="9">
        <v>87</v>
      </c>
      <c r="CR4" s="9">
        <v>88</v>
      </c>
      <c r="CS4" s="9">
        <v>89</v>
      </c>
      <c r="CT4" s="10" t="s">
        <v>9</v>
      </c>
      <c r="CU4" t="s">
        <v>1</v>
      </c>
    </row>
    <row r="5" spans="1:14" ht="12.75">
      <c r="A5" s="1"/>
      <c r="B5" s="112"/>
      <c r="C5" s="112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99" ht="12.75">
      <c r="A6" s="106" t="s">
        <v>2</v>
      </c>
      <c r="B6" s="106"/>
      <c r="C6" s="106"/>
      <c r="D6" s="106"/>
      <c r="E6" s="106"/>
      <c r="F6" s="106"/>
      <c r="G6" s="16">
        <f>aggregate!G6*1000000000/aggregate!$G$22</f>
        <v>5752.743484920997</v>
      </c>
      <c r="H6" s="16">
        <f>H7-H10</f>
        <v>10057.2845101255</v>
      </c>
      <c r="I6" s="16">
        <f aca="true" t="shared" si="0" ref="I6:BT6">I7-I10</f>
        <v>10778.8553448513</v>
      </c>
      <c r="J6" s="16">
        <f t="shared" si="0"/>
        <v>11500.4261795771</v>
      </c>
      <c r="K6" s="16">
        <f t="shared" si="0"/>
        <v>12165.604404028</v>
      </c>
      <c r="L6" s="16">
        <f t="shared" si="0"/>
        <v>12774.3771880573</v>
      </c>
      <c r="M6" s="16">
        <f t="shared" si="0"/>
        <v>19227.0205492608</v>
      </c>
      <c r="N6" s="16">
        <f t="shared" si="0"/>
        <v>20693.9339517054</v>
      </c>
      <c r="O6" s="16">
        <f t="shared" si="0"/>
        <v>21239.8519795276</v>
      </c>
      <c r="P6" s="16">
        <f t="shared" si="0"/>
        <v>21730.6271863537</v>
      </c>
      <c r="Q6" s="16">
        <f t="shared" si="0"/>
        <v>22234.3525618328</v>
      </c>
      <c r="R6" s="16">
        <f t="shared" si="0"/>
        <v>22721.7634667666</v>
      </c>
      <c r="S6" s="16">
        <f>S7-S10</f>
        <v>23265.0714238307</v>
      </c>
      <c r="T6" s="16">
        <f t="shared" si="0"/>
        <v>23838.7301219114</v>
      </c>
      <c r="U6" s="16">
        <f t="shared" si="0"/>
        <v>24501.4973514759</v>
      </c>
      <c r="V6" s="16">
        <f t="shared" si="0"/>
        <v>24846.720718671706</v>
      </c>
      <c r="W6" s="16">
        <f t="shared" si="0"/>
        <v>24286.73341643915</v>
      </c>
      <c r="X6" s="16">
        <f t="shared" si="0"/>
        <v>23689.90413912926</v>
      </c>
      <c r="Y6" s="16">
        <f t="shared" si="0"/>
        <v>22462.847725104388</v>
      </c>
      <c r="Z6" s="16">
        <f t="shared" si="0"/>
        <v>18702.876591429667</v>
      </c>
      <c r="AA6" s="16">
        <f t="shared" si="0"/>
        <v>16056.12690496762</v>
      </c>
      <c r="AB6" s="16">
        <f t="shared" si="0"/>
        <v>13727.066033887299</v>
      </c>
      <c r="AC6" s="16">
        <f t="shared" si="0"/>
        <v>11401.192967395002</v>
      </c>
      <c r="AD6" s="16">
        <f t="shared" si="0"/>
        <v>8830.3538842741</v>
      </c>
      <c r="AE6" s="16">
        <f t="shared" si="0"/>
        <v>6253.033503591698</v>
      </c>
      <c r="AF6" s="16">
        <f t="shared" si="0"/>
        <v>3834.1680853429025</v>
      </c>
      <c r="AG6" s="16">
        <f t="shared" si="0"/>
        <v>1504.626057794001</v>
      </c>
      <c r="AH6" s="16">
        <f t="shared" si="0"/>
        <v>-639.1960749125028</v>
      </c>
      <c r="AI6" s="16">
        <f t="shared" si="0"/>
        <v>-2482.9238899731026</v>
      </c>
      <c r="AJ6" s="16">
        <f t="shared" si="0"/>
        <v>-4125.019115443403</v>
      </c>
      <c r="AK6" s="16">
        <f t="shared" si="0"/>
        <v>-5433.6530744437005</v>
      </c>
      <c r="AL6" s="16">
        <f t="shared" si="0"/>
        <v>-6530.005356827001</v>
      </c>
      <c r="AM6" s="16">
        <f t="shared" si="0"/>
        <v>-7603.785397082</v>
      </c>
      <c r="AN6" s="16">
        <f t="shared" si="0"/>
        <v>-8649.050993825203</v>
      </c>
      <c r="AO6" s="16">
        <f t="shared" si="0"/>
        <v>-9586.4271197618</v>
      </c>
      <c r="AP6" s="16">
        <f t="shared" si="0"/>
        <v>-10490.770172946697</v>
      </c>
      <c r="AQ6" s="16">
        <f t="shared" si="0"/>
        <v>-11498.246602149302</v>
      </c>
      <c r="AR6" s="16">
        <f t="shared" si="0"/>
        <v>-12521.113220357402</v>
      </c>
      <c r="AS6" s="16">
        <f t="shared" si="0"/>
        <v>-13061.511643243404</v>
      </c>
      <c r="AT6" s="16">
        <f t="shared" si="0"/>
        <v>-13516.529690565902</v>
      </c>
      <c r="AU6" s="16">
        <f t="shared" si="0"/>
        <v>-13970.453503326902</v>
      </c>
      <c r="AV6" s="16">
        <f t="shared" si="0"/>
        <v>-14236.572374120398</v>
      </c>
      <c r="AW6" s="16">
        <f t="shared" si="0"/>
        <v>-14550.5970845702</v>
      </c>
      <c r="AX6" s="16">
        <f t="shared" si="0"/>
        <v>-14846.2022931143</v>
      </c>
      <c r="AY6" s="16">
        <f t="shared" si="0"/>
        <v>-15097.662345232198</v>
      </c>
      <c r="AZ6" s="16">
        <f t="shared" si="0"/>
        <v>-15177.792411556398</v>
      </c>
      <c r="BA6" s="16">
        <f t="shared" si="0"/>
        <v>-15181.406460025199</v>
      </c>
      <c r="BB6" s="16">
        <f t="shared" si="0"/>
        <v>-15151.209984196</v>
      </c>
      <c r="BC6" s="16">
        <f t="shared" si="0"/>
        <v>-15011.5493692883</v>
      </c>
      <c r="BD6" s="16">
        <f t="shared" si="0"/>
        <v>-14721.6032690918</v>
      </c>
      <c r="BE6" s="16">
        <f t="shared" si="0"/>
        <v>-14221.907292818</v>
      </c>
      <c r="BF6" s="16">
        <f t="shared" si="0"/>
        <v>-13618.6833869619</v>
      </c>
      <c r="BG6" s="16">
        <f t="shared" si="0"/>
        <v>-12783.568229845303</v>
      </c>
      <c r="BH6" s="16">
        <f t="shared" si="0"/>
        <v>-11663.725674601403</v>
      </c>
      <c r="BI6" s="16">
        <f t="shared" si="0"/>
        <v>-10454.021017407998</v>
      </c>
      <c r="BJ6" s="16">
        <f t="shared" si="0"/>
        <v>-9019.242423924901</v>
      </c>
      <c r="BK6" s="16">
        <f t="shared" si="0"/>
        <v>-7200.220689953305</v>
      </c>
      <c r="BL6" s="16">
        <f t="shared" si="0"/>
        <v>-5172.210331599999</v>
      </c>
      <c r="BM6" s="16">
        <f t="shared" si="0"/>
        <v>-3007.680497620204</v>
      </c>
      <c r="BN6" s="16">
        <f t="shared" si="0"/>
        <v>-498.5313521372009</v>
      </c>
      <c r="BO6" s="16">
        <f t="shared" si="0"/>
        <v>2019.235148934502</v>
      </c>
      <c r="BP6" s="16">
        <f t="shared" si="0"/>
        <v>4607.723201495501</v>
      </c>
      <c r="BQ6" s="16">
        <f t="shared" si="0"/>
        <v>7580.9097696192</v>
      </c>
      <c r="BR6" s="16">
        <f t="shared" si="0"/>
        <v>10878.5220891826</v>
      </c>
      <c r="BS6" s="16">
        <f t="shared" si="0"/>
        <v>14365.773031200897</v>
      </c>
      <c r="BT6" s="16">
        <f t="shared" si="0"/>
        <v>17989.6987092945</v>
      </c>
      <c r="BU6" s="16">
        <f aca="true" t="shared" si="1" ref="BU6:CS6">BU7-BU10</f>
        <v>21539.2920561515</v>
      </c>
      <c r="BV6" s="16">
        <f t="shared" si="1"/>
        <v>24491.663019629603</v>
      </c>
      <c r="BW6" s="16">
        <f t="shared" si="1"/>
        <v>26834.911150362095</v>
      </c>
      <c r="BX6" s="16">
        <f t="shared" si="1"/>
        <v>28634.334683564797</v>
      </c>
      <c r="BY6" s="16">
        <f t="shared" si="1"/>
        <v>29900.71563135289</v>
      </c>
      <c r="BZ6" s="16">
        <f t="shared" si="1"/>
        <v>30734.7156516864</v>
      </c>
      <c r="CA6" s="16">
        <f t="shared" si="1"/>
        <v>31594.91949005346</v>
      </c>
      <c r="CB6" s="16">
        <f t="shared" si="1"/>
        <v>32469.151315142248</v>
      </c>
      <c r="CC6" s="16">
        <f t="shared" si="1"/>
        <v>33435.293748037126</v>
      </c>
      <c r="CD6" s="16">
        <f t="shared" si="1"/>
        <v>34543.44248669198</v>
      </c>
      <c r="CE6" s="16">
        <f t="shared" si="1"/>
        <v>35788.9807884548</v>
      </c>
      <c r="CF6" s="16">
        <f t="shared" si="1"/>
        <v>36868.51847294547</v>
      </c>
      <c r="CG6" s="16">
        <f t="shared" si="1"/>
        <v>37695.832547762606</v>
      </c>
      <c r="CH6" s="16">
        <f t="shared" si="1"/>
        <v>38218.823972476755</v>
      </c>
      <c r="CI6" s="16">
        <f t="shared" si="1"/>
        <v>38501.098569350484</v>
      </c>
      <c r="CJ6" s="16">
        <f t="shared" si="1"/>
        <v>38556.53669497291</v>
      </c>
      <c r="CK6" s="16">
        <f t="shared" si="1"/>
        <v>38751.45727161766</v>
      </c>
      <c r="CL6" s="16">
        <f t="shared" si="1"/>
        <v>39206.19921713713</v>
      </c>
      <c r="CM6" s="16">
        <f t="shared" si="1"/>
        <v>39902.48105734502</v>
      </c>
      <c r="CN6" s="16">
        <f t="shared" si="1"/>
        <v>40807.37017942615</v>
      </c>
      <c r="CO6" s="16">
        <f t="shared" si="1"/>
        <v>41882.458021285864</v>
      </c>
      <c r="CP6" s="16">
        <f t="shared" si="1"/>
        <v>42751.21509380528</v>
      </c>
      <c r="CQ6" s="16">
        <f t="shared" si="1"/>
        <v>43397.49163838264</v>
      </c>
      <c r="CR6" s="16">
        <f t="shared" si="1"/>
        <v>43793.95700224963</v>
      </c>
      <c r="CS6" s="16">
        <f t="shared" si="1"/>
        <v>44053.79679615012</v>
      </c>
      <c r="CT6" s="16">
        <f>CT7-CT10</f>
        <v>44313.63659005073</v>
      </c>
      <c r="CU6" s="28">
        <v>0</v>
      </c>
    </row>
    <row r="7" spans="1:135" ht="12.75">
      <c r="A7" s="88" t="s">
        <v>3</v>
      </c>
      <c r="B7" s="88"/>
      <c r="C7" s="88"/>
      <c r="D7" s="88"/>
      <c r="E7" s="88"/>
      <c r="F7" s="89"/>
      <c r="G7" s="16">
        <f>aggregate!G7*1000000000/aggregate!$G$22</f>
        <v>28257.229376980813</v>
      </c>
      <c r="H7" s="15">
        <v>10057.2845101255</v>
      </c>
      <c r="I7" s="15">
        <v>10778.8553448513</v>
      </c>
      <c r="J7" s="15">
        <v>11500.4261795771</v>
      </c>
      <c r="K7" s="15">
        <v>12165.604404028</v>
      </c>
      <c r="L7" s="15">
        <v>12774.3771880573</v>
      </c>
      <c r="M7" s="15">
        <v>19227.0205492608</v>
      </c>
      <c r="N7" s="15">
        <v>20693.9339517054</v>
      </c>
      <c r="O7" s="15">
        <v>21239.8519795276</v>
      </c>
      <c r="P7" s="15">
        <v>21730.6271863537</v>
      </c>
      <c r="Q7" s="15">
        <v>22234.3525618328</v>
      </c>
      <c r="R7" s="15">
        <v>22721.7634667666</v>
      </c>
      <c r="S7" s="15">
        <v>23265.0714238307</v>
      </c>
      <c r="T7" s="15">
        <v>23838.7301219114</v>
      </c>
      <c r="U7" s="15">
        <v>24501.4973514759</v>
      </c>
      <c r="V7" s="15">
        <v>25231.2131623877</v>
      </c>
      <c r="W7" s="15">
        <v>25949.0215353674</v>
      </c>
      <c r="X7" s="15">
        <v>26527.5601987769</v>
      </c>
      <c r="Y7" s="15">
        <v>26837.1516729283</v>
      </c>
      <c r="Z7" s="15">
        <v>24939.4773970976</v>
      </c>
      <c r="AA7" s="15">
        <v>24468.7768723552</v>
      </c>
      <c r="AB7" s="15">
        <v>24470.5963412217</v>
      </c>
      <c r="AC7" s="15">
        <v>24635.6270320469</v>
      </c>
      <c r="AD7" s="15">
        <v>24769.9933586402</v>
      </c>
      <c r="AE7" s="15">
        <v>25038.0807519856</v>
      </c>
      <c r="AF7" s="15">
        <v>25476.9520932701</v>
      </c>
      <c r="AG7" s="15">
        <v>25988.0006173252</v>
      </c>
      <c r="AH7" s="15">
        <v>26474.943701087</v>
      </c>
      <c r="AI7" s="15">
        <v>26940.5277856023</v>
      </c>
      <c r="AJ7" s="15">
        <v>27321.6667027854</v>
      </c>
      <c r="AK7" s="15">
        <v>27728.1254336943</v>
      </c>
      <c r="AL7" s="15">
        <v>27996.9235282773</v>
      </c>
      <c r="AM7" s="15">
        <v>28165.8526512108</v>
      </c>
      <c r="AN7" s="15">
        <v>28212.2279729599</v>
      </c>
      <c r="AO7" s="15">
        <v>28156.7749696288</v>
      </c>
      <c r="AP7" s="15">
        <v>28063.3073279247</v>
      </c>
      <c r="AQ7" s="15">
        <v>27934.0747159748</v>
      </c>
      <c r="AR7" s="15">
        <v>27605.7681426309</v>
      </c>
      <c r="AS7" s="15">
        <v>27764.2180043163</v>
      </c>
      <c r="AT7" s="15">
        <v>27972.6946761013</v>
      </c>
      <c r="AU7" s="15">
        <v>28188.3695811068</v>
      </c>
      <c r="AV7" s="15">
        <v>28488.4159969042</v>
      </c>
      <c r="AW7" s="15">
        <v>28729.5931425126</v>
      </c>
      <c r="AX7" s="15">
        <v>28917.1927405502</v>
      </c>
      <c r="AY7" s="15">
        <v>29178.8764110531</v>
      </c>
      <c r="AZ7" s="15">
        <v>29523.5045584406</v>
      </c>
      <c r="BA7" s="15">
        <v>29933.7987369777</v>
      </c>
      <c r="BB7" s="15">
        <v>30418.7958758049</v>
      </c>
      <c r="BC7" s="15">
        <v>31007.8948398189</v>
      </c>
      <c r="BD7" s="15">
        <v>31632.978293932</v>
      </c>
      <c r="BE7" s="15">
        <v>32281.6026422124</v>
      </c>
      <c r="BF7" s="15">
        <v>32877.6208244908</v>
      </c>
      <c r="BG7" s="15">
        <v>33458.0336525212</v>
      </c>
      <c r="BH7" s="15">
        <v>33909.3228088963</v>
      </c>
      <c r="BI7" s="15">
        <v>34237.4147259225</v>
      </c>
      <c r="BJ7" s="15">
        <v>34487.5545522469</v>
      </c>
      <c r="BK7" s="15">
        <v>34765.8905273972</v>
      </c>
      <c r="BL7" s="15">
        <v>34953.9577168949</v>
      </c>
      <c r="BM7" s="15">
        <v>35233.4431278484</v>
      </c>
      <c r="BN7" s="15">
        <v>35498.5300827686</v>
      </c>
      <c r="BO7" s="15">
        <v>35687.1754943173</v>
      </c>
      <c r="BP7" s="15">
        <v>35775.778783937</v>
      </c>
      <c r="BQ7" s="15">
        <v>36011.304799883</v>
      </c>
      <c r="BR7" s="15">
        <v>36250.6744915151</v>
      </c>
      <c r="BS7" s="15">
        <v>36649.4712119993</v>
      </c>
      <c r="BT7" s="15">
        <v>37194.823246415</v>
      </c>
      <c r="BU7" s="15">
        <v>37846.5248526726</v>
      </c>
      <c r="BV7" s="15">
        <v>38319.1949106504</v>
      </c>
      <c r="BW7" s="15">
        <v>38585.9182160585</v>
      </c>
      <c r="BX7" s="15">
        <v>38662.1445070703</v>
      </c>
      <c r="BY7" s="15">
        <v>38517.4760723593</v>
      </c>
      <c r="BZ7" s="15">
        <v>38218.5844780182</v>
      </c>
      <c r="CA7" s="15">
        <v>38070.3403557318</v>
      </c>
      <c r="CB7" s="15">
        <v>38123.4642772369</v>
      </c>
      <c r="CC7" s="15">
        <v>38404.5949625974</v>
      </c>
      <c r="CD7" s="15">
        <v>38912.0545043324</v>
      </c>
      <c r="CE7" s="15">
        <v>39631.9592887015</v>
      </c>
      <c r="CF7" s="15">
        <v>40250.5310974993</v>
      </c>
      <c r="CG7" s="15">
        <v>40714.4965986274</v>
      </c>
      <c r="CH7" s="15">
        <v>40927.8475485653</v>
      </c>
      <c r="CI7" s="15">
        <v>40958.988870828</v>
      </c>
      <c r="CJ7" s="15">
        <v>40811.4765120066</v>
      </c>
      <c r="CK7" s="15">
        <v>40849.7842503195</v>
      </c>
      <c r="CL7" s="15">
        <v>41111.7181451649</v>
      </c>
      <c r="CM7" s="15">
        <v>41616.3658113189</v>
      </c>
      <c r="CN7" s="15">
        <v>42326.8181072405</v>
      </c>
      <c r="CO7" s="15">
        <v>43200.0698734281</v>
      </c>
      <c r="CP7" s="15">
        <v>43853.6670656932</v>
      </c>
      <c r="CQ7" s="15">
        <v>44283.5568043243</v>
      </c>
      <c r="CR7" s="15">
        <v>44447.9248040245</v>
      </c>
      <c r="CS7" s="15">
        <v>44466.2562805585</v>
      </c>
      <c r="CT7" s="15">
        <v>44484.5877570926</v>
      </c>
      <c r="CU7" s="85">
        <v>0</v>
      </c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</row>
    <row r="8" spans="1:99" ht="12.75">
      <c r="A8" s="1"/>
      <c r="B8" s="105" t="s">
        <v>4</v>
      </c>
      <c r="C8" s="105"/>
      <c r="D8" s="105"/>
      <c r="E8" s="105"/>
      <c r="F8" s="5"/>
      <c r="G8" s="16">
        <f>aggregate!G8*1000000000/aggregate!$G$22</f>
        <v>21537.767013571272</v>
      </c>
      <c r="H8" s="15">
        <v>6229.51487092314</v>
      </c>
      <c r="I8" s="15">
        <v>6951.08570564895</v>
      </c>
      <c r="J8" s="15">
        <v>7672.65654037475</v>
      </c>
      <c r="K8" s="15">
        <v>8337.83476482558</v>
      </c>
      <c r="L8" s="15">
        <v>8946.60754885496</v>
      </c>
      <c r="M8" s="15">
        <v>9512.90212357194</v>
      </c>
      <c r="N8" s="15">
        <v>9994.5687426832</v>
      </c>
      <c r="O8" s="15">
        <v>10477.4369015865</v>
      </c>
      <c r="P8" s="15">
        <v>10950.2910775027</v>
      </c>
      <c r="Q8" s="15">
        <v>11440.1770852774</v>
      </c>
      <c r="R8" s="15">
        <v>11918.3677563212</v>
      </c>
      <c r="S8" s="15">
        <v>12452.8983815181</v>
      </c>
      <c r="T8" s="15">
        <v>13033.1536876747</v>
      </c>
      <c r="U8" s="15">
        <v>13701.6531900783</v>
      </c>
      <c r="V8" s="15">
        <v>14442.5353205962</v>
      </c>
      <c r="W8" s="15">
        <v>15208.5257107154</v>
      </c>
      <c r="X8" s="15">
        <v>15940.0105121931</v>
      </c>
      <c r="Y8" s="15">
        <v>16572.4417854058</v>
      </c>
      <c r="Z8" s="15">
        <v>17073.6172769414</v>
      </c>
      <c r="AA8" s="15">
        <v>17475.6220783298</v>
      </c>
      <c r="AB8" s="15">
        <v>17893.5017124394</v>
      </c>
      <c r="AC8" s="15">
        <v>18380.638337749</v>
      </c>
      <c r="AD8" s="15">
        <v>18964.4469834208</v>
      </c>
      <c r="AE8" s="15">
        <v>19679.1274410719</v>
      </c>
      <c r="AF8" s="15">
        <v>20364.6880900141</v>
      </c>
      <c r="AG8" s="15">
        <v>21067.6009056457</v>
      </c>
      <c r="AH8" s="15">
        <v>21675.5974464346</v>
      </c>
      <c r="AI8" s="15">
        <v>22236.2453454093</v>
      </c>
      <c r="AJ8" s="15">
        <v>22683.1032918717</v>
      </c>
      <c r="AK8" s="15">
        <v>23161.0755218346</v>
      </c>
      <c r="AL8" s="15">
        <v>23493.7446340302</v>
      </c>
      <c r="AM8" s="15">
        <v>23701.0324856124</v>
      </c>
      <c r="AN8" s="15">
        <v>23780.5917214606</v>
      </c>
      <c r="AO8" s="15">
        <v>23772.8746814629</v>
      </c>
      <c r="AP8" s="15">
        <v>23699.8674201642</v>
      </c>
      <c r="AQ8" s="15">
        <v>23601.2782966828</v>
      </c>
      <c r="AR8" s="15">
        <v>23640.9426127983</v>
      </c>
      <c r="AS8" s="15">
        <v>23799.3924744837</v>
      </c>
      <c r="AT8" s="15">
        <v>24007.8691462687</v>
      </c>
      <c r="AU8" s="15">
        <v>24223.5440512742</v>
      </c>
      <c r="AV8" s="15">
        <v>24523.5904670716</v>
      </c>
      <c r="AW8" s="15">
        <v>24756.8724806052</v>
      </c>
      <c r="AX8" s="15">
        <v>24928.6077331647</v>
      </c>
      <c r="AY8" s="15">
        <v>25166.5765053082</v>
      </c>
      <c r="AZ8" s="15">
        <v>25479.3661260728</v>
      </c>
      <c r="BA8" s="15">
        <v>25849.9661143206</v>
      </c>
      <c r="BB8" s="15">
        <v>26303.1463897478</v>
      </c>
      <c r="BC8" s="15">
        <v>26868.576914493</v>
      </c>
      <c r="BD8" s="15">
        <v>27477.6992483157</v>
      </c>
      <c r="BE8" s="15">
        <v>28118.3344633961</v>
      </c>
      <c r="BF8" s="15">
        <v>28714.3526456745</v>
      </c>
      <c r="BG8" s="15">
        <v>29265.3834342794</v>
      </c>
      <c r="BH8" s="15">
        <v>29656.5924437063</v>
      </c>
      <c r="BI8" s="15">
        <v>29892.807985804</v>
      </c>
      <c r="BJ8" s="15">
        <v>30021.9005854894</v>
      </c>
      <c r="BK8" s="15">
        <v>30149.8701284823</v>
      </c>
      <c r="BL8" s="15">
        <v>30217.4465751236</v>
      </c>
      <c r="BM8" s="15">
        <v>30407.2375901186</v>
      </c>
      <c r="BN8" s="15">
        <v>30613.0224732899</v>
      </c>
      <c r="BO8" s="15">
        <v>30772.1520357252</v>
      </c>
      <c r="BP8" s="15">
        <v>30860.755325345</v>
      </c>
      <c r="BQ8" s="15">
        <v>30879.8367590602</v>
      </c>
      <c r="BR8" s="15">
        <v>30696.8400602239</v>
      </c>
      <c r="BS8" s="15">
        <v>30452.600902749</v>
      </c>
      <c r="BT8" s="15">
        <v>30150.6397278776</v>
      </c>
      <c r="BU8" s="15">
        <v>29748.2046580758</v>
      </c>
      <c r="BV8" s="15">
        <v>29382.4301157515</v>
      </c>
      <c r="BW8" s="15">
        <v>29025.888155774</v>
      </c>
      <c r="BX8" s="15">
        <v>28686.1939760055</v>
      </c>
      <c r="BY8" s="15">
        <v>28332.5245673215</v>
      </c>
      <c r="BZ8" s="15">
        <v>28033.6329729803</v>
      </c>
      <c r="CA8" s="15">
        <v>27705.8010424841</v>
      </c>
      <c r="CB8" s="15">
        <v>27403.2180658537</v>
      </c>
      <c r="CC8" s="15">
        <v>27153.84524457</v>
      </c>
      <c r="CD8" s="15">
        <v>26957.9782551766</v>
      </c>
      <c r="CE8" s="15">
        <v>26795.5281890416</v>
      </c>
      <c r="CF8" s="15">
        <v>26709.8074955162</v>
      </c>
      <c r="CG8" s="15">
        <v>26640.22868206</v>
      </c>
      <c r="CH8" s="15">
        <v>26497.2543246407</v>
      </c>
      <c r="CI8" s="15">
        <v>26362.123031338</v>
      </c>
      <c r="CJ8" s="15">
        <v>26214.6106725166</v>
      </c>
      <c r="CK8" s="15">
        <v>26024.4231261743</v>
      </c>
      <c r="CL8" s="15">
        <v>25820.8160754543</v>
      </c>
      <c r="CM8" s="15">
        <v>25621.7495180984</v>
      </c>
      <c r="CN8" s="15">
        <v>25357.8625671328</v>
      </c>
      <c r="CO8" s="15">
        <v>25040.3611847623</v>
      </c>
      <c r="CP8" s="15">
        <v>24704.5215681246</v>
      </c>
      <c r="CQ8" s="15">
        <v>24412.3392904942</v>
      </c>
      <c r="CR8" s="15">
        <v>24185.7907314943</v>
      </c>
      <c r="CS8" s="15">
        <v>23997.4078706448</v>
      </c>
      <c r="CT8" s="15">
        <v>23809.0250097954</v>
      </c>
      <c r="CU8" s="28">
        <v>0</v>
      </c>
    </row>
    <row r="9" spans="1:99" ht="12.75">
      <c r="A9" s="1"/>
      <c r="B9" s="105" t="s">
        <v>5</v>
      </c>
      <c r="C9" s="105"/>
      <c r="D9" s="105"/>
      <c r="E9" s="105"/>
      <c r="F9" s="5"/>
      <c r="G9" s="16">
        <f>aggregate!G9*1000000000/aggregate!$G$22</f>
        <v>6719.46236340955</v>
      </c>
      <c r="H9" s="15">
        <v>3827.76963920237</v>
      </c>
      <c r="I9" s="15">
        <v>3827.76963920237</v>
      </c>
      <c r="J9" s="15">
        <v>3827.76963920237</v>
      </c>
      <c r="K9" s="15">
        <v>3827.76963920237</v>
      </c>
      <c r="L9" s="15">
        <v>3827.76963920237</v>
      </c>
      <c r="M9" s="15">
        <v>9714.11842568886</v>
      </c>
      <c r="N9" s="15">
        <v>10699.3652090222</v>
      </c>
      <c r="O9" s="15">
        <v>10762.4150779411</v>
      </c>
      <c r="P9" s="15">
        <v>10780.336108851</v>
      </c>
      <c r="Q9" s="15">
        <v>10794.1754765555</v>
      </c>
      <c r="R9" s="15">
        <v>10803.3957104454</v>
      </c>
      <c r="S9" s="15">
        <v>10812.1730423126</v>
      </c>
      <c r="T9" s="15">
        <v>10805.5764342367</v>
      </c>
      <c r="U9" s="15">
        <v>10799.8441613977</v>
      </c>
      <c r="V9" s="15">
        <v>10788.6778417915</v>
      </c>
      <c r="W9" s="15">
        <v>10740.495824652</v>
      </c>
      <c r="X9" s="15">
        <v>10587.5496865838</v>
      </c>
      <c r="Y9" s="15">
        <v>10264.7098875225</v>
      </c>
      <c r="Z9" s="15">
        <v>7865.86012015619</v>
      </c>
      <c r="AA9" s="15">
        <v>6993.15479402542</v>
      </c>
      <c r="AB9" s="15">
        <v>6577.0946287823</v>
      </c>
      <c r="AC9" s="15">
        <v>6254.98869429794</v>
      </c>
      <c r="AD9" s="15">
        <v>5805.54637521934</v>
      </c>
      <c r="AE9" s="15">
        <v>5358.95331091369</v>
      </c>
      <c r="AF9" s="15">
        <v>5112.26400325603</v>
      </c>
      <c r="AG9" s="15">
        <v>4920.39971167945</v>
      </c>
      <c r="AH9" s="15">
        <v>4799.34625465243</v>
      </c>
      <c r="AI9" s="15">
        <v>4704.28244019297</v>
      </c>
      <c r="AJ9" s="15">
        <v>4638.56341091369</v>
      </c>
      <c r="AK9" s="15">
        <v>4567.04991185963</v>
      </c>
      <c r="AL9" s="15">
        <v>4503.17889424702</v>
      </c>
      <c r="AM9" s="15">
        <v>4464.82016559837</v>
      </c>
      <c r="AN9" s="15">
        <v>4431.63625149927</v>
      </c>
      <c r="AO9" s="15">
        <v>4383.90028816594</v>
      </c>
      <c r="AP9" s="15">
        <v>4363.43990776053</v>
      </c>
      <c r="AQ9" s="15">
        <v>4332.79641929207</v>
      </c>
      <c r="AR9" s="15">
        <v>3964.82552983261</v>
      </c>
      <c r="AS9" s="15">
        <v>3964.82552983261</v>
      </c>
      <c r="AT9" s="15">
        <v>3964.82552983261</v>
      </c>
      <c r="AU9" s="15">
        <v>3964.82552983261</v>
      </c>
      <c r="AV9" s="15">
        <v>3964.82552983261</v>
      </c>
      <c r="AW9" s="15">
        <v>3972.72066190748</v>
      </c>
      <c r="AX9" s="15">
        <v>3988.58500738552</v>
      </c>
      <c r="AY9" s="15">
        <v>4012.2999057449</v>
      </c>
      <c r="AZ9" s="15">
        <v>4044.13843236781</v>
      </c>
      <c r="BA9" s="15">
        <v>4083.83262265705</v>
      </c>
      <c r="BB9" s="15">
        <v>4115.6494860571</v>
      </c>
      <c r="BC9" s="15">
        <v>4139.31792532594</v>
      </c>
      <c r="BD9" s="15">
        <v>4155.27904561637</v>
      </c>
      <c r="BE9" s="15">
        <v>4163.26817881632</v>
      </c>
      <c r="BF9" s="15">
        <v>4163.26817881632</v>
      </c>
      <c r="BG9" s="15">
        <v>4192.65021824179</v>
      </c>
      <c r="BH9" s="15">
        <v>4252.73036519002</v>
      </c>
      <c r="BI9" s="15">
        <v>4344.6067401185</v>
      </c>
      <c r="BJ9" s="15">
        <v>4465.65396675757</v>
      </c>
      <c r="BK9" s="15">
        <v>4616.02039891489</v>
      </c>
      <c r="BL9" s="15">
        <v>4736.51114177126</v>
      </c>
      <c r="BM9" s="15">
        <v>4826.20553772976</v>
      </c>
      <c r="BN9" s="15">
        <v>4885.50760947878</v>
      </c>
      <c r="BO9" s="15">
        <v>4915.02345859205</v>
      </c>
      <c r="BP9" s="15">
        <v>4915.02345859205</v>
      </c>
      <c r="BQ9" s="15">
        <v>5131.46804082282</v>
      </c>
      <c r="BR9" s="15">
        <v>5553.83443129116</v>
      </c>
      <c r="BS9" s="15">
        <v>6196.87030925038</v>
      </c>
      <c r="BT9" s="15">
        <v>7044.18351853736</v>
      </c>
      <c r="BU9" s="15">
        <v>8098.32019459679</v>
      </c>
      <c r="BV9" s="15">
        <v>8936.76479489892</v>
      </c>
      <c r="BW9" s="15">
        <v>9560.03006028457</v>
      </c>
      <c r="BX9" s="15">
        <v>9975.9505310648</v>
      </c>
      <c r="BY9" s="15">
        <v>10184.9515050379</v>
      </c>
      <c r="BZ9" s="15">
        <v>10184.9515050378</v>
      </c>
      <c r="CA9" s="15">
        <v>10364.5393132478</v>
      </c>
      <c r="CB9" s="15">
        <v>10720.2462113832</v>
      </c>
      <c r="CC9" s="15">
        <v>11250.7497180274</v>
      </c>
      <c r="CD9" s="15">
        <v>11954.0762491557</v>
      </c>
      <c r="CE9" s="15">
        <v>12836.4310996599</v>
      </c>
      <c r="CF9" s="15">
        <v>13540.7236019831</v>
      </c>
      <c r="CG9" s="15">
        <v>14074.2679165673</v>
      </c>
      <c r="CH9" s="15">
        <v>14430.5932239245</v>
      </c>
      <c r="CI9" s="15">
        <v>14596.86583949</v>
      </c>
      <c r="CJ9" s="15">
        <v>14596.86583949</v>
      </c>
      <c r="CK9" s="15">
        <v>14825.3611241451</v>
      </c>
      <c r="CL9" s="15">
        <v>15290.9020697106</v>
      </c>
      <c r="CM9" s="15">
        <v>15994.6162932204</v>
      </c>
      <c r="CN9" s="15">
        <v>16968.9555401077</v>
      </c>
      <c r="CO9" s="15">
        <v>18159.7086886658</v>
      </c>
      <c r="CP9" s="15">
        <v>19149.1454975686</v>
      </c>
      <c r="CQ9" s="15">
        <v>19871.2175138301</v>
      </c>
      <c r="CR9" s="15">
        <v>20262.1340725302</v>
      </c>
      <c r="CS9" s="15">
        <v>20468.8484099137</v>
      </c>
      <c r="CT9" s="15">
        <v>20675.5627472972</v>
      </c>
      <c r="CU9" s="28">
        <v>0</v>
      </c>
    </row>
    <row r="10" spans="1:99" ht="12.75">
      <c r="A10" s="20" t="s">
        <v>6</v>
      </c>
      <c r="B10" s="20"/>
      <c r="C10" s="20"/>
      <c r="D10" s="20"/>
      <c r="E10" s="20"/>
      <c r="F10" s="5"/>
      <c r="G10" s="16">
        <f>aggregate!G10*1000000000/aggregate!$G$22</f>
        <v>22504.485892059816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384.492443715995</v>
      </c>
      <c r="W10" s="15">
        <v>1662.28811892825</v>
      </c>
      <c r="X10" s="15">
        <v>2837.65605964764</v>
      </c>
      <c r="Y10" s="15">
        <v>4374.30394782391</v>
      </c>
      <c r="Z10" s="15">
        <v>6236.60080566793</v>
      </c>
      <c r="AA10" s="15">
        <v>8412.64996738758</v>
      </c>
      <c r="AB10" s="15">
        <v>10743.5303073344</v>
      </c>
      <c r="AC10" s="15">
        <v>13234.4340646519</v>
      </c>
      <c r="AD10" s="15">
        <v>15939.6394743661</v>
      </c>
      <c r="AE10" s="15">
        <v>18785.0472483939</v>
      </c>
      <c r="AF10" s="15">
        <v>21642.7840079272</v>
      </c>
      <c r="AG10" s="15">
        <v>24483.3745595312</v>
      </c>
      <c r="AH10" s="15">
        <v>27114.1397759995</v>
      </c>
      <c r="AI10" s="15">
        <v>29423.4516755754</v>
      </c>
      <c r="AJ10" s="15">
        <v>31446.6858182288</v>
      </c>
      <c r="AK10" s="15">
        <v>33161.778508138</v>
      </c>
      <c r="AL10" s="15">
        <v>34526.9288851043</v>
      </c>
      <c r="AM10" s="15">
        <v>35769.6380482928</v>
      </c>
      <c r="AN10" s="15">
        <v>36861.2789667851</v>
      </c>
      <c r="AO10" s="15">
        <v>37743.2020893906</v>
      </c>
      <c r="AP10" s="15">
        <v>38554.0775008714</v>
      </c>
      <c r="AQ10" s="15">
        <v>39432.3213181241</v>
      </c>
      <c r="AR10" s="15">
        <v>40126.8813629883</v>
      </c>
      <c r="AS10" s="15">
        <v>40825.7296475597</v>
      </c>
      <c r="AT10" s="15">
        <v>41489.2243666672</v>
      </c>
      <c r="AU10" s="15">
        <v>42158.8230844337</v>
      </c>
      <c r="AV10" s="15">
        <v>42724.9883710246</v>
      </c>
      <c r="AW10" s="15">
        <v>43280.1902270828</v>
      </c>
      <c r="AX10" s="15">
        <v>43763.3950336645</v>
      </c>
      <c r="AY10" s="15">
        <v>44276.5387562853</v>
      </c>
      <c r="AZ10" s="15">
        <v>44701.296969997</v>
      </c>
      <c r="BA10" s="15">
        <v>45115.2051970029</v>
      </c>
      <c r="BB10" s="15">
        <v>45570.0058600009</v>
      </c>
      <c r="BC10" s="15">
        <v>46019.4442091072</v>
      </c>
      <c r="BD10" s="15">
        <v>46354.5815630238</v>
      </c>
      <c r="BE10" s="15">
        <v>46503.5099350304</v>
      </c>
      <c r="BF10" s="15">
        <v>46496.3042114527</v>
      </c>
      <c r="BG10" s="15">
        <v>46241.6018823665</v>
      </c>
      <c r="BH10" s="15">
        <v>45573.0484834977</v>
      </c>
      <c r="BI10" s="15">
        <v>44691.4357433305</v>
      </c>
      <c r="BJ10" s="15">
        <v>43506.7969761718</v>
      </c>
      <c r="BK10" s="15">
        <v>41966.1112173505</v>
      </c>
      <c r="BL10" s="15">
        <v>40126.1680484949</v>
      </c>
      <c r="BM10" s="15">
        <v>38241.1236254686</v>
      </c>
      <c r="BN10" s="15">
        <v>35997.0614349058</v>
      </c>
      <c r="BO10" s="15">
        <v>33667.9403453828</v>
      </c>
      <c r="BP10" s="15">
        <v>31168.0555824415</v>
      </c>
      <c r="BQ10" s="15">
        <v>28430.3950302638</v>
      </c>
      <c r="BR10" s="15">
        <v>25372.1524023325</v>
      </c>
      <c r="BS10" s="15">
        <v>22283.6981807984</v>
      </c>
      <c r="BT10" s="15">
        <v>19205.1245371205</v>
      </c>
      <c r="BU10" s="15">
        <v>16307.2327965211</v>
      </c>
      <c r="BV10" s="15">
        <v>13827.5318910208</v>
      </c>
      <c r="BW10" s="15">
        <v>11751.0070656964</v>
      </c>
      <c r="BX10" s="15">
        <v>10027.8098235055</v>
      </c>
      <c r="BY10" s="15">
        <v>8616.76044100641</v>
      </c>
      <c r="BZ10" s="15">
        <v>7483.8688263318</v>
      </c>
      <c r="CA10" s="15">
        <v>6475.42086567834</v>
      </c>
      <c r="CB10" s="15">
        <v>5654.31296209465</v>
      </c>
      <c r="CC10" s="15">
        <v>4969.30121456028</v>
      </c>
      <c r="CD10" s="15">
        <v>4368.61201764042</v>
      </c>
      <c r="CE10" s="15">
        <v>3842.9785002467</v>
      </c>
      <c r="CF10" s="15">
        <v>3382.01262455383</v>
      </c>
      <c r="CG10" s="15">
        <v>3018.66405086479</v>
      </c>
      <c r="CH10" s="15">
        <v>2709.02357608855</v>
      </c>
      <c r="CI10" s="15">
        <v>2457.89030147751</v>
      </c>
      <c r="CJ10" s="15">
        <v>2254.93981703369</v>
      </c>
      <c r="CK10" s="15">
        <v>2098.32697870184</v>
      </c>
      <c r="CL10" s="15">
        <v>1905.51892802777</v>
      </c>
      <c r="CM10" s="15">
        <v>1713.88475397388</v>
      </c>
      <c r="CN10" s="15">
        <v>1519.44792781435</v>
      </c>
      <c r="CO10" s="15">
        <v>1317.61185214224</v>
      </c>
      <c r="CP10" s="15">
        <v>1102.45197188792</v>
      </c>
      <c r="CQ10" s="15">
        <v>886.065165941651</v>
      </c>
      <c r="CR10" s="15">
        <v>653.967801774877</v>
      </c>
      <c r="CS10" s="15">
        <v>412.459484408376</v>
      </c>
      <c r="CT10" s="15">
        <v>170.951167041875</v>
      </c>
      <c r="CU10" s="28">
        <v>0</v>
      </c>
    </row>
    <row r="11" spans="1:99" ht="12.75">
      <c r="A11" s="1"/>
      <c r="B11" s="105"/>
      <c r="C11" s="105"/>
      <c r="D11" s="1"/>
      <c r="E11" s="1"/>
      <c r="F11" s="1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28"/>
    </row>
    <row r="12" spans="1:99" ht="12.75">
      <c r="A12" s="106" t="s">
        <v>7</v>
      </c>
      <c r="B12" s="106"/>
      <c r="C12" s="106"/>
      <c r="D12" s="106"/>
      <c r="E12" s="106"/>
      <c r="F12" s="106"/>
      <c r="G12" s="16">
        <f>aggregate!G12*1000000000/aggregate!$G$22</f>
        <v>5752.743484920995</v>
      </c>
      <c r="H12" s="16">
        <f aca="true" t="shared" si="2" ref="H12:AM12">H13+H17</f>
        <v>10057.28451012551</v>
      </c>
      <c r="I12" s="16">
        <f t="shared" si="2"/>
        <v>10778.85534485132</v>
      </c>
      <c r="J12" s="16">
        <f t="shared" si="2"/>
        <v>11500.42617957713</v>
      </c>
      <c r="K12" s="16">
        <f t="shared" si="2"/>
        <v>12165.60440402795</v>
      </c>
      <c r="L12" s="16">
        <f t="shared" si="2"/>
        <v>12774.37718805732</v>
      </c>
      <c r="M12" s="16">
        <f t="shared" si="2"/>
        <v>19227.02054926078</v>
      </c>
      <c r="N12" s="16">
        <f t="shared" si="2"/>
        <v>20693.9339517054</v>
      </c>
      <c r="O12" s="16">
        <f t="shared" si="2"/>
        <v>21239.85197952756</v>
      </c>
      <c r="P12" s="16">
        <f t="shared" si="2"/>
        <v>21730.62718635379</v>
      </c>
      <c r="Q12" s="16">
        <f t="shared" si="2"/>
        <v>22234.3525618328</v>
      </c>
      <c r="R12" s="16">
        <f t="shared" si="2"/>
        <v>22721.7634667666</v>
      </c>
      <c r="S12" s="16">
        <f t="shared" si="2"/>
        <v>23265.071423830697</v>
      </c>
      <c r="T12" s="16">
        <f t="shared" si="2"/>
        <v>23838.7301219114</v>
      </c>
      <c r="U12" s="16">
        <f t="shared" si="2"/>
        <v>24501.49735147597</v>
      </c>
      <c r="V12" s="16">
        <f t="shared" si="2"/>
        <v>24846.720718671677</v>
      </c>
      <c r="W12" s="16">
        <f t="shared" si="2"/>
        <v>24286.73341643918</v>
      </c>
      <c r="X12" s="16">
        <f t="shared" si="2"/>
        <v>23689.90413912916</v>
      </c>
      <c r="Y12" s="16">
        <f t="shared" si="2"/>
        <v>22462.847725104337</v>
      </c>
      <c r="Z12" s="16">
        <f t="shared" si="2"/>
        <v>18702.876591429656</v>
      </c>
      <c r="AA12" s="16">
        <f t="shared" si="2"/>
        <v>16056.126904967628</v>
      </c>
      <c r="AB12" s="16">
        <f t="shared" si="2"/>
        <v>13727.066033887248</v>
      </c>
      <c r="AC12" s="16">
        <f t="shared" si="2"/>
        <v>11401.192967395009</v>
      </c>
      <c r="AD12" s="16">
        <f t="shared" si="2"/>
        <v>8830.353884274025</v>
      </c>
      <c r="AE12" s="16">
        <f t="shared" si="2"/>
        <v>6253.0335035917215</v>
      </c>
      <c r="AF12" s="16">
        <f t="shared" si="2"/>
        <v>3834.168085342885</v>
      </c>
      <c r="AG12" s="16">
        <f t="shared" si="2"/>
        <v>1504.6260577940131</v>
      </c>
      <c r="AH12" s="16">
        <f t="shared" si="2"/>
        <v>-639.1960749124632</v>
      </c>
      <c r="AI12" s="16">
        <f t="shared" si="2"/>
        <v>-2482.9238899730685</v>
      </c>
      <c r="AJ12" s="16">
        <f t="shared" si="2"/>
        <v>-4125.019115443381</v>
      </c>
      <c r="AK12" s="16">
        <f t="shared" si="2"/>
        <v>-5433.653074443754</v>
      </c>
      <c r="AL12" s="16">
        <f t="shared" si="2"/>
        <v>-6530.005356827061</v>
      </c>
      <c r="AM12" s="16">
        <f t="shared" si="2"/>
        <v>-7603.785397082063</v>
      </c>
      <c r="AN12" s="16">
        <f aca="true" t="shared" si="3" ref="AN12:BS12">AN13+AN17</f>
        <v>-8649.050993825233</v>
      </c>
      <c r="AO12" s="16">
        <f t="shared" si="3"/>
        <v>-9586.42711976175</v>
      </c>
      <c r="AP12" s="16">
        <f t="shared" si="3"/>
        <v>-10490.77017294667</v>
      </c>
      <c r="AQ12" s="16">
        <f t="shared" si="3"/>
        <v>-11498.24660214924</v>
      </c>
      <c r="AR12" s="16">
        <f t="shared" si="3"/>
        <v>-12521.113220357398</v>
      </c>
      <c r="AS12" s="16">
        <f t="shared" si="3"/>
        <v>-13061.511643243372</v>
      </c>
      <c r="AT12" s="16">
        <f t="shared" si="3"/>
        <v>-13516.52969056592</v>
      </c>
      <c r="AU12" s="16">
        <f t="shared" si="3"/>
        <v>-13970.453503326877</v>
      </c>
      <c r="AV12" s="16">
        <f t="shared" si="3"/>
        <v>-14236.572374120482</v>
      </c>
      <c r="AW12" s="16">
        <f t="shared" si="3"/>
        <v>-14550.59708457021</v>
      </c>
      <c r="AX12" s="16">
        <f t="shared" si="3"/>
        <v>-14846.20229311434</v>
      </c>
      <c r="AY12" s="16">
        <f t="shared" si="3"/>
        <v>-15097.6623452321</v>
      </c>
      <c r="AZ12" s="16">
        <f t="shared" si="3"/>
        <v>-15177.792411556413</v>
      </c>
      <c r="BA12" s="16">
        <f t="shared" si="3"/>
        <v>-15181.406460025211</v>
      </c>
      <c r="BB12" s="16">
        <f t="shared" si="3"/>
        <v>-15151.20998419603</v>
      </c>
      <c r="BC12" s="16">
        <f t="shared" si="3"/>
        <v>-15011.549369288188</v>
      </c>
      <c r="BD12" s="16">
        <f t="shared" si="3"/>
        <v>-14721.60326909172</v>
      </c>
      <c r="BE12" s="16">
        <f t="shared" si="3"/>
        <v>-14221.90729281802</v>
      </c>
      <c r="BF12" s="16">
        <f t="shared" si="3"/>
        <v>-13618.68338696185</v>
      </c>
      <c r="BG12" s="16">
        <f t="shared" si="3"/>
        <v>-12783.568229845429</v>
      </c>
      <c r="BH12" s="16">
        <f t="shared" si="3"/>
        <v>-11663.72567460137</v>
      </c>
      <c r="BI12" s="16">
        <f t="shared" si="3"/>
        <v>-10454.02101740801</v>
      </c>
      <c r="BJ12" s="16">
        <f t="shared" si="3"/>
        <v>-9019.24242392484</v>
      </c>
      <c r="BK12" s="16">
        <f t="shared" si="3"/>
        <v>-7200.22068995329</v>
      </c>
      <c r="BL12" s="16">
        <f t="shared" si="3"/>
        <v>-5172.21033160001</v>
      </c>
      <c r="BM12" s="16">
        <f t="shared" si="3"/>
        <v>-3007.680497620222</v>
      </c>
      <c r="BN12" s="16">
        <f t="shared" si="3"/>
        <v>-498.53135213714995</v>
      </c>
      <c r="BO12" s="16">
        <f t="shared" si="3"/>
        <v>2019.235148934522</v>
      </c>
      <c r="BP12" s="16">
        <f t="shared" si="3"/>
        <v>4607.723201495521</v>
      </c>
      <c r="BQ12" s="16">
        <f t="shared" si="3"/>
        <v>7580.909769619169</v>
      </c>
      <c r="BR12" s="16">
        <f t="shared" si="3"/>
        <v>10878.52208918255</v>
      </c>
      <c r="BS12" s="16">
        <f t="shared" si="3"/>
        <v>14365.773031200937</v>
      </c>
      <c r="BT12" s="16">
        <f aca="true" t="shared" si="4" ref="BT12:CT12">BT13+BT17</f>
        <v>17989.69870929449</v>
      </c>
      <c r="BU12" s="16">
        <f t="shared" si="4"/>
        <v>21539.292056151564</v>
      </c>
      <c r="BV12" s="16">
        <f t="shared" si="4"/>
        <v>24491.663019629585</v>
      </c>
      <c r="BW12" s="16">
        <f t="shared" si="4"/>
        <v>26834.911150362197</v>
      </c>
      <c r="BX12" s="16">
        <f t="shared" si="4"/>
        <v>28634.334683564703</v>
      </c>
      <c r="BY12" s="16">
        <f t="shared" si="4"/>
        <v>29900.715631352967</v>
      </c>
      <c r="BZ12" s="16">
        <f t="shared" si="4"/>
        <v>30734.715651686412</v>
      </c>
      <c r="CA12" s="16">
        <f t="shared" si="4"/>
        <v>31594.91949005352</v>
      </c>
      <c r="CB12" s="16">
        <f t="shared" si="4"/>
        <v>32469.15131514231</v>
      </c>
      <c r="CC12" s="16">
        <f t="shared" si="4"/>
        <v>33435.29374803711</v>
      </c>
      <c r="CD12" s="16">
        <f t="shared" si="4"/>
        <v>34543.44248669189</v>
      </c>
      <c r="CE12" s="16">
        <f t="shared" si="4"/>
        <v>35788.98078845485</v>
      </c>
      <c r="CF12" s="16">
        <f t="shared" si="4"/>
        <v>36868.51847294552</v>
      </c>
      <c r="CG12" s="16">
        <f t="shared" si="4"/>
        <v>37695.83254776255</v>
      </c>
      <c r="CH12" s="16">
        <f t="shared" si="4"/>
        <v>38218.82397247671</v>
      </c>
      <c r="CI12" s="16">
        <f t="shared" si="4"/>
        <v>38501.09856935048</v>
      </c>
      <c r="CJ12" s="16">
        <f t="shared" si="4"/>
        <v>38556.5366949729</v>
      </c>
      <c r="CK12" s="16">
        <f t="shared" si="4"/>
        <v>38751.45727161758</v>
      </c>
      <c r="CL12" s="16">
        <f t="shared" si="4"/>
        <v>39206.19921713703</v>
      </c>
      <c r="CM12" s="16">
        <f t="shared" si="4"/>
        <v>39902.48105734499</v>
      </c>
      <c r="CN12" s="16">
        <f t="shared" si="4"/>
        <v>40807.37017942617</v>
      </c>
      <c r="CO12" s="16">
        <f t="shared" si="4"/>
        <v>41882.45802128581</v>
      </c>
      <c r="CP12" s="16">
        <f t="shared" si="4"/>
        <v>42751.21509380531</v>
      </c>
      <c r="CQ12" s="16">
        <f t="shared" si="4"/>
        <v>43397.49163838257</v>
      </c>
      <c r="CR12" s="16">
        <f t="shared" si="4"/>
        <v>43793.957002249634</v>
      </c>
      <c r="CS12" s="16">
        <f t="shared" si="4"/>
        <v>44053.796796150156</v>
      </c>
      <c r="CT12" s="16">
        <f t="shared" si="4"/>
        <v>44313.636590050664</v>
      </c>
      <c r="CU12" s="28">
        <v>0</v>
      </c>
    </row>
    <row r="13" spans="1:99" ht="12.75">
      <c r="A13" s="1" t="s">
        <v>12</v>
      </c>
      <c r="B13" s="19"/>
      <c r="C13" s="19"/>
      <c r="D13" s="19"/>
      <c r="E13" s="19"/>
      <c r="F13" s="19"/>
      <c r="G13" s="16">
        <f>aggregate!G13*1000000000/aggregate!$G$22</f>
        <v>5960.679243690233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-348.265709093218</v>
      </c>
      <c r="Z13" s="15">
        <v>-369.185671044705</v>
      </c>
      <c r="AA13" s="15">
        <v>-293.028886384065</v>
      </c>
      <c r="AB13" s="15">
        <v>-49.5487141481535</v>
      </c>
      <c r="AC13" s="15">
        <v>323.849516727209</v>
      </c>
      <c r="AD13" s="15">
        <v>773.716391200633</v>
      </c>
      <c r="AE13" s="15">
        <v>1248.21616562152</v>
      </c>
      <c r="AF13" s="15">
        <v>1684.55977774642</v>
      </c>
      <c r="AG13" s="15">
        <v>2004.37316761404</v>
      </c>
      <c r="AH13" s="15">
        <v>2281.32187790848</v>
      </c>
      <c r="AI13" s="15">
        <v>2523.217849505</v>
      </c>
      <c r="AJ13" s="15">
        <v>2787.76957085429</v>
      </c>
      <c r="AK13" s="15">
        <v>3078.63470160869</v>
      </c>
      <c r="AL13" s="15">
        <v>3388.9041407432</v>
      </c>
      <c r="AM13" s="15">
        <v>3680.37144647417</v>
      </c>
      <c r="AN13" s="15">
        <v>3921.98440099868</v>
      </c>
      <c r="AO13" s="15">
        <v>4181.7505982154</v>
      </c>
      <c r="AP13" s="15">
        <v>4449.55704074765</v>
      </c>
      <c r="AQ13" s="15">
        <v>4724.94250987838</v>
      </c>
      <c r="AR13" s="15">
        <v>4927.34533478436</v>
      </c>
      <c r="AS13" s="15">
        <v>5126.20053157227</v>
      </c>
      <c r="AT13" s="15">
        <v>5332.75083334321</v>
      </c>
      <c r="AU13" s="15">
        <v>5522.67444315689</v>
      </c>
      <c r="AV13" s="15">
        <v>5750.70354084002</v>
      </c>
      <c r="AW13" s="15">
        <v>5910.43724673377</v>
      </c>
      <c r="AX13" s="15">
        <v>6094.31857475213</v>
      </c>
      <c r="AY13" s="15">
        <v>6297.59111954464</v>
      </c>
      <c r="AZ13" s="15">
        <v>6448.34677419427</v>
      </c>
      <c r="BA13" s="15">
        <v>6646.81198713121</v>
      </c>
      <c r="BB13" s="15">
        <v>6646.48429899956</v>
      </c>
      <c r="BC13" s="15">
        <v>6771.47115266372</v>
      </c>
      <c r="BD13" s="15">
        <v>6891.44176298294</v>
      </c>
      <c r="BE13" s="15">
        <v>7082.98238004662</v>
      </c>
      <c r="BF13" s="15">
        <v>7480.34076888344</v>
      </c>
      <c r="BG13" s="15">
        <v>7787.68788968312</v>
      </c>
      <c r="BH13" s="15">
        <v>8078.6719678974</v>
      </c>
      <c r="BI13" s="15">
        <v>7723.61903149863</v>
      </c>
      <c r="BJ13" s="15">
        <v>7961.17527864927</v>
      </c>
      <c r="BK13" s="15">
        <v>8339.16650395845</v>
      </c>
      <c r="BL13" s="15">
        <v>8893.04783913806</v>
      </c>
      <c r="BM13" s="15">
        <v>9536.75438077598</v>
      </c>
      <c r="BN13" s="15">
        <v>10365.0667810021</v>
      </c>
      <c r="BO13" s="15">
        <v>11217.7870580672</v>
      </c>
      <c r="BP13" s="15">
        <v>11933.0494213983</v>
      </c>
      <c r="BQ13" s="15">
        <v>13007.199434061</v>
      </c>
      <c r="BR13" s="15">
        <v>13513.6119091778</v>
      </c>
      <c r="BS13" s="15">
        <v>13839.2836238915</v>
      </c>
      <c r="BT13" s="15">
        <v>14459.8525476176</v>
      </c>
      <c r="BU13" s="15">
        <v>15568.7498780519</v>
      </c>
      <c r="BV13" s="15">
        <v>16387.9378975907</v>
      </c>
      <c r="BW13" s="15">
        <v>16662.2065467783</v>
      </c>
      <c r="BX13" s="15">
        <v>17679.5845214237</v>
      </c>
      <c r="BY13" s="15">
        <v>18730.5274030794</v>
      </c>
      <c r="BZ13" s="15">
        <v>18924.0635290009</v>
      </c>
      <c r="CA13" s="15">
        <v>19571.0066144788</v>
      </c>
      <c r="CB13" s="15">
        <v>19279.2924903723</v>
      </c>
      <c r="CC13" s="15">
        <v>20479.2615841152</v>
      </c>
      <c r="CD13" s="15">
        <v>20315.0603234411</v>
      </c>
      <c r="CE13" s="15">
        <v>21093.7232407743</v>
      </c>
      <c r="CF13" s="15">
        <v>21584.5235668724</v>
      </c>
      <c r="CG13" s="15">
        <v>23274.7566039576</v>
      </c>
      <c r="CH13" s="15">
        <v>23748.2825796121</v>
      </c>
      <c r="CI13" s="15">
        <v>24300.9653586289</v>
      </c>
      <c r="CJ13" s="15">
        <v>24418.314463806</v>
      </c>
      <c r="CK13" s="15">
        <v>25180.4230688098</v>
      </c>
      <c r="CL13" s="15">
        <v>26300.465455749</v>
      </c>
      <c r="CM13" s="15">
        <v>27432.2294767199</v>
      </c>
      <c r="CN13" s="15">
        <v>28796.7810441529</v>
      </c>
      <c r="CO13" s="15">
        <v>31346.6104764454</v>
      </c>
      <c r="CP13" s="15">
        <v>32738.468299615</v>
      </c>
      <c r="CQ13" s="15">
        <v>36268.3445522573</v>
      </c>
      <c r="CR13" s="15">
        <v>36518.177850085</v>
      </c>
      <c r="CS13" s="15">
        <v>37180.6018233697</v>
      </c>
      <c r="CT13" s="15">
        <v>39489.7386588276</v>
      </c>
      <c r="CU13" s="28">
        <v>0</v>
      </c>
    </row>
    <row r="14" spans="2:99" s="33" customFormat="1" ht="12.75">
      <c r="B14" s="36" t="s">
        <v>16</v>
      </c>
      <c r="C14" s="36"/>
      <c r="D14" s="36"/>
      <c r="E14" s="36"/>
      <c r="F14" s="36"/>
      <c r="G14" s="16">
        <f>aggregate!G14*1000000000/aggregate!$G$22</f>
        <v>7624.313329561488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83.0420558725077</v>
      </c>
      <c r="Z14" s="15">
        <v>158.659205364177</v>
      </c>
      <c r="AA14" s="15">
        <v>267.921692505616</v>
      </c>
      <c r="AB14" s="15">
        <v>467.236243050304</v>
      </c>
      <c r="AC14" s="15">
        <v>717.834373645878</v>
      </c>
      <c r="AD14" s="15">
        <v>1010.66993827048</v>
      </c>
      <c r="AE14" s="15">
        <v>1330.64971314143</v>
      </c>
      <c r="AF14" s="15">
        <v>1704.13402368122</v>
      </c>
      <c r="AG14" s="15">
        <v>2041.97271545026</v>
      </c>
      <c r="AH14" s="15">
        <v>2379.66433402723</v>
      </c>
      <c r="AI14" s="15">
        <v>2746.52346148216</v>
      </c>
      <c r="AJ14" s="15">
        <v>3120.92070433732</v>
      </c>
      <c r="AK14" s="15">
        <v>3502.41279928556</v>
      </c>
      <c r="AL14" s="15">
        <v>3895.70484015583</v>
      </c>
      <c r="AM14" s="15">
        <v>4309.44166311856</v>
      </c>
      <c r="AN14" s="15">
        <v>4720.53303033208</v>
      </c>
      <c r="AO14" s="15">
        <v>5144.97433555327</v>
      </c>
      <c r="AP14" s="15">
        <v>5543.90627653612</v>
      </c>
      <c r="AQ14" s="15">
        <v>5961.33165399894</v>
      </c>
      <c r="AR14" s="15">
        <v>6374.15589345964</v>
      </c>
      <c r="AS14" s="15">
        <v>6778.92464516972</v>
      </c>
      <c r="AT14" s="15">
        <v>7172.91474522519</v>
      </c>
      <c r="AU14" s="15">
        <v>7605.77696415101</v>
      </c>
      <c r="AV14" s="15">
        <v>8028.87828795712</v>
      </c>
      <c r="AW14" s="15">
        <v>8455.26563010897</v>
      </c>
      <c r="AX14" s="15">
        <v>8878.45446168561</v>
      </c>
      <c r="AY14" s="15">
        <v>9317.15486914981</v>
      </c>
      <c r="AZ14" s="15">
        <v>9730.11409404024</v>
      </c>
      <c r="BA14" s="15">
        <v>10154.8909874269</v>
      </c>
      <c r="BB14" s="15">
        <v>10649.0309842513</v>
      </c>
      <c r="BC14" s="15">
        <v>11133.9784122608</v>
      </c>
      <c r="BD14" s="15">
        <v>11673.0295155242</v>
      </c>
      <c r="BE14" s="15">
        <v>12184.5612401169</v>
      </c>
      <c r="BF14" s="15">
        <v>12715.846699476</v>
      </c>
      <c r="BG14" s="15">
        <v>13170.3509486128</v>
      </c>
      <c r="BH14" s="15">
        <v>13738.6043076886</v>
      </c>
      <c r="BI14" s="15">
        <v>14333.2753619725</v>
      </c>
      <c r="BJ14" s="15">
        <v>15082.6611712104</v>
      </c>
      <c r="BK14" s="15">
        <v>16013.4293324428</v>
      </c>
      <c r="BL14" s="15">
        <v>16899.1834614566</v>
      </c>
      <c r="BM14" s="15">
        <v>17516.3459538163</v>
      </c>
      <c r="BN14" s="15">
        <v>17842.2871517329</v>
      </c>
      <c r="BO14" s="15">
        <v>17943.1694857591</v>
      </c>
      <c r="BP14" s="15">
        <v>17523.0417277445</v>
      </c>
      <c r="BQ14" s="15">
        <v>17222.6884091685</v>
      </c>
      <c r="BR14" s="15">
        <v>17184.3729923539</v>
      </c>
      <c r="BS14" s="15">
        <v>17582.6086438261</v>
      </c>
      <c r="BT14" s="15">
        <v>18297.6450484563</v>
      </c>
      <c r="BU14" s="15">
        <v>19497.3620397659</v>
      </c>
      <c r="BV14" s="15">
        <v>20546.0201206378</v>
      </c>
      <c r="BW14" s="15">
        <v>21422.0066855491</v>
      </c>
      <c r="BX14" s="15">
        <v>21815.115391475</v>
      </c>
      <c r="BY14" s="15">
        <v>21829.7764870292</v>
      </c>
      <c r="BZ14" s="15">
        <v>21610.1894165183</v>
      </c>
      <c r="CA14" s="15">
        <v>21436.2146042252</v>
      </c>
      <c r="CB14" s="15">
        <v>21307.0877333505</v>
      </c>
      <c r="CC14" s="15">
        <v>21482.3724929949</v>
      </c>
      <c r="CD14" s="15">
        <v>21715.2384408115</v>
      </c>
      <c r="CE14" s="15">
        <v>21893.7684342254</v>
      </c>
      <c r="CF14" s="15">
        <v>22023.5767801972</v>
      </c>
      <c r="CG14" s="15">
        <v>22280.1590099714</v>
      </c>
      <c r="CH14" s="15">
        <v>22531.2310513017</v>
      </c>
      <c r="CI14" s="15">
        <v>22811.0258536495</v>
      </c>
      <c r="CJ14" s="15">
        <v>23187.0738033503</v>
      </c>
      <c r="CK14" s="15">
        <v>23540.7749167994</v>
      </c>
      <c r="CL14" s="15">
        <v>23580.8381546389</v>
      </c>
      <c r="CM14" s="15">
        <v>23426.3132278986</v>
      </c>
      <c r="CN14" s="15">
        <v>23467.268569283</v>
      </c>
      <c r="CO14" s="15">
        <v>23356.9951975685</v>
      </c>
      <c r="CP14" s="15">
        <v>23324.6444022124</v>
      </c>
      <c r="CQ14" s="15">
        <v>23382.2492679255</v>
      </c>
      <c r="CR14" s="15">
        <v>23458.3562014198</v>
      </c>
      <c r="CS14" s="15">
        <v>23337.8367180042</v>
      </c>
      <c r="CT14" s="15">
        <v>23217.3172345885</v>
      </c>
      <c r="CU14" s="29">
        <v>0</v>
      </c>
    </row>
    <row r="15" spans="2:99" ht="12.75" customHeight="1">
      <c r="B15" s="20" t="s">
        <v>17</v>
      </c>
      <c r="C15" s="20"/>
      <c r="D15" s="20"/>
      <c r="E15" s="20"/>
      <c r="F15" s="20"/>
      <c r="G15" s="16">
        <f>aggregate!G15*1000000000/aggregate!$G$22</f>
        <v>1663.6340858712522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431.307764965726</v>
      </c>
      <c r="Z15" s="15">
        <v>527.844876408881</v>
      </c>
      <c r="AA15" s="15">
        <v>560.950578889681</v>
      </c>
      <c r="AB15" s="15">
        <v>516.784957198458</v>
      </c>
      <c r="AC15" s="15">
        <v>393.984856918669</v>
      </c>
      <c r="AD15" s="15">
        <v>236.953547069842</v>
      </c>
      <c r="AE15" s="15">
        <v>82.4335475199125</v>
      </c>
      <c r="AF15" s="15">
        <v>19.5742459347989</v>
      </c>
      <c r="AG15" s="15">
        <v>37.5995478362282</v>
      </c>
      <c r="AH15" s="15">
        <v>98.3424561187534</v>
      </c>
      <c r="AI15" s="15">
        <v>223.305611977152</v>
      </c>
      <c r="AJ15" s="15">
        <v>333.151133483027</v>
      </c>
      <c r="AK15" s="15">
        <v>423.77809767687</v>
      </c>
      <c r="AL15" s="15">
        <v>506.800699412626</v>
      </c>
      <c r="AM15" s="15">
        <v>629.070216644388</v>
      </c>
      <c r="AN15" s="15">
        <v>798.548629333406</v>
      </c>
      <c r="AO15" s="15">
        <v>963.223737337869</v>
      </c>
      <c r="AP15" s="15">
        <v>1094.34923578846</v>
      </c>
      <c r="AQ15" s="15">
        <v>1236.38914412056</v>
      </c>
      <c r="AR15" s="15">
        <v>1446.81055867528</v>
      </c>
      <c r="AS15" s="15">
        <v>1652.72411359745</v>
      </c>
      <c r="AT15" s="15">
        <v>1840.16391188198</v>
      </c>
      <c r="AU15" s="15">
        <v>2083.10252099412</v>
      </c>
      <c r="AV15" s="15">
        <v>2278.1747471171</v>
      </c>
      <c r="AW15" s="15">
        <v>2544.8283833752</v>
      </c>
      <c r="AX15" s="15">
        <v>2784.13588693348</v>
      </c>
      <c r="AY15" s="15">
        <v>3019.56374960517</v>
      </c>
      <c r="AZ15" s="15">
        <v>3281.76731984597</v>
      </c>
      <c r="BA15" s="15">
        <v>3508.07900029571</v>
      </c>
      <c r="BB15" s="15">
        <v>4002.54668525175</v>
      </c>
      <c r="BC15" s="15">
        <v>4362.50725959708</v>
      </c>
      <c r="BD15" s="15">
        <v>4781.58775254129</v>
      </c>
      <c r="BE15" s="15">
        <v>5101.57886007033</v>
      </c>
      <c r="BF15" s="15">
        <v>5235.5059305926</v>
      </c>
      <c r="BG15" s="15">
        <v>5382.66305892964</v>
      </c>
      <c r="BH15" s="15">
        <v>5659.9323397912</v>
      </c>
      <c r="BI15" s="15">
        <v>6609.65633047388</v>
      </c>
      <c r="BJ15" s="15">
        <v>7121.48589256112</v>
      </c>
      <c r="BK15" s="15">
        <v>7674.26282848438</v>
      </c>
      <c r="BL15" s="15">
        <v>8006.13562231854</v>
      </c>
      <c r="BM15" s="15">
        <v>7979.59157304035</v>
      </c>
      <c r="BN15" s="15">
        <v>7477.22037073076</v>
      </c>
      <c r="BO15" s="15">
        <v>6725.38242769195</v>
      </c>
      <c r="BP15" s="15">
        <v>5589.99230634615</v>
      </c>
      <c r="BQ15" s="15">
        <v>4215.48897510747</v>
      </c>
      <c r="BR15" s="15">
        <v>3670.76108317608</v>
      </c>
      <c r="BS15" s="15">
        <v>3743.3250199346</v>
      </c>
      <c r="BT15" s="15">
        <v>3837.79250083866</v>
      </c>
      <c r="BU15" s="15">
        <v>3928.61216171406</v>
      </c>
      <c r="BV15" s="15">
        <v>4158.08222304709</v>
      </c>
      <c r="BW15" s="15">
        <v>4759.80013877086</v>
      </c>
      <c r="BX15" s="15">
        <v>4135.53087005124</v>
      </c>
      <c r="BY15" s="15">
        <v>3099.24908394984</v>
      </c>
      <c r="BZ15" s="15">
        <v>2686.1258875174</v>
      </c>
      <c r="CA15" s="15">
        <v>1865.20798974646</v>
      </c>
      <c r="CB15" s="15">
        <v>2027.79524297827</v>
      </c>
      <c r="CC15" s="15">
        <v>1003.11090887967</v>
      </c>
      <c r="CD15" s="15">
        <v>1400.17811737034</v>
      </c>
      <c r="CE15" s="15">
        <v>800.045193451137</v>
      </c>
      <c r="CF15" s="15">
        <v>439.053213324791</v>
      </c>
      <c r="CG15" s="15">
        <v>-994.597593986277</v>
      </c>
      <c r="CH15" s="15">
        <v>-1217.05152831046</v>
      </c>
      <c r="CI15" s="15">
        <v>-1489.93950497945</v>
      </c>
      <c r="CJ15" s="15">
        <v>-1231.24066045566</v>
      </c>
      <c r="CK15" s="15">
        <v>-1639.64815201043</v>
      </c>
      <c r="CL15" s="15">
        <v>-2719.62730111011</v>
      </c>
      <c r="CM15" s="15">
        <v>-4005.91624882123</v>
      </c>
      <c r="CN15" s="15">
        <v>-5329.51247486989</v>
      </c>
      <c r="CO15" s="15">
        <v>-7989.6152788769</v>
      </c>
      <c r="CP15" s="15">
        <v>-9413.82389740262</v>
      </c>
      <c r="CQ15" s="15">
        <v>-12886.0952843319</v>
      </c>
      <c r="CR15" s="15">
        <v>-13059.8216486651</v>
      </c>
      <c r="CS15" s="15">
        <v>-13842.7651053656</v>
      </c>
      <c r="CT15" s="15">
        <v>-16272.4214242391</v>
      </c>
      <c r="CU15" s="28">
        <v>0</v>
      </c>
    </row>
    <row r="16" spans="1:99" ht="12.75" customHeight="1">
      <c r="A16" s="105"/>
      <c r="B16" s="105"/>
      <c r="C16" s="107"/>
      <c r="D16" s="107"/>
      <c r="E16" s="107"/>
      <c r="F16" s="107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28"/>
    </row>
    <row r="17" spans="1:99" ht="12.75">
      <c r="A17" s="105" t="s">
        <v>8</v>
      </c>
      <c r="B17" s="105"/>
      <c r="C17" s="105"/>
      <c r="D17" s="105"/>
      <c r="E17" s="105"/>
      <c r="F17" s="17"/>
      <c r="G17" s="16">
        <f>aggregate!G17*1000000000/aggregate!$G$22</f>
        <v>-207.93575876923902</v>
      </c>
      <c r="H17" s="16">
        <f>H18+H19+H20</f>
        <v>10057.28451012551</v>
      </c>
      <c r="I17" s="16">
        <f aca="true" t="shared" si="5" ref="I17:BT17">I18+I19+I20</f>
        <v>10778.85534485132</v>
      </c>
      <c r="J17" s="16">
        <f t="shared" si="5"/>
        <v>11500.42617957713</v>
      </c>
      <c r="K17" s="16">
        <f t="shared" si="5"/>
        <v>12165.60440402795</v>
      </c>
      <c r="L17" s="16">
        <f t="shared" si="5"/>
        <v>12774.37718805732</v>
      </c>
      <c r="M17" s="16">
        <f t="shared" si="5"/>
        <v>19227.02054926078</v>
      </c>
      <c r="N17" s="16">
        <f t="shared" si="5"/>
        <v>20693.9339517054</v>
      </c>
      <c r="O17" s="16">
        <f t="shared" si="5"/>
        <v>21239.85197952756</v>
      </c>
      <c r="P17" s="16">
        <f t="shared" si="5"/>
        <v>21730.62718635379</v>
      </c>
      <c r="Q17" s="16">
        <f t="shared" si="5"/>
        <v>22234.3525618328</v>
      </c>
      <c r="R17" s="16">
        <f t="shared" si="5"/>
        <v>22721.7634667666</v>
      </c>
      <c r="S17" s="16">
        <f t="shared" si="5"/>
        <v>23265.071423830697</v>
      </c>
      <c r="T17" s="16">
        <f t="shared" si="5"/>
        <v>23838.7301219114</v>
      </c>
      <c r="U17" s="16">
        <f t="shared" si="5"/>
        <v>24501.49735147597</v>
      </c>
      <c r="V17" s="16">
        <f t="shared" si="5"/>
        <v>24846.720718671677</v>
      </c>
      <c r="W17" s="16">
        <f t="shared" si="5"/>
        <v>24286.73341643918</v>
      </c>
      <c r="X17" s="16">
        <f t="shared" si="5"/>
        <v>23689.90413912916</v>
      </c>
      <c r="Y17" s="16">
        <f t="shared" si="5"/>
        <v>22811.113434197556</v>
      </c>
      <c r="Z17" s="16">
        <f t="shared" si="5"/>
        <v>19072.062262474363</v>
      </c>
      <c r="AA17" s="16">
        <f t="shared" si="5"/>
        <v>16349.155791351694</v>
      </c>
      <c r="AB17" s="16">
        <f t="shared" si="5"/>
        <v>13776.614748035401</v>
      </c>
      <c r="AC17" s="16">
        <f t="shared" si="5"/>
        <v>11077.3434506678</v>
      </c>
      <c r="AD17" s="16">
        <f t="shared" si="5"/>
        <v>8056.637493073392</v>
      </c>
      <c r="AE17" s="16">
        <f t="shared" si="5"/>
        <v>5004.817337970201</v>
      </c>
      <c r="AF17" s="16">
        <f t="shared" si="5"/>
        <v>2149.6083075964652</v>
      </c>
      <c r="AG17" s="16">
        <f t="shared" si="5"/>
        <v>-499.747109820027</v>
      </c>
      <c r="AH17" s="16">
        <f t="shared" si="5"/>
        <v>-2920.5179528209433</v>
      </c>
      <c r="AI17" s="16">
        <f t="shared" si="5"/>
        <v>-5006.141739478068</v>
      </c>
      <c r="AJ17" s="16">
        <f t="shared" si="5"/>
        <v>-6912.788686297671</v>
      </c>
      <c r="AK17" s="16">
        <f t="shared" si="5"/>
        <v>-8512.287776052444</v>
      </c>
      <c r="AL17" s="16">
        <f t="shared" si="5"/>
        <v>-9918.909497570261</v>
      </c>
      <c r="AM17" s="16">
        <f t="shared" si="5"/>
        <v>-11284.156843556233</v>
      </c>
      <c r="AN17" s="16">
        <f t="shared" si="5"/>
        <v>-12571.035394823914</v>
      </c>
      <c r="AO17" s="16">
        <f t="shared" si="5"/>
        <v>-13768.17771797715</v>
      </c>
      <c r="AP17" s="16">
        <f t="shared" si="5"/>
        <v>-14940.32721369432</v>
      </c>
      <c r="AQ17" s="16">
        <f t="shared" si="5"/>
        <v>-16223.189112027621</v>
      </c>
      <c r="AR17" s="16">
        <f t="shared" si="5"/>
        <v>-17448.45855514176</v>
      </c>
      <c r="AS17" s="16">
        <f t="shared" si="5"/>
        <v>-18187.712174815642</v>
      </c>
      <c r="AT17" s="16">
        <f t="shared" si="5"/>
        <v>-18849.28052390913</v>
      </c>
      <c r="AU17" s="16">
        <f t="shared" si="5"/>
        <v>-19493.127946483768</v>
      </c>
      <c r="AV17" s="16">
        <f t="shared" si="5"/>
        <v>-19987.2759149605</v>
      </c>
      <c r="AW17" s="16">
        <f t="shared" si="5"/>
        <v>-20461.03433130398</v>
      </c>
      <c r="AX17" s="16">
        <f t="shared" si="5"/>
        <v>-20940.52086786647</v>
      </c>
      <c r="AY17" s="16">
        <f t="shared" si="5"/>
        <v>-21395.25346477674</v>
      </c>
      <c r="AZ17" s="16">
        <f t="shared" si="5"/>
        <v>-21626.139185750682</v>
      </c>
      <c r="BA17" s="16">
        <f t="shared" si="5"/>
        <v>-21828.21844715642</v>
      </c>
      <c r="BB17" s="16">
        <f t="shared" si="5"/>
        <v>-21797.69428319559</v>
      </c>
      <c r="BC17" s="16">
        <f t="shared" si="5"/>
        <v>-21783.02052195191</v>
      </c>
      <c r="BD17" s="16">
        <f t="shared" si="5"/>
        <v>-21613.04503207466</v>
      </c>
      <c r="BE17" s="16">
        <f t="shared" si="5"/>
        <v>-21304.88967286464</v>
      </c>
      <c r="BF17" s="16">
        <f t="shared" si="5"/>
        <v>-21099.02415584529</v>
      </c>
      <c r="BG17" s="16">
        <f t="shared" si="5"/>
        <v>-20571.25611952855</v>
      </c>
      <c r="BH17" s="16">
        <f t="shared" si="5"/>
        <v>-19742.39764249877</v>
      </c>
      <c r="BI17" s="16">
        <f t="shared" si="5"/>
        <v>-18177.64004890664</v>
      </c>
      <c r="BJ17" s="16">
        <f t="shared" si="5"/>
        <v>-16980.41770257411</v>
      </c>
      <c r="BK17" s="16">
        <f t="shared" si="5"/>
        <v>-15539.38719391174</v>
      </c>
      <c r="BL17" s="16">
        <f t="shared" si="5"/>
        <v>-14065.25817073807</v>
      </c>
      <c r="BM17" s="16">
        <f t="shared" si="5"/>
        <v>-12544.434878396201</v>
      </c>
      <c r="BN17" s="16">
        <f t="shared" si="5"/>
        <v>-10863.59813313925</v>
      </c>
      <c r="BO17" s="16">
        <f t="shared" si="5"/>
        <v>-9198.551909132679</v>
      </c>
      <c r="BP17" s="16">
        <f t="shared" si="5"/>
        <v>-7325.3262199027795</v>
      </c>
      <c r="BQ17" s="16">
        <f t="shared" si="5"/>
        <v>-5426.289664441831</v>
      </c>
      <c r="BR17" s="16">
        <f t="shared" si="5"/>
        <v>-2635.0898199952503</v>
      </c>
      <c r="BS17" s="16">
        <f t="shared" si="5"/>
        <v>526.4894073094358</v>
      </c>
      <c r="BT17" s="16">
        <f t="shared" si="5"/>
        <v>3529.846161676891</v>
      </c>
      <c r="BU17" s="16">
        <f aca="true" t="shared" si="6" ref="BU17:CS17">BU18+BU19+BU20</f>
        <v>5970.542178099664</v>
      </c>
      <c r="BV17" s="16">
        <f t="shared" si="6"/>
        <v>8103.725122038887</v>
      </c>
      <c r="BW17" s="16">
        <f t="shared" si="6"/>
        <v>10172.704603583898</v>
      </c>
      <c r="BX17" s="16">
        <f t="shared" si="6"/>
        <v>10954.750162141003</v>
      </c>
      <c r="BY17" s="16">
        <f t="shared" si="6"/>
        <v>11170.188228273568</v>
      </c>
      <c r="BZ17" s="16">
        <f t="shared" si="6"/>
        <v>11810.652122685511</v>
      </c>
      <c r="CA17" s="16">
        <f t="shared" si="6"/>
        <v>12023.912875574719</v>
      </c>
      <c r="CB17" s="16">
        <f t="shared" si="6"/>
        <v>13189.85882477001</v>
      </c>
      <c r="CC17" s="16">
        <f t="shared" si="6"/>
        <v>12956.032163921911</v>
      </c>
      <c r="CD17" s="16">
        <f t="shared" si="6"/>
        <v>14228.382163250792</v>
      </c>
      <c r="CE17" s="16">
        <f t="shared" si="6"/>
        <v>14695.25754768055</v>
      </c>
      <c r="CF17" s="16">
        <f t="shared" si="6"/>
        <v>15283.99490607312</v>
      </c>
      <c r="CG17" s="16">
        <f t="shared" si="6"/>
        <v>14421.07594380495</v>
      </c>
      <c r="CH17" s="16">
        <f t="shared" si="6"/>
        <v>14470.54139286461</v>
      </c>
      <c r="CI17" s="16">
        <f t="shared" si="6"/>
        <v>14200.13321072158</v>
      </c>
      <c r="CJ17" s="16">
        <f t="shared" si="6"/>
        <v>14138.222231166901</v>
      </c>
      <c r="CK17" s="16">
        <f t="shared" si="6"/>
        <v>13571.034202807781</v>
      </c>
      <c r="CL17" s="16">
        <f t="shared" si="6"/>
        <v>12905.733761388032</v>
      </c>
      <c r="CM17" s="16">
        <f t="shared" si="6"/>
        <v>12470.25158062509</v>
      </c>
      <c r="CN17" s="16">
        <f t="shared" si="6"/>
        <v>12010.589135273272</v>
      </c>
      <c r="CO17" s="16">
        <f t="shared" si="6"/>
        <v>10535.84754484041</v>
      </c>
      <c r="CP17" s="16">
        <f t="shared" si="6"/>
        <v>10012.746794190312</v>
      </c>
      <c r="CQ17" s="16">
        <f t="shared" si="6"/>
        <v>7129.147086125267</v>
      </c>
      <c r="CR17" s="16">
        <f t="shared" si="6"/>
        <v>7275.7791521646395</v>
      </c>
      <c r="CS17" s="16">
        <f t="shared" si="6"/>
        <v>6873.1949727804495</v>
      </c>
      <c r="CT17" s="16">
        <f>CT18+CT19+CT20</f>
        <v>4823.8979312230695</v>
      </c>
      <c r="CU17" s="28">
        <v>0</v>
      </c>
    </row>
    <row r="18" spans="1:99" ht="12.75">
      <c r="A18" s="1"/>
      <c r="B18" s="105" t="s">
        <v>5</v>
      </c>
      <c r="C18" s="105"/>
      <c r="D18" s="105"/>
      <c r="E18" s="105"/>
      <c r="F18" s="17"/>
      <c r="G18" s="16">
        <f>aggregate!G18*1000000000/aggregate!$G$22</f>
        <v>-156.86381801889937</v>
      </c>
      <c r="H18" s="15">
        <v>3215.79839606056</v>
      </c>
      <c r="I18" s="15">
        <v>3781.65286261223</v>
      </c>
      <c r="J18" s="15">
        <v>4347.5073291639</v>
      </c>
      <c r="K18" s="15">
        <v>5070.08544554569</v>
      </c>
      <c r="L18" s="15">
        <v>6066.59104173422</v>
      </c>
      <c r="M18" s="15">
        <v>7343.39009284668</v>
      </c>
      <c r="N18" s="15">
        <v>8438.1001637518</v>
      </c>
      <c r="O18" s="15">
        <v>9261.88609413636</v>
      </c>
      <c r="P18" s="15">
        <v>9821.60234044909</v>
      </c>
      <c r="Q18" s="15">
        <v>10103.8037564314</v>
      </c>
      <c r="R18" s="15">
        <v>10112.363203914</v>
      </c>
      <c r="S18" s="15">
        <v>10077.5307253997</v>
      </c>
      <c r="T18" s="15">
        <v>10023.2528878944</v>
      </c>
      <c r="U18" s="15">
        <v>9931.41602544407</v>
      </c>
      <c r="V18" s="15">
        <v>9696.88508166098</v>
      </c>
      <c r="W18" s="15">
        <v>9260.05223830638</v>
      </c>
      <c r="X18" s="15">
        <v>8587.25584538916</v>
      </c>
      <c r="Y18" s="15">
        <v>7671.1486750281</v>
      </c>
      <c r="Z18" s="15">
        <v>6517.92584811587</v>
      </c>
      <c r="AA18" s="15">
        <v>5285.48857816413</v>
      </c>
      <c r="AB18" s="15">
        <v>4033.69708903203</v>
      </c>
      <c r="AC18" s="15">
        <v>2791.85513287983</v>
      </c>
      <c r="AD18" s="15">
        <v>1567.53400960768</v>
      </c>
      <c r="AE18" s="15">
        <v>387.886681531547</v>
      </c>
      <c r="AF18" s="15">
        <v>-769.442722589193</v>
      </c>
      <c r="AG18" s="15">
        <v>-1882.7136598846</v>
      </c>
      <c r="AH18" s="15">
        <v>-2896.3357773899</v>
      </c>
      <c r="AI18" s="15">
        <v>-3807.69057890668</v>
      </c>
      <c r="AJ18" s="15">
        <v>-4618.84669935668</v>
      </c>
      <c r="AK18" s="15">
        <v>-5318.57889316767</v>
      </c>
      <c r="AL18" s="15">
        <v>-5900.87836159987</v>
      </c>
      <c r="AM18" s="15">
        <v>-6416.41515583631</v>
      </c>
      <c r="AN18" s="15">
        <v>-6853.32704833195</v>
      </c>
      <c r="AO18" s="15">
        <v>-7195.67322791831</v>
      </c>
      <c r="AP18" s="15">
        <v>-7526.6031934195</v>
      </c>
      <c r="AQ18" s="15">
        <v>-7871.54742062485</v>
      </c>
      <c r="AR18" s="15">
        <v>-8196.94124180885</v>
      </c>
      <c r="AS18" s="15">
        <v>-8533.48704312004</v>
      </c>
      <c r="AT18" s="15">
        <v>-8858.494927982</v>
      </c>
      <c r="AU18" s="15">
        <v>-9143.61511961708</v>
      </c>
      <c r="AV18" s="15">
        <v>-9384.63931975185</v>
      </c>
      <c r="AW18" s="15">
        <v>-9592.63922285276</v>
      </c>
      <c r="AX18" s="15">
        <v>-9771.23984336606</v>
      </c>
      <c r="AY18" s="15">
        <v>-9977.64188505163</v>
      </c>
      <c r="AZ18" s="15">
        <v>-10191.7592933736</v>
      </c>
      <c r="BA18" s="15">
        <v>-10418.2742806878</v>
      </c>
      <c r="BB18" s="15">
        <v>-10709.1848267392</v>
      </c>
      <c r="BC18" s="15">
        <v>-11011.532675557</v>
      </c>
      <c r="BD18" s="15">
        <v>-11285.4904767625</v>
      </c>
      <c r="BE18" s="15">
        <v>-11511.5580030532</v>
      </c>
      <c r="BF18" s="15">
        <v>-11714.4988495364</v>
      </c>
      <c r="BG18" s="15">
        <v>-11763.5100667149</v>
      </c>
      <c r="BH18" s="15">
        <v>-11675.2483485261</v>
      </c>
      <c r="BI18" s="15">
        <v>-11484.4035052532</v>
      </c>
      <c r="BJ18" s="15">
        <v>-11189.5139475</v>
      </c>
      <c r="BK18" s="15">
        <v>-10746.3081793923</v>
      </c>
      <c r="BL18" s="15">
        <v>-10231.7543222411</v>
      </c>
      <c r="BM18" s="15">
        <v>-9647.72749821034</v>
      </c>
      <c r="BN18" s="15">
        <v>-8857.59166163088</v>
      </c>
      <c r="BO18" s="15">
        <v>-7870.12755318668</v>
      </c>
      <c r="BP18" s="15">
        <v>-6648.38014199502</v>
      </c>
      <c r="BQ18" s="15">
        <v>-4949.6130718185</v>
      </c>
      <c r="BR18" s="15">
        <v>-2757.45360658488</v>
      </c>
      <c r="BS18" s="15">
        <v>-293.183764304704</v>
      </c>
      <c r="BT18" s="15">
        <v>2330.47237648713</v>
      </c>
      <c r="BU18" s="15">
        <v>4989.9371285726</v>
      </c>
      <c r="BV18" s="15">
        <v>7145.3279095242</v>
      </c>
      <c r="BW18" s="15">
        <v>8739.69963862576</v>
      </c>
      <c r="BX18" s="15">
        <v>9949.9361687204</v>
      </c>
      <c r="BY18" s="15">
        <v>10772.1232816635</v>
      </c>
      <c r="BZ18" s="15">
        <v>11281.7348810206</v>
      </c>
      <c r="CA18" s="15">
        <v>11979.1887321543</v>
      </c>
      <c r="CB18" s="15">
        <v>12802.226593583</v>
      </c>
      <c r="CC18" s="15">
        <v>13720.0513278518</v>
      </c>
      <c r="CD18" s="15">
        <v>14812.1846490145</v>
      </c>
      <c r="CE18" s="15">
        <v>16037.3323763724</v>
      </c>
      <c r="CF18" s="15">
        <v>16990.1775835482</v>
      </c>
      <c r="CG18" s="15">
        <v>17720.3164845415</v>
      </c>
      <c r="CH18" s="15">
        <v>18232.5339071277</v>
      </c>
      <c r="CI18" s="15">
        <v>18536.6734603123</v>
      </c>
      <c r="CJ18" s="15">
        <v>18680.2797555849</v>
      </c>
      <c r="CK18" s="15">
        <v>19064.1515217279</v>
      </c>
      <c r="CL18" s="15">
        <v>19712.3676437048</v>
      </c>
      <c r="CM18" s="15">
        <v>20592.4458820678</v>
      </c>
      <c r="CN18" s="15">
        <v>21615.6514367429</v>
      </c>
      <c r="CO18" s="15">
        <v>22803.2322767783</v>
      </c>
      <c r="CP18" s="15">
        <v>23758.9262711007</v>
      </c>
      <c r="CQ18" s="15">
        <v>24462.9041781461</v>
      </c>
      <c r="CR18" s="15">
        <v>24898.2869555437</v>
      </c>
      <c r="CS18" s="15">
        <v>25220.4779662914</v>
      </c>
      <c r="CT18" s="15">
        <v>25542.6689770391</v>
      </c>
      <c r="CU18" s="28">
        <v>0</v>
      </c>
    </row>
    <row r="19" spans="1:99" ht="12.75">
      <c r="A19" s="1"/>
      <c r="B19" s="105" t="s">
        <v>104</v>
      </c>
      <c r="C19" s="105"/>
      <c r="D19" s="105"/>
      <c r="E19" s="105"/>
      <c r="F19" s="17"/>
      <c r="G19" s="16">
        <f>aggregate!G19*1000000000/aggregate!$G$22</f>
        <v>-51.07194075033849</v>
      </c>
      <c r="H19" s="15">
        <v>6841.48611406495</v>
      </c>
      <c r="I19" s="15">
        <v>6997.20248223909</v>
      </c>
      <c r="J19" s="15">
        <v>7152.91885041323</v>
      </c>
      <c r="K19" s="15">
        <v>7095.51895848226</v>
      </c>
      <c r="L19" s="15">
        <v>6707.7861463231</v>
      </c>
      <c r="M19" s="15">
        <v>11883.6304564141</v>
      </c>
      <c r="N19" s="15">
        <v>12255.8337879536</v>
      </c>
      <c r="O19" s="15">
        <v>11977.9658853912</v>
      </c>
      <c r="P19" s="15">
        <v>11909.0248459047</v>
      </c>
      <c r="Q19" s="15">
        <v>12130.5488054014</v>
      </c>
      <c r="R19" s="15">
        <v>12609.4002628526</v>
      </c>
      <c r="S19" s="15">
        <v>13187.540698431</v>
      </c>
      <c r="T19" s="15">
        <v>13815.477234017</v>
      </c>
      <c r="U19" s="15">
        <v>14570.0813260319</v>
      </c>
      <c r="V19" s="15">
        <v>15149.8356370107</v>
      </c>
      <c r="W19" s="15">
        <v>15026.6811781328</v>
      </c>
      <c r="X19" s="15">
        <v>15102.64829374</v>
      </c>
      <c r="Y19" s="15">
        <v>15033.9473059609</v>
      </c>
      <c r="Z19" s="15">
        <v>12431.1903000962</v>
      </c>
      <c r="AA19" s="15">
        <v>10925.8789019076</v>
      </c>
      <c r="AB19" s="15">
        <v>9579.2861178892</v>
      </c>
      <c r="AC19" s="15">
        <v>8100.58962537243</v>
      </c>
      <c r="AD19" s="15">
        <v>6271.51540475042</v>
      </c>
      <c r="AE19" s="15">
        <v>4371.09909640872</v>
      </c>
      <c r="AF19" s="15">
        <v>2651.21942299493</v>
      </c>
      <c r="AG19" s="15">
        <v>1066.12296883262</v>
      </c>
      <c r="AH19" s="15">
        <v>-370.978481789134</v>
      </c>
      <c r="AI19" s="15">
        <v>-1583.72703304652</v>
      </c>
      <c r="AJ19" s="15">
        <v>-2692.09299501536</v>
      </c>
      <c r="AK19" s="15">
        <v>-3614.39838186194</v>
      </c>
      <c r="AL19" s="15">
        <v>-4462.16232473211</v>
      </c>
      <c r="AM19" s="15">
        <v>-5366.95642627631</v>
      </c>
      <c r="AN19" s="15">
        <v>-6304.22523932096</v>
      </c>
      <c r="AO19" s="15">
        <v>-7205.16299554996</v>
      </c>
      <c r="AP19" s="15">
        <v>-8078.39641554073</v>
      </c>
      <c r="AQ19" s="15">
        <v>-9003.17366756814</v>
      </c>
      <c r="AR19" s="15">
        <v>-9975.72174140937</v>
      </c>
      <c r="AS19" s="15">
        <v>-10450.0533244561</v>
      </c>
      <c r="AT19" s="15">
        <v>-10854.9969666101</v>
      </c>
      <c r="AU19" s="15">
        <v>-11291.2323819688</v>
      </c>
      <c r="AV19" s="15">
        <v>-11598.5293406011</v>
      </c>
      <c r="AW19" s="15">
        <v>-11971.7981578166</v>
      </c>
      <c r="AX19" s="15">
        <v>-12345.4696614091</v>
      </c>
      <c r="AY19" s="15">
        <v>-12627.1080184431</v>
      </c>
      <c r="AZ19" s="15">
        <v>-12740.7291152576</v>
      </c>
      <c r="BA19" s="15">
        <v>-12746.0232248014</v>
      </c>
      <c r="BB19" s="15">
        <v>-12641.3009372355</v>
      </c>
      <c r="BC19" s="15">
        <v>-12459.1033699756</v>
      </c>
      <c r="BD19" s="15">
        <v>-12204.3555268357</v>
      </c>
      <c r="BE19" s="15">
        <v>-11763.6576216025</v>
      </c>
      <c r="BF19" s="15">
        <v>-11253.8521822169</v>
      </c>
      <c r="BG19" s="15">
        <v>-10713.7646380942</v>
      </c>
      <c r="BH19" s="15">
        <v>-9960.45884464133</v>
      </c>
      <c r="BI19" s="15">
        <v>-9201.96281333392</v>
      </c>
      <c r="BJ19" s="15">
        <v>-8401.32056341863</v>
      </c>
      <c r="BK19" s="15">
        <v>-7519.6912123731</v>
      </c>
      <c r="BL19" s="15">
        <v>-6472.31465412558</v>
      </c>
      <c r="BM19" s="15">
        <v>-5564.66425286766</v>
      </c>
      <c r="BN19" s="15">
        <v>-4615.57788680201</v>
      </c>
      <c r="BO19" s="15">
        <v>-3746.28191035865</v>
      </c>
      <c r="BP19" s="15">
        <v>-2858.36550516745</v>
      </c>
      <c r="BQ19" s="15">
        <v>-2131.80953127848</v>
      </c>
      <c r="BR19" s="15">
        <v>-1521.67252946299</v>
      </c>
      <c r="BS19" s="15">
        <v>-925.6464946722</v>
      </c>
      <c r="BT19" s="15">
        <v>-562.511893861939</v>
      </c>
      <c r="BU19" s="15">
        <v>-389.724342753076</v>
      </c>
      <c r="BV19" s="15">
        <v>-155.435453645153</v>
      </c>
      <c r="BW19" s="15">
        <v>298.780701955138</v>
      </c>
      <c r="BX19" s="15">
        <v>697.991848870788</v>
      </c>
      <c r="BY19" s="15">
        <v>1262.4243115357</v>
      </c>
      <c r="BZ19" s="15">
        <v>1873.33922905705</v>
      </c>
      <c r="CA19" s="15">
        <v>2350.38892352069</v>
      </c>
      <c r="CB19" s="15">
        <v>2690.09897479058</v>
      </c>
      <c r="CC19" s="15">
        <v>3056.72082071623</v>
      </c>
      <c r="CD19" s="15">
        <v>3378.53705475099</v>
      </c>
      <c r="CE19" s="15">
        <v>3669.9749824567</v>
      </c>
      <c r="CF19" s="15">
        <v>4050.47766251432</v>
      </c>
      <c r="CG19" s="15">
        <v>4326.02347624728</v>
      </c>
      <c r="CH19" s="15">
        <v>4526.80552605246</v>
      </c>
      <c r="CI19" s="15">
        <v>4686.05742862702</v>
      </c>
      <c r="CJ19" s="15">
        <v>4795.17765152849</v>
      </c>
      <c r="CK19" s="15">
        <v>4837.37646690358</v>
      </c>
      <c r="CL19" s="15">
        <v>4940.95456881673</v>
      </c>
      <c r="CM19" s="15">
        <v>5019.53015525069</v>
      </c>
      <c r="CN19" s="15">
        <v>5102.11280653647</v>
      </c>
      <c r="CO19" s="15">
        <v>5149.49879971711</v>
      </c>
      <c r="CP19" s="15">
        <v>5154.01453399371</v>
      </c>
      <c r="CQ19" s="15">
        <v>5108.97804184217</v>
      </c>
      <c r="CR19" s="15">
        <v>5029.27480019994</v>
      </c>
      <c r="CS19" s="15">
        <v>4915.02180564135</v>
      </c>
      <c r="CT19" s="15">
        <v>4800.76881108277</v>
      </c>
      <c r="CU19" s="28">
        <v>0</v>
      </c>
    </row>
    <row r="20" spans="1:99" ht="12.75">
      <c r="A20" s="1"/>
      <c r="B20" s="108" t="s">
        <v>95</v>
      </c>
      <c r="C20" s="108"/>
      <c r="D20" s="108"/>
      <c r="E20" s="108"/>
      <c r="F20" s="17"/>
      <c r="G20" s="16">
        <f>aggregate!G20*1000000000/aggregate!$G$22</f>
        <v>2.203248359008907E-13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106.017453208554</v>
      </c>
      <c r="Z20" s="15">
        <v>122.946114262293</v>
      </c>
      <c r="AA20" s="15">
        <v>137.788311279965</v>
      </c>
      <c r="AB20" s="15">
        <v>163.631541114171</v>
      </c>
      <c r="AC20" s="15">
        <v>184.89869241554</v>
      </c>
      <c r="AD20" s="15">
        <v>217.588078715292</v>
      </c>
      <c r="AE20" s="15">
        <v>245.831560029935</v>
      </c>
      <c r="AF20" s="15">
        <v>267.831607190728</v>
      </c>
      <c r="AG20" s="15">
        <v>316.843581231953</v>
      </c>
      <c r="AH20" s="15">
        <v>346.796306358091</v>
      </c>
      <c r="AI20" s="15">
        <v>385.275872475132</v>
      </c>
      <c r="AJ20" s="15">
        <v>398.151008074369</v>
      </c>
      <c r="AK20" s="15">
        <v>420.689498977166</v>
      </c>
      <c r="AL20" s="15">
        <v>444.13118876172</v>
      </c>
      <c r="AM20" s="15">
        <v>499.214738556387</v>
      </c>
      <c r="AN20" s="15">
        <v>586.516892828996</v>
      </c>
      <c r="AO20" s="15">
        <v>632.65850549112</v>
      </c>
      <c r="AP20" s="15">
        <v>664.67239526591</v>
      </c>
      <c r="AQ20" s="15">
        <v>651.531976165368</v>
      </c>
      <c r="AR20" s="15">
        <v>724.204428076465</v>
      </c>
      <c r="AS20" s="15">
        <v>795.828192760499</v>
      </c>
      <c r="AT20" s="15">
        <v>864.211370682972</v>
      </c>
      <c r="AU20" s="15">
        <v>941.71955510211</v>
      </c>
      <c r="AV20" s="15">
        <v>995.892745392453</v>
      </c>
      <c r="AW20" s="15">
        <v>1103.40304936538</v>
      </c>
      <c r="AX20" s="15">
        <v>1176.18863690869</v>
      </c>
      <c r="AY20" s="15">
        <v>1209.49643871799</v>
      </c>
      <c r="AZ20" s="15">
        <v>1306.34922288052</v>
      </c>
      <c r="BA20" s="15">
        <v>1336.07905833278</v>
      </c>
      <c r="BB20" s="15">
        <v>1552.79148077911</v>
      </c>
      <c r="BC20" s="15">
        <v>1687.61552358069</v>
      </c>
      <c r="BD20" s="15">
        <v>1876.80097152354</v>
      </c>
      <c r="BE20" s="15">
        <v>1970.32595179106</v>
      </c>
      <c r="BF20" s="15">
        <v>1869.32687590801</v>
      </c>
      <c r="BG20" s="15">
        <v>1906.01858528055</v>
      </c>
      <c r="BH20" s="15">
        <v>1893.30955066866</v>
      </c>
      <c r="BI20" s="15">
        <v>2508.72626968048</v>
      </c>
      <c r="BJ20" s="15">
        <v>2610.41680834452</v>
      </c>
      <c r="BK20" s="15">
        <v>2726.61219785366</v>
      </c>
      <c r="BL20" s="15">
        <v>2638.81080562861</v>
      </c>
      <c r="BM20" s="15">
        <v>2667.9568726818</v>
      </c>
      <c r="BN20" s="15">
        <v>2609.57141529364</v>
      </c>
      <c r="BO20" s="15">
        <v>2417.85755441265</v>
      </c>
      <c r="BP20" s="15">
        <v>2181.41942725969</v>
      </c>
      <c r="BQ20" s="15">
        <v>1655.13293865515</v>
      </c>
      <c r="BR20" s="15">
        <v>1644.03631605262</v>
      </c>
      <c r="BS20" s="15">
        <v>1745.31966628634</v>
      </c>
      <c r="BT20" s="15">
        <v>1761.8856790517</v>
      </c>
      <c r="BU20" s="15">
        <v>1370.32939228014</v>
      </c>
      <c r="BV20" s="15">
        <v>1113.83266615984</v>
      </c>
      <c r="BW20" s="15">
        <v>1134.224263003</v>
      </c>
      <c r="BX20" s="15">
        <v>306.822144549815</v>
      </c>
      <c r="BY20" s="15">
        <v>-864.359364925632</v>
      </c>
      <c r="BZ20" s="15">
        <v>-1344.42198739214</v>
      </c>
      <c r="CA20" s="15">
        <v>-2305.66478010027</v>
      </c>
      <c r="CB20" s="15">
        <v>-2302.46674360357</v>
      </c>
      <c r="CC20" s="15">
        <v>-3820.73998464612</v>
      </c>
      <c r="CD20" s="15">
        <v>-3962.3395405147</v>
      </c>
      <c r="CE20" s="15">
        <v>-5012.04981114855</v>
      </c>
      <c r="CF20" s="15">
        <v>-5756.6603399894</v>
      </c>
      <c r="CG20" s="15">
        <v>-7625.26401698383</v>
      </c>
      <c r="CH20" s="15">
        <v>-8288.79804031555</v>
      </c>
      <c r="CI20" s="15">
        <v>-9022.59767821774</v>
      </c>
      <c r="CJ20" s="15">
        <v>-9337.23517594649</v>
      </c>
      <c r="CK20" s="15">
        <v>-10330.4937858237</v>
      </c>
      <c r="CL20" s="15">
        <v>-11747.5884511335</v>
      </c>
      <c r="CM20" s="15">
        <v>-13141.7244566934</v>
      </c>
      <c r="CN20" s="15">
        <v>-14707.1751080061</v>
      </c>
      <c r="CO20" s="15">
        <v>-17416.883531655</v>
      </c>
      <c r="CP20" s="15">
        <v>-18900.1940109041</v>
      </c>
      <c r="CQ20" s="15">
        <v>-22442.735133863</v>
      </c>
      <c r="CR20" s="15">
        <v>-22651.782603579</v>
      </c>
      <c r="CS20" s="15">
        <v>-23262.3047991523</v>
      </c>
      <c r="CT20" s="15">
        <v>-25519.5398568988</v>
      </c>
      <c r="CU20" s="28"/>
    </row>
    <row r="21" spans="1:99" ht="13.5" thickBot="1">
      <c r="A21" s="2"/>
      <c r="B21" s="109"/>
      <c r="C21" s="109"/>
      <c r="D21" s="2"/>
      <c r="E21" s="2"/>
      <c r="F21" s="2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</row>
    <row r="22" spans="1:99" ht="12.75">
      <c r="A22" s="23"/>
      <c r="B22" s="23"/>
      <c r="C22" s="23"/>
      <c r="D22" s="23"/>
      <c r="E22" s="23"/>
      <c r="F22" s="23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</row>
    <row r="23" spans="1:99" ht="38.25">
      <c r="A23" s="21"/>
      <c r="B23" s="21"/>
      <c r="C23" s="21"/>
      <c r="D23" s="21"/>
      <c r="E23" s="21"/>
      <c r="F23" s="103"/>
      <c r="G23" s="102" t="s">
        <v>10</v>
      </c>
      <c r="H23" s="102"/>
      <c r="I23" s="102"/>
      <c r="J23" s="102"/>
      <c r="K23" s="102"/>
      <c r="L23" s="102"/>
      <c r="M23" s="27"/>
      <c r="N23" s="87" t="s">
        <v>100</v>
      </c>
      <c r="O23" s="27"/>
      <c r="P23" s="27" t="s">
        <v>101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</row>
    <row r="24" spans="1:99" ht="12.75">
      <c r="A24" s="22"/>
      <c r="B24" s="22"/>
      <c r="C24" s="22"/>
      <c r="D24" s="22"/>
      <c r="E24" s="22"/>
      <c r="F24" s="104"/>
      <c r="G24" s="24" t="s">
        <v>0</v>
      </c>
      <c r="H24" s="24" t="s">
        <v>13</v>
      </c>
      <c r="I24" s="24" t="s">
        <v>18</v>
      </c>
      <c r="J24" s="24" t="s">
        <v>19</v>
      </c>
      <c r="K24" s="24" t="s">
        <v>14</v>
      </c>
      <c r="L24" s="24" t="s">
        <v>15</v>
      </c>
      <c r="M24" s="27" t="s">
        <v>121</v>
      </c>
      <c r="N24" s="27" t="s">
        <v>99</v>
      </c>
      <c r="O24" s="27"/>
      <c r="P24" s="24" t="s">
        <v>13</v>
      </c>
      <c r="Q24" s="27" t="s">
        <v>99</v>
      </c>
      <c r="R24" s="27" t="s">
        <v>15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</row>
    <row r="25" spans="1:99" ht="12.75">
      <c r="A25" s="20"/>
      <c r="B25" s="30"/>
      <c r="C25" s="30"/>
      <c r="D25" s="20"/>
      <c r="E25" s="20"/>
      <c r="F25" s="20"/>
      <c r="G25" s="27"/>
      <c r="H25" s="27"/>
      <c r="I25" s="27"/>
      <c r="J25" s="27"/>
      <c r="K25" s="27"/>
      <c r="L25" s="27"/>
      <c r="M25" s="35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</row>
    <row r="26" spans="1:99" ht="12.75">
      <c r="A26" s="25" t="s">
        <v>2</v>
      </c>
      <c r="B26" s="25"/>
      <c r="C26" s="25"/>
      <c r="D26" s="25"/>
      <c r="E26" s="25"/>
      <c r="F26" s="25"/>
      <c r="G26" s="92">
        <f>aggregate!G26*1000000000/aggregate!G$42</f>
        <v>5752.743484920995</v>
      </c>
      <c r="H26" s="91">
        <f>aggregate!H26*1000000000/aggregate!H$42</f>
        <v>19396.29938585233</v>
      </c>
      <c r="I26" s="91">
        <f>aggregate!I26*1000000000/aggregate!I$42</f>
        <v>3300.689406754817</v>
      </c>
      <c r="J26" s="91">
        <f>aggregate!J26*1000000000/aggregate!J$42</f>
        <v>-12853.982466338184</v>
      </c>
      <c r="K26" s="91">
        <f>aggregate!K26*1000000000/aggregate!K$42</f>
        <v>-3042.6353903413637</v>
      </c>
      <c r="L26" s="91">
        <f>aggregate!L26*1000000000/aggregate!L$42</f>
        <v>33743.363438989974</v>
      </c>
      <c r="M26" s="91">
        <f>aggregate!M26*1000000000/aggregate!M$42</f>
        <v>-4260.233751887175</v>
      </c>
      <c r="N26" s="91">
        <f>aggregate!N26*1000000000/aggregate!N$42</f>
        <v>-6726.326665903691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</row>
    <row r="27" spans="1:99" ht="12.75">
      <c r="A27" s="20" t="s">
        <v>3</v>
      </c>
      <c r="B27" s="20"/>
      <c r="C27" s="20"/>
      <c r="D27" s="20"/>
      <c r="E27" s="20"/>
      <c r="F27" s="11"/>
      <c r="G27" s="92">
        <f>aggregate!G27*1000000000/aggregate!G$42</f>
        <v>28257.229376980817</v>
      </c>
      <c r="H27" s="91">
        <f>aggregate!H27*1000000000/aggregate!H$42</f>
        <v>20592.347467025837</v>
      </c>
      <c r="I27" s="91">
        <f>aggregate!I27*1000000000/aggregate!I$42</f>
        <v>25890.140686729686</v>
      </c>
      <c r="J27" s="91">
        <f>aggregate!J27*1000000000/aggregate!J$42</f>
        <v>28964.290253051375</v>
      </c>
      <c r="K27" s="91">
        <f>aggregate!K27*1000000000/aggregate!K$42</f>
        <v>34889.961644145544</v>
      </c>
      <c r="L27" s="91">
        <f>aggregate!L27*1000000000/aggregate!L$42</f>
        <v>39775.82381478016</v>
      </c>
      <c r="M27" s="91">
        <f>aggregate!M27*1000000000/aggregate!M$42</f>
        <v>27014.99306473105</v>
      </c>
      <c r="N27" s="91">
        <f>aggregate!N27*1000000000/aggregate!N$42</f>
        <v>29744.017615110926</v>
      </c>
      <c r="O27" s="27"/>
      <c r="P27" s="35">
        <f>H27/$N27</f>
        <v>0.6923189642196909</v>
      </c>
      <c r="Q27" s="35">
        <f>N27/N27</f>
        <v>1</v>
      </c>
      <c r="R27" s="35">
        <f>L27/N27</f>
        <v>1.337271391157755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</row>
    <row r="28" spans="1:99" ht="12.75">
      <c r="A28" s="20"/>
      <c r="B28" s="20" t="s">
        <v>4</v>
      </c>
      <c r="C28" s="20"/>
      <c r="D28" s="20"/>
      <c r="E28" s="20"/>
      <c r="F28" s="11"/>
      <c r="G28" s="92">
        <f>aggregate!G28*1000000000/aggregate!G$42</f>
        <v>21537.767013571276</v>
      </c>
      <c r="H28" s="91">
        <f>aggregate!H28*1000000000/aggregate!H$42</f>
        <v>11937.478999820281</v>
      </c>
      <c r="I28" s="91">
        <f>aggregate!I28*1000000000/aggregate!I$42</f>
        <v>20609.490873634037</v>
      </c>
      <c r="J28" s="91">
        <f>aggregate!J28*1000000000/aggregate!J$42</f>
        <v>24824.15400719719</v>
      </c>
      <c r="K28" s="91">
        <f>aggregate!K28*1000000000/aggregate!K$42</f>
        <v>30073.597804339548</v>
      </c>
      <c r="L28" s="91">
        <f>aggregate!L28*1000000000/aggregate!L$42</f>
        <v>27208.62452141785</v>
      </c>
      <c r="M28" s="91">
        <f>aggregate!M28*1000000000/aggregate!M$42</f>
        <v>22299.074907081467</v>
      </c>
      <c r="N28" s="91">
        <f>aggregate!N28*1000000000/aggregate!N$42</f>
        <v>25175.378624211702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</row>
    <row r="29" spans="1:99" ht="12.75">
      <c r="A29" s="20"/>
      <c r="B29" s="20" t="s">
        <v>5</v>
      </c>
      <c r="C29" s="20"/>
      <c r="D29" s="20"/>
      <c r="E29" s="20"/>
      <c r="F29" s="11"/>
      <c r="G29" s="92">
        <f>aggregate!G29*1000000000/aggregate!G$42</f>
        <v>6719.462363409548</v>
      </c>
      <c r="H29" s="91">
        <f>aggregate!H29*1000000000/aggregate!H$42</f>
        <v>8654.868467205575</v>
      </c>
      <c r="I29" s="91">
        <f>aggregate!I29*1000000000/aggregate!I$42</f>
        <v>5280.649813095639</v>
      </c>
      <c r="J29" s="91">
        <f>aggregate!J29*1000000000/aggregate!J$42</f>
        <v>4140.136245854196</v>
      </c>
      <c r="K29" s="91">
        <f>aggregate!K29*1000000000/aggregate!K$42</f>
        <v>4816.363839806009</v>
      </c>
      <c r="L29" s="91">
        <f>aggregate!L29*1000000000/aggregate!L$42</f>
        <v>12567.1992933623</v>
      </c>
      <c r="M29" s="91">
        <f>aggregate!M29*1000000000/aggregate!M$42</f>
        <v>4715.918157649573</v>
      </c>
      <c r="N29" s="91">
        <f>aggregate!N29*1000000000/aggregate!N$42</f>
        <v>4568.638990899231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</row>
    <row r="30" spans="1:99" ht="12.75">
      <c r="A30" s="20" t="s">
        <v>6</v>
      </c>
      <c r="B30" s="20"/>
      <c r="C30" s="20"/>
      <c r="D30" s="20"/>
      <c r="E30" s="20"/>
      <c r="F30" s="11"/>
      <c r="G30" s="92">
        <f>aggregate!G30*1000000000/aggregate!G$42</f>
        <v>22504.485892059824</v>
      </c>
      <c r="H30" s="91">
        <f>aggregate!H30*1000000000/aggregate!H$42</f>
        <v>1196.0480811735094</v>
      </c>
      <c r="I30" s="91">
        <f>aggregate!I30*1000000000/aggregate!I$42</f>
        <v>22589.45127997487</v>
      </c>
      <c r="J30" s="91">
        <f>aggregate!J30*1000000000/aggregate!J$42</f>
        <v>41818.27271938956</v>
      </c>
      <c r="K30" s="91">
        <f>aggregate!K30*1000000000/aggregate!K$42</f>
        <v>37932.597034486906</v>
      </c>
      <c r="L30" s="91">
        <f>aggregate!L30*1000000000/aggregate!L$42</f>
        <v>6032.460375790195</v>
      </c>
      <c r="M30" s="91">
        <f>aggregate!M30*1000000000/aggregate!M$42</f>
        <v>31275.226816618226</v>
      </c>
      <c r="N30" s="91">
        <f>aggregate!N30*1000000000/aggregate!N$42</f>
        <v>36470.34428101461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</row>
    <row r="31" spans="1:99" ht="12.75">
      <c r="A31" s="20"/>
      <c r="B31" s="20"/>
      <c r="C31" s="20"/>
      <c r="D31" s="20"/>
      <c r="E31" s="20"/>
      <c r="F31" s="20"/>
      <c r="G31" s="92">
        <f>aggregate!G31*1000000000/aggregate!G$42</f>
        <v>0</v>
      </c>
      <c r="H31" s="91">
        <f>aggregate!H31*1000000000/aggregate!H$42</f>
        <v>0</v>
      </c>
      <c r="I31" s="91">
        <f>aggregate!I31*1000000000/aggregate!I$42</f>
        <v>0</v>
      </c>
      <c r="J31" s="91">
        <f>aggregate!J31*1000000000/aggregate!J$42</f>
        <v>0</v>
      </c>
      <c r="K31" s="91">
        <f>aggregate!K31*1000000000/aggregate!K$42</f>
        <v>0</v>
      </c>
      <c r="L31" s="91">
        <f>aggregate!L31*1000000000/aggregate!L$42</f>
        <v>0</v>
      </c>
      <c r="M31" s="91">
        <f>aggregate!M31*1000000000/aggregate!M$42</f>
        <v>0</v>
      </c>
      <c r="N31" s="91">
        <f>aggregate!N31*1000000000/aggregate!N$42</f>
        <v>0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</row>
    <row r="32" spans="1:99" ht="12.75">
      <c r="A32" s="25" t="s">
        <v>7</v>
      </c>
      <c r="B32" s="25"/>
      <c r="C32" s="25"/>
      <c r="D32" s="25"/>
      <c r="E32" s="25"/>
      <c r="F32" s="25"/>
      <c r="G32" s="92">
        <f>aggregate!G32*1000000000/aggregate!G$42</f>
        <v>5752.743484920995</v>
      </c>
      <c r="H32" s="91">
        <f>aggregate!H32*1000000000/aggregate!H$42</f>
        <v>19396.299385852333</v>
      </c>
      <c r="I32" s="91">
        <f>aggregate!I32*1000000000/aggregate!I$42</f>
        <v>3300.6894067548105</v>
      </c>
      <c r="J32" s="91">
        <f>aggregate!J32*1000000000/aggregate!J$42</f>
        <v>-12853.982466338175</v>
      </c>
      <c r="K32" s="91">
        <f>aggregate!K32*1000000000/aggregate!K$42</f>
        <v>-3042.6353903413615</v>
      </c>
      <c r="L32" s="91">
        <f>aggregate!L32*1000000000/aggregate!L$42</f>
        <v>33743.36343898997</v>
      </c>
      <c r="M32" s="91">
        <f>aggregate!M32*1000000000/aggregate!M$42</f>
        <v>-4260.233751887176</v>
      </c>
      <c r="N32" s="91">
        <f>aggregate!N32*1000000000/aggregate!N$42</f>
        <v>-6726.326665903687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</row>
    <row r="33" spans="1:99" ht="12.75">
      <c r="A33" s="20" t="s">
        <v>12</v>
      </c>
      <c r="B33" s="25"/>
      <c r="C33" s="25"/>
      <c r="D33" s="25"/>
      <c r="E33" s="25"/>
      <c r="F33" s="25"/>
      <c r="G33" s="92">
        <f>aggregate!G33*1000000000/aggregate!G$42</f>
        <v>5960.679243690232</v>
      </c>
      <c r="H33" s="91">
        <f>aggregate!H33*1000000000/aggregate!H$42</f>
        <v>-50.76566984511457</v>
      </c>
      <c r="I33" s="91">
        <f>aggregate!I33*1000000000/aggregate!I$42</f>
        <v>1662.7877765566113</v>
      </c>
      <c r="J33" s="91">
        <f>aggregate!J33*1000000000/aggregate!J$42</f>
        <v>5497.645693066868</v>
      </c>
      <c r="K33" s="91">
        <f>aggregate!K33*1000000000/aggregate!K$42</f>
        <v>9805.351526631617</v>
      </c>
      <c r="L33" s="91">
        <f>aggregate!L33*1000000000/aggregate!L$42</f>
        <v>22030.215152457604</v>
      </c>
      <c r="M33" s="91">
        <f>aggregate!M33*1000000000/aggregate!M$42</f>
        <v>3209.3956224948993</v>
      </c>
      <c r="N33" s="91">
        <f>aggregate!N33*1000000000/aggregate!N$42</f>
        <v>5700.192655729622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</row>
    <row r="34" spans="1:99" ht="12.75">
      <c r="A34" s="26"/>
      <c r="B34" s="20" t="s">
        <v>20</v>
      </c>
      <c r="C34" s="20"/>
      <c r="D34" s="20"/>
      <c r="E34" s="20"/>
      <c r="F34" s="20"/>
      <c r="G34" s="92">
        <f>aggregate!G34*1000000000/aggregate!G$42</f>
        <v>7624.313329561486</v>
      </c>
      <c r="H34" s="91">
        <f>aggregate!H34*1000000000/aggregate!H$42</f>
        <v>25.56108070523227</v>
      </c>
      <c r="I34" s="91">
        <f>aggregate!I34*1000000000/aggregate!I$42</f>
        <v>1905.2356656566424</v>
      </c>
      <c r="J34" s="91">
        <f>aggregate!J34*1000000000/aggregate!J$42</f>
        <v>7877.54102541741</v>
      </c>
      <c r="K34" s="91">
        <f>aggregate!K34*1000000000/aggregate!K$42</f>
        <v>15834.874484261833</v>
      </c>
      <c r="L34" s="91">
        <f>aggregate!L34*1000000000/aggregate!L$42</f>
        <v>21970.735219445356</v>
      </c>
      <c r="M34" s="91">
        <f>aggregate!M34*1000000000/aggregate!M$42</f>
        <v>3989.966735400642</v>
      </c>
      <c r="N34" s="91">
        <f>aggregate!N34*1000000000/aggregate!N$42</f>
        <v>8504.755889204858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</row>
    <row r="35" spans="1:99" ht="12.75">
      <c r="A35" s="26"/>
      <c r="B35" s="20" t="s">
        <v>17</v>
      </c>
      <c r="C35" s="20"/>
      <c r="D35" s="20"/>
      <c r="E35" s="20"/>
      <c r="F35" s="20"/>
      <c r="G35" s="92">
        <f>aggregate!G35*1000000000/aggregate!G$42</f>
        <v>1663.6340858712524</v>
      </c>
      <c r="H35" s="91">
        <f>aggregate!H35*1000000000/aggregate!H$42</f>
        <v>76.32675055034682</v>
      </c>
      <c r="I35" s="91">
        <f>aggregate!I35*1000000000/aggregate!I$42</f>
        <v>242.44788910003075</v>
      </c>
      <c r="J35" s="91">
        <f>aggregate!J35*1000000000/aggregate!J$42</f>
        <v>2379.895332350548</v>
      </c>
      <c r="K35" s="91">
        <f>aggregate!K35*1000000000/aggregate!K$42</f>
        <v>6029.522957630211</v>
      </c>
      <c r="L35" s="91">
        <f>aggregate!L35*1000000000/aggregate!L$42</f>
        <v>-59.47993301224515</v>
      </c>
      <c r="M35" s="91">
        <f>aggregate!M35*1000000000/aggregate!M$42</f>
        <v>780.5711129057418</v>
      </c>
      <c r="N35" s="91">
        <f>aggregate!N35*1000000000/aggregate!N$42</f>
        <v>2804.563233475238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</row>
    <row r="36" spans="1:99" ht="12.75">
      <c r="A36" s="20"/>
      <c r="B36" s="20"/>
      <c r="C36" s="20"/>
      <c r="D36" s="20"/>
      <c r="E36" s="20"/>
      <c r="F36" s="20"/>
      <c r="G36" s="92">
        <f>aggregate!G36*1000000000/aggregate!G$42</f>
        <v>0</v>
      </c>
      <c r="H36" s="91">
        <f>aggregate!H36*1000000000/aggregate!H$42</f>
        <v>0</v>
      </c>
      <c r="I36" s="91">
        <f>aggregate!I36*1000000000/aggregate!I$42</f>
        <v>0</v>
      </c>
      <c r="J36" s="91">
        <f>aggregate!J36*1000000000/aggregate!J$42</f>
        <v>0</v>
      </c>
      <c r="K36" s="91">
        <f>aggregate!K36*1000000000/aggregate!K$42</f>
        <v>0</v>
      </c>
      <c r="L36" s="91">
        <f>aggregate!L36*1000000000/aggregate!L$42</f>
        <v>0</v>
      </c>
      <c r="M36" s="91">
        <f>aggregate!M36*1000000000/aggregate!M$42</f>
        <v>0</v>
      </c>
      <c r="N36" s="91">
        <f>aggregate!N36*1000000000/aggregate!N$42</f>
        <v>0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</row>
    <row r="37" spans="1:99" ht="12.75">
      <c r="A37" s="20" t="s">
        <v>8</v>
      </c>
      <c r="B37" s="20"/>
      <c r="C37" s="20"/>
      <c r="D37" s="20"/>
      <c r="E37" s="20"/>
      <c r="F37" s="31"/>
      <c r="G37" s="92">
        <f>aggregate!G37*1000000000/aggregate!G$42</f>
        <v>-207.93575876923802</v>
      </c>
      <c r="H37" s="91">
        <f>aggregate!H37*1000000000/aggregate!H$42</f>
        <v>19447.065055697443</v>
      </c>
      <c r="I37" s="91">
        <f>aggregate!I37*1000000000/aggregate!I$42</f>
        <v>1637.9016301981992</v>
      </c>
      <c r="J37" s="91">
        <f>aggregate!J37*1000000000/aggregate!J$42</f>
        <v>-18351.62815940504</v>
      </c>
      <c r="K37" s="91">
        <f>aggregate!K37*1000000000/aggregate!K$42</f>
        <v>-12847.986916972985</v>
      </c>
      <c r="L37" s="91">
        <f>aggregate!L37*1000000000/aggregate!L$42</f>
        <v>11713.148286532363</v>
      </c>
      <c r="M37" s="91">
        <f>aggregate!M37*1000000000/aggregate!M$42</f>
        <v>-7469.629374382075</v>
      </c>
      <c r="N37" s="91">
        <f>aggregate!N37*1000000000/aggregate!N$42</f>
        <v>-12426.519321633306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</row>
    <row r="38" spans="1:99" ht="12.75">
      <c r="A38" s="20"/>
      <c r="B38" s="20" t="s">
        <v>5</v>
      </c>
      <c r="C38" s="20"/>
      <c r="D38" s="20"/>
      <c r="E38" s="20"/>
      <c r="F38" s="31"/>
      <c r="G38" s="92">
        <f>aggregate!G38*1000000000/aggregate!G$42</f>
        <v>-156.8638180188989</v>
      </c>
      <c r="H38" s="91">
        <f>aggregate!H38*1000000000/aggregate!H$42</f>
        <v>7763.561271392816</v>
      </c>
      <c r="I38" s="91">
        <f>aggregate!I38*1000000000/aggregate!I$42</f>
        <v>-1045.5067520266039</v>
      </c>
      <c r="J38" s="91">
        <f>aggregate!J38*1000000000/aggregate!J$42</f>
        <v>-9023.379671965782</v>
      </c>
      <c r="K38" s="91">
        <f>aggregate!K38*1000000000/aggregate!K$42</f>
        <v>-8606.46257779226</v>
      </c>
      <c r="L38" s="91">
        <f>aggregate!L38*1000000000/aggregate!L$42</f>
        <v>14621.343592852447</v>
      </c>
      <c r="M38" s="91">
        <f>aggregate!M38*1000000000/aggregate!M$42</f>
        <v>-4596.361309358048</v>
      </c>
      <c r="N38" s="91">
        <f>aggregate!N38*1000000000/aggregate!N$42</f>
        <v>-7103.007354855149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</row>
    <row r="39" spans="1:99" ht="12.75">
      <c r="A39" s="20"/>
      <c r="B39" s="20" t="s">
        <v>4</v>
      </c>
      <c r="C39" s="20"/>
      <c r="D39" s="20"/>
      <c r="E39" s="20"/>
      <c r="F39" s="31"/>
      <c r="G39" s="92">
        <f>aggregate!G39*1000000000/aggregate!G$42</f>
        <v>-51.0719407503391</v>
      </c>
      <c r="H39" s="91">
        <f>aggregate!H39*1000000000/aggregate!H$42</f>
        <v>11665.08723169247</v>
      </c>
      <c r="I39" s="91">
        <f>aggregate!I39*1000000000/aggregate!I$42</f>
        <v>2388.7205610895194</v>
      </c>
      <c r="J39" s="91">
        <f>aggregate!J39*1000000000/aggregate!J$42</f>
        <v>-10372.350609267654</v>
      </c>
      <c r="K39" s="91">
        <f>aggregate!K39*1000000000/aggregate!K$42</f>
        <v>-6442.74600245649</v>
      </c>
      <c r="L39" s="91">
        <f>aggregate!L39*1000000000/aggregate!L$42</f>
        <v>2870.0660146071127</v>
      </c>
      <c r="M39" s="91">
        <f>aggregate!M39*1000000000/aggregate!M$42</f>
        <v>-3377.38194895009</v>
      </c>
      <c r="N39" s="91">
        <f>aggregate!N39*1000000000/aggregate!N$42</f>
        <v>-6485.924513179449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</row>
    <row r="40" spans="1:99" ht="12.75">
      <c r="A40" s="32"/>
      <c r="B40" s="81" t="s">
        <v>95</v>
      </c>
      <c r="C40" s="32"/>
      <c r="D40" s="32"/>
      <c r="E40" s="32"/>
      <c r="F40" s="32"/>
      <c r="G40" s="92">
        <f>aggregate!G40*1000000000/aggregate!G$42</f>
        <v>0</v>
      </c>
      <c r="H40" s="91">
        <f>aggregate!H40*1000000000/aggregate!H$42</f>
        <v>18.41655261215859</v>
      </c>
      <c r="I40" s="91">
        <f>aggregate!I40*1000000000/aggregate!I$42</f>
        <v>294.68782113528385</v>
      </c>
      <c r="J40" s="91">
        <f>aggregate!J40*1000000000/aggregate!J$42</f>
        <v>1044.1021218283956</v>
      </c>
      <c r="K40" s="91">
        <f>aggregate!K40*1000000000/aggregate!K$42</f>
        <v>2201.221663275767</v>
      </c>
      <c r="L40" s="91">
        <f>aggregate!L40*1000000000/aggregate!L$42</f>
        <v>-5778.261320927195</v>
      </c>
      <c r="M40" s="91">
        <f>aggregate!M40*1000000000/aggregate!M$42</f>
        <v>504.11388392606375</v>
      </c>
      <c r="N40" s="91">
        <f>aggregate!N40*1000000000/aggregate!N$42</f>
        <v>1162.4125464012886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</row>
    <row r="41" spans="1:99" ht="12.75">
      <c r="A41" s="23"/>
      <c r="B41" s="23"/>
      <c r="C41" s="23"/>
      <c r="D41" s="23"/>
      <c r="E41" s="23"/>
      <c r="F41" s="23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</row>
    <row r="42" ht="12.75">
      <c r="N42" s="27"/>
    </row>
    <row r="43" spans="7:14" ht="12.75">
      <c r="G43" s="15"/>
      <c r="H43" s="15"/>
      <c r="I43" s="15"/>
      <c r="J43" s="15"/>
      <c r="K43" s="15"/>
      <c r="L43" s="15"/>
      <c r="N43" s="27"/>
    </row>
    <row r="47" spans="7:98" ht="12.75"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</row>
  </sheetData>
  <mergeCells count="18">
    <mergeCell ref="B21:C21"/>
    <mergeCell ref="A1:N1"/>
    <mergeCell ref="B2:C2"/>
    <mergeCell ref="F3:F4"/>
    <mergeCell ref="B5:C5"/>
    <mergeCell ref="A6:F6"/>
    <mergeCell ref="B8:E8"/>
    <mergeCell ref="B9:E9"/>
    <mergeCell ref="G23:L23"/>
    <mergeCell ref="F23:F24"/>
    <mergeCell ref="B11:C11"/>
    <mergeCell ref="A12:F12"/>
    <mergeCell ref="A16:B16"/>
    <mergeCell ref="C16:F16"/>
    <mergeCell ref="A17:E17"/>
    <mergeCell ref="B20:E20"/>
    <mergeCell ref="B18:E18"/>
    <mergeCell ref="B19:E19"/>
  </mergeCells>
  <printOptions/>
  <pageMargins left="0.75" right="0.75" top="1" bottom="1" header="0.5" footer="0.5"/>
  <pageSetup horizontalDpi="600" verticalDpi="600" orientation="landscape" r:id="rId3"/>
  <headerFooter alignWithMargins="0">
    <oddHeader>&amp;C&amp;F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E42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20" sqref="B20:E20"/>
    </sheetView>
  </sheetViews>
  <sheetFormatPr defaultColWidth="9.140625" defaultRowHeight="12.75"/>
  <cols>
    <col min="1" max="1" width="8.57421875" style="0" customWidth="1"/>
    <col min="2" max="2" width="6.7109375" style="0" customWidth="1"/>
    <col min="3" max="3" width="2.8515625" style="0" customWidth="1"/>
    <col min="4" max="4" width="2.140625" style="0" customWidth="1"/>
    <col min="5" max="5" width="2.421875" style="0" customWidth="1"/>
    <col min="6" max="6" width="1.7109375" style="0" customWidth="1"/>
    <col min="7" max="7" width="12.28125" style="0" customWidth="1"/>
    <col min="8" max="8" width="11.00390625" style="0" customWidth="1"/>
    <col min="9" max="9" width="10.7109375" style="0" customWidth="1"/>
    <col min="10" max="10" width="11.57421875" style="0" customWidth="1"/>
    <col min="11" max="11" width="10.00390625" style="0" customWidth="1"/>
    <col min="12" max="12" width="9.8515625" style="0" customWidth="1"/>
    <col min="13" max="13" width="11.28125" style="0" customWidth="1"/>
    <col min="14" max="14" width="12.8515625" style="0" customWidth="1"/>
    <col min="19" max="19" width="9.7109375" style="0" customWidth="1"/>
    <col min="20" max="20" width="28.140625" style="0" customWidth="1"/>
    <col min="21" max="21" width="15.140625" style="0" customWidth="1"/>
    <col min="22" max="22" width="11.00390625" style="0" customWidth="1"/>
    <col min="23" max="23" width="12.7109375" style="0" customWidth="1"/>
  </cols>
  <sheetData>
    <row r="1" spans="1:14" ht="12.75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98" ht="15" customHeight="1" thickBot="1">
      <c r="A2" s="1"/>
      <c r="B2" s="109"/>
      <c r="C2" s="109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</row>
    <row r="3" spans="1:98" ht="12.75">
      <c r="A3" s="3"/>
      <c r="B3" s="4"/>
      <c r="C3" s="4"/>
      <c r="D3" s="4"/>
      <c r="E3" s="4"/>
      <c r="F3" s="110"/>
      <c r="G3" s="12" t="s">
        <v>10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4"/>
    </row>
    <row r="4" spans="1:99" ht="13.5" thickBot="1">
      <c r="A4" s="6"/>
      <c r="B4" s="7"/>
      <c r="C4" s="7"/>
      <c r="D4" s="7"/>
      <c r="E4" s="7"/>
      <c r="F4" s="111"/>
      <c r="G4" s="8" t="s">
        <v>0</v>
      </c>
      <c r="H4" s="9">
        <v>0</v>
      </c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>
        <v>8</v>
      </c>
      <c r="Q4" s="9">
        <v>9</v>
      </c>
      <c r="R4" s="9">
        <v>10</v>
      </c>
      <c r="S4" s="9">
        <v>11</v>
      </c>
      <c r="T4" s="9">
        <v>12</v>
      </c>
      <c r="U4" s="9">
        <v>13</v>
      </c>
      <c r="V4" s="9">
        <v>14</v>
      </c>
      <c r="W4" s="9">
        <v>15</v>
      </c>
      <c r="X4" s="9">
        <v>16</v>
      </c>
      <c r="Y4" s="9">
        <v>17</v>
      </c>
      <c r="Z4" s="9">
        <v>18</v>
      </c>
      <c r="AA4" s="9">
        <v>19</v>
      </c>
      <c r="AB4" s="9">
        <v>20</v>
      </c>
      <c r="AC4" s="9">
        <v>21</v>
      </c>
      <c r="AD4" s="9">
        <v>22</v>
      </c>
      <c r="AE4" s="9">
        <v>23</v>
      </c>
      <c r="AF4" s="9">
        <v>24</v>
      </c>
      <c r="AG4" s="9">
        <v>25</v>
      </c>
      <c r="AH4" s="9">
        <v>26</v>
      </c>
      <c r="AI4" s="9">
        <v>27</v>
      </c>
      <c r="AJ4" s="9">
        <v>28</v>
      </c>
      <c r="AK4" s="9">
        <v>29</v>
      </c>
      <c r="AL4" s="9">
        <v>30</v>
      </c>
      <c r="AM4" s="9">
        <v>31</v>
      </c>
      <c r="AN4" s="9">
        <v>32</v>
      </c>
      <c r="AO4" s="9">
        <v>33</v>
      </c>
      <c r="AP4" s="9">
        <v>34</v>
      </c>
      <c r="AQ4" s="9">
        <v>35</v>
      </c>
      <c r="AR4" s="9">
        <v>36</v>
      </c>
      <c r="AS4" s="9">
        <v>37</v>
      </c>
      <c r="AT4" s="9">
        <v>38</v>
      </c>
      <c r="AU4" s="9">
        <v>39</v>
      </c>
      <c r="AV4" s="9">
        <v>40</v>
      </c>
      <c r="AW4" s="9">
        <v>41</v>
      </c>
      <c r="AX4" s="9">
        <v>42</v>
      </c>
      <c r="AY4" s="9">
        <v>43</v>
      </c>
      <c r="AZ4" s="9">
        <v>44</v>
      </c>
      <c r="BA4" s="9">
        <v>45</v>
      </c>
      <c r="BB4" s="9">
        <v>46</v>
      </c>
      <c r="BC4" s="9">
        <v>47</v>
      </c>
      <c r="BD4" s="9">
        <v>48</v>
      </c>
      <c r="BE4" s="9">
        <v>49</v>
      </c>
      <c r="BF4" s="9">
        <v>50</v>
      </c>
      <c r="BG4" s="9">
        <v>51</v>
      </c>
      <c r="BH4" s="9">
        <v>52</v>
      </c>
      <c r="BI4" s="9">
        <v>53</v>
      </c>
      <c r="BJ4" s="9">
        <v>54</v>
      </c>
      <c r="BK4" s="9">
        <v>55</v>
      </c>
      <c r="BL4" s="9">
        <v>56</v>
      </c>
      <c r="BM4" s="9">
        <v>57</v>
      </c>
      <c r="BN4" s="9">
        <v>58</v>
      </c>
      <c r="BO4" s="9">
        <v>59</v>
      </c>
      <c r="BP4" s="9">
        <v>60</v>
      </c>
      <c r="BQ4" s="9">
        <v>61</v>
      </c>
      <c r="BR4" s="9">
        <v>62</v>
      </c>
      <c r="BS4" s="9">
        <v>63</v>
      </c>
      <c r="BT4" s="9">
        <v>64</v>
      </c>
      <c r="BU4" s="9">
        <v>65</v>
      </c>
      <c r="BV4" s="9">
        <v>66</v>
      </c>
      <c r="BW4" s="9">
        <v>67</v>
      </c>
      <c r="BX4" s="9">
        <v>68</v>
      </c>
      <c r="BY4" s="9">
        <v>69</v>
      </c>
      <c r="BZ4" s="9">
        <v>70</v>
      </c>
      <c r="CA4" s="9">
        <v>71</v>
      </c>
      <c r="CB4" s="9">
        <v>72</v>
      </c>
      <c r="CC4" s="9">
        <v>73</v>
      </c>
      <c r="CD4" s="9">
        <v>74</v>
      </c>
      <c r="CE4" s="9">
        <v>75</v>
      </c>
      <c r="CF4" s="9">
        <v>76</v>
      </c>
      <c r="CG4" s="9">
        <v>77</v>
      </c>
      <c r="CH4" s="9">
        <v>78</v>
      </c>
      <c r="CI4" s="9">
        <v>79</v>
      </c>
      <c r="CJ4" s="9">
        <v>80</v>
      </c>
      <c r="CK4" s="9">
        <v>81</v>
      </c>
      <c r="CL4" s="9">
        <v>82</v>
      </c>
      <c r="CM4" s="9">
        <v>83</v>
      </c>
      <c r="CN4" s="9">
        <v>84</v>
      </c>
      <c r="CO4" s="9">
        <v>85</v>
      </c>
      <c r="CP4" s="9">
        <v>86</v>
      </c>
      <c r="CQ4" s="9">
        <v>87</v>
      </c>
      <c r="CR4" s="9">
        <v>88</v>
      </c>
      <c r="CS4" s="9">
        <v>89</v>
      </c>
      <c r="CT4" s="10" t="s">
        <v>9</v>
      </c>
      <c r="CU4" t="s">
        <v>1</v>
      </c>
    </row>
    <row r="5" spans="1:14" ht="12.75">
      <c r="A5" s="1"/>
      <c r="B5" s="112"/>
      <c r="C5" s="112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99" ht="12.75">
      <c r="A6" s="106" t="s">
        <v>2</v>
      </c>
      <c r="B6" s="106"/>
      <c r="C6" s="106"/>
      <c r="D6" s="106"/>
      <c r="E6" s="106"/>
      <c r="F6" s="106"/>
      <c r="G6" s="16">
        <f>SUM(H6:CT6)</f>
        <v>1576.9600216016925</v>
      </c>
      <c r="H6" s="5">
        <f>H$22*average!H6/1000000000</f>
        <v>38.71230174311302</v>
      </c>
      <c r="I6" s="5">
        <f>I$22*average!I6/1000000000</f>
        <v>42.79946079268157</v>
      </c>
      <c r="J6" s="5">
        <f>J$22*average!J6/1000000000</f>
        <v>44.93047452095933</v>
      </c>
      <c r="K6" s="5">
        <f>K$22*average!K6/1000000000</f>
        <v>47.669383935827376</v>
      </c>
      <c r="L6" s="5">
        <f>L$22*average!L6/1000000000</f>
        <v>51.20774311111063</v>
      </c>
      <c r="M6" s="5">
        <f>M$22*average!M6/1000000000</f>
        <v>76.55918868215632</v>
      </c>
      <c r="N6" s="5">
        <f>N$22*average!N6/1000000000</f>
        <v>83.02344219622351</v>
      </c>
      <c r="O6" s="5">
        <f>O$22*average!O6/1000000000</f>
        <v>86.7454458312169</v>
      </c>
      <c r="P6" s="5">
        <f>P$22*average!P6/1000000000</f>
        <v>87.34093921543037</v>
      </c>
      <c r="Q6" s="5">
        <f>Q$22*average!Q6/1000000000</f>
        <v>95.21324895563077</v>
      </c>
      <c r="R6" s="5">
        <f>R$22*average!R6/1000000000</f>
        <v>95.77812552308019</v>
      </c>
      <c r="S6" s="5">
        <f>S$22*average!S6/1000000000</f>
        <v>95.54860140945861</v>
      </c>
      <c r="T6" s="5">
        <f>T$22*average!T6/1000000000</f>
        <v>94.19971946466791</v>
      </c>
      <c r="U6" s="5">
        <f>U$22*average!U6/1000000000</f>
        <v>98.87818554145574</v>
      </c>
      <c r="V6" s="5">
        <f>V$22*average!V6/1000000000</f>
        <v>98.38305051093177</v>
      </c>
      <c r="W6" s="5">
        <f>W$22*average!W6/1000000000</f>
        <v>95.97951086831748</v>
      </c>
      <c r="X6" s="5">
        <f>X$22*average!X6/1000000000</f>
        <v>94.2981214306173</v>
      </c>
      <c r="Y6" s="5">
        <f>Y$22*average!Y6/1000000000</f>
        <v>91.30198919319349</v>
      </c>
      <c r="Z6" s="5">
        <f>Z$22*average!Z6/1000000000</f>
        <v>75.14982893467317</v>
      </c>
      <c r="AA6" s="5">
        <f>AA$22*average!AA6/1000000000</f>
        <v>64.63991708719806</v>
      </c>
      <c r="AB6" s="5">
        <f>AB$22*average!AB6/1000000000</f>
        <v>52.61233913036274</v>
      </c>
      <c r="AC6" s="5">
        <f>AC$22*average!AC6/1000000000</f>
        <v>43.26393213508168</v>
      </c>
      <c r="AD6" s="5">
        <f>AD$22*average!AD6/1000000000</f>
        <v>31.804285584990026</v>
      </c>
      <c r="AE6" s="5">
        <f>AE$22*average!AE6/1000000000</f>
        <v>22.261943577917602</v>
      </c>
      <c r="AF6" s="5">
        <f>AF$22*average!AF6/1000000000</f>
        <v>14.004412678701494</v>
      </c>
      <c r="AG6" s="5">
        <f>AG$22*average!AG6/1000000000</f>
        <v>5.207552915554656</v>
      </c>
      <c r="AH6" s="5">
        <f>AH$22*average!AH6/1000000000</f>
        <v>-2.2468877671534258</v>
      </c>
      <c r="AI6" s="5">
        <f>AI$22*average!AI6/1000000000</f>
        <v>-8.73723701942565</v>
      </c>
      <c r="AJ6" s="5">
        <f>AJ$22*average!AJ6/1000000000</f>
        <v>-15.659214690198809</v>
      </c>
      <c r="AK6" s="5">
        <f>AK$22*average!AK6/1000000000</f>
        <v>-21.443373926637694</v>
      </c>
      <c r="AL6" s="5">
        <f>AL$22*average!AL6/1000000000</f>
        <v>-26.597025258613503</v>
      </c>
      <c r="AM6" s="5">
        <f>AM$22*average!AM6/1000000000</f>
        <v>-30.235872209211283</v>
      </c>
      <c r="AN6" s="5">
        <f>AN$22*average!AN6/1000000000</f>
        <v>-32.70990073087047</v>
      </c>
      <c r="AO6" s="5">
        <f>AO$22*average!AO6/1000000000</f>
        <v>-36.61725969197558</v>
      </c>
      <c r="AP6" s="5">
        <f>AP$22*average!AP6/1000000000</f>
        <v>-42.102247751977735</v>
      </c>
      <c r="AQ6" s="5">
        <f>AQ$22*average!AQ6/1000000000</f>
        <v>-51.38931667467588</v>
      </c>
      <c r="AR6" s="5">
        <f>AR$22*average!AR6/1000000000</f>
        <v>-55.38035788688553</v>
      </c>
      <c r="AS6" s="5">
        <f>AS$22*average!AS6/1000000000</f>
        <v>-58.04059464466108</v>
      </c>
      <c r="AT6" s="5">
        <f>AT$22*average!AT6/1000000000</f>
        <v>-60.157757374227685</v>
      </c>
      <c r="AU6" s="5">
        <f>AU$22*average!AU6/1000000000</f>
        <v>-62.801659042575494</v>
      </c>
      <c r="AV6" s="5">
        <f>AV$22*average!AV6/1000000000</f>
        <v>-65.95978141665353</v>
      </c>
      <c r="AW6" s="5">
        <f>AW$22*average!AW6/1000000000</f>
        <v>-65.11971794129029</v>
      </c>
      <c r="AX6" s="5">
        <f>AX$22*average!AX6/1000000000</f>
        <v>-65.8519089172856</v>
      </c>
      <c r="AY6" s="5">
        <f>AY$22*average!AY6/1000000000</f>
        <v>-67.99292627824701</v>
      </c>
      <c r="AZ6" s="5">
        <f>AZ$22*average!AZ6/1000000000</f>
        <v>-67.47275474323467</v>
      </c>
      <c r="BA6" s="5">
        <f>BA$22*average!BA6/1000000000</f>
        <v>-65.67203675337498</v>
      </c>
      <c r="BB6" s="5">
        <f>BB$22*average!BB6/1000000000</f>
        <v>-61.27407898259264</v>
      </c>
      <c r="BC6" s="5">
        <f>BC$22*average!BC6/1000000000</f>
        <v>-58.10174147964966</v>
      </c>
      <c r="BD6" s="5">
        <f>BD$22*average!BD6/1000000000</f>
        <v>-55.13864129533384</v>
      </c>
      <c r="BE6" s="5">
        <f>BE$22*average!BE6/1000000000</f>
        <v>-53.748602978051515</v>
      </c>
      <c r="BF6" s="5">
        <f>BF$22*average!BF6/1000000000</f>
        <v>-50.013915646203756</v>
      </c>
      <c r="BG6" s="5">
        <f>BG$22*average!BG6/1000000000</f>
        <v>-46.96210401739597</v>
      </c>
      <c r="BH6" s="5">
        <f>BH$22*average!BH6/1000000000</f>
        <v>-40.78058389964936</v>
      </c>
      <c r="BI6" s="5">
        <f>BI$22*average!BI6/1000000000</f>
        <v>-32.941609873175615</v>
      </c>
      <c r="BJ6" s="5">
        <f>BJ$22*average!BJ6/1000000000</f>
        <v>-25.89846600454279</v>
      </c>
      <c r="BK6" s="5">
        <f>BK$22*average!BK6/1000000000</f>
        <v>-20.160817137975034</v>
      </c>
      <c r="BL6" s="5">
        <f>BL$22*average!BL6/1000000000</f>
        <v>-14.276214272374597</v>
      </c>
      <c r="BM6" s="5">
        <f>BM$22*average!BM6/1000000000</f>
        <v>-7.885419429121243</v>
      </c>
      <c r="BN6" s="5">
        <f>BN$22*average!BN6/1000000000</f>
        <v>-1.217110122502709</v>
      </c>
      <c r="BO6" s="5">
        <f>BO$22*average!BO6/1000000000</f>
        <v>4.674721197122521</v>
      </c>
      <c r="BP6" s="5">
        <f>BP$22*average!BP6/1000000000</f>
        <v>10.190423737442364</v>
      </c>
      <c r="BQ6" s="5">
        <f>BQ$22*average!BQ6/1000000000</f>
        <v>16.445007285332863</v>
      </c>
      <c r="BR6" s="5">
        <f>BR$22*average!BR6/1000000000</f>
        <v>22.839914024166614</v>
      </c>
      <c r="BS6" s="5">
        <f>BS$22*average!BS6/1000000000</f>
        <v>29.26814599384528</v>
      </c>
      <c r="BT6" s="5">
        <f>BT$22*average!BT6/1000000000</f>
        <v>34.31653161152789</v>
      </c>
      <c r="BU6" s="5">
        <f>BU$22*average!BU6/1000000000</f>
        <v>42.66649437668471</v>
      </c>
      <c r="BV6" s="5">
        <f>BV$22*average!BV6/1000000000</f>
        <v>47.191254728337476</v>
      </c>
      <c r="BW6" s="5">
        <f>BW$22*average!BW6/1000000000</f>
        <v>49.172666880679614</v>
      </c>
      <c r="BX6" s="5">
        <f>BX$22*average!BX6/1000000000</f>
        <v>52.22922690316498</v>
      </c>
      <c r="BY6" s="5">
        <f>BY$22*average!BY6/1000000000</f>
        <v>53.43349578850708</v>
      </c>
      <c r="BZ6" s="5">
        <f>BZ$22*average!BZ6/1000000000</f>
        <v>55.62677210289233</v>
      </c>
      <c r="CA6" s="5">
        <f>CA$22*average!CA6/1000000000</f>
        <v>55.70410736352781</v>
      </c>
      <c r="CB6" s="5">
        <f>CB$22*average!CB6/1000000000</f>
        <v>53.08496272847242</v>
      </c>
      <c r="CC6" s="5">
        <f>CC$22*average!CC6/1000000000</f>
        <v>55.54594205263503</v>
      </c>
      <c r="CD6" s="5">
        <f>CD$22*average!CD6/1000000000</f>
        <v>56.00025147555136</v>
      </c>
      <c r="CE6" s="5">
        <f>CE$22*average!CE6/1000000000</f>
        <v>57.67898878688608</v>
      </c>
      <c r="CF6" s="5">
        <f>CF$22*average!CF6/1000000000</f>
        <v>53.41610501360216</v>
      </c>
      <c r="CG6" s="5">
        <f>CG$22*average!CG6/1000000000</f>
        <v>54.86981511625057</v>
      </c>
      <c r="CH6" s="5">
        <f>CH$22*average!CH6/1000000000</f>
        <v>52.83646675448575</v>
      </c>
      <c r="CI6" s="5">
        <f>CI$22*average!CI6/1000000000</f>
        <v>47.94876764398769</v>
      </c>
      <c r="CJ6" s="5">
        <f>CJ$22*average!CJ6/1000000000</f>
        <v>43.03188387441057</v>
      </c>
      <c r="CK6" s="5">
        <f>CK$22*average!CK6/1000000000</f>
        <v>37.22915019102039</v>
      </c>
      <c r="CL6" s="5">
        <f>CL$22*average!CL6/1000000000</f>
        <v>34.849058780213106</v>
      </c>
      <c r="CM6" s="5">
        <f>CM$22*average!CM6/1000000000</f>
        <v>32.711851798240744</v>
      </c>
      <c r="CN6" s="5">
        <f>CN$22*average!CN6/1000000000</f>
        <v>29.946458680767094</v>
      </c>
      <c r="CO6" s="5">
        <f>CO$22*average!CO6/1000000000</f>
        <v>25.887809766360405</v>
      </c>
      <c r="CP6" s="5">
        <f>CP$22*average!CP6/1000000000</f>
        <v>22.741114132930367</v>
      </c>
      <c r="CQ6" s="5">
        <f>CQ$22*average!CQ6/1000000000</f>
        <v>20.353433704482825</v>
      </c>
      <c r="CR6" s="5">
        <f>CR$22*average!CR6/1000000000</f>
        <v>14.50227397438811</v>
      </c>
      <c r="CS6" s="5">
        <f>CS$22*average!CS6/1000000000</f>
        <v>13.052310310859632</v>
      </c>
      <c r="CT6" s="5">
        <f>CT$22*average!CT6/1000000000</f>
        <v>40.588605710109114</v>
      </c>
      <c r="CU6" s="28">
        <v>0</v>
      </c>
    </row>
    <row r="7" spans="1:135" ht="12.75">
      <c r="A7" s="20" t="s">
        <v>3</v>
      </c>
      <c r="B7" s="20"/>
      <c r="C7" s="20"/>
      <c r="D7" s="20"/>
      <c r="E7" s="20"/>
      <c r="F7" s="5"/>
      <c r="G7" s="16">
        <f aca="true" t="shared" si="0" ref="G7:G20">SUM(H7:CT7)</f>
        <v>7745.9600216016925</v>
      </c>
      <c r="H7" s="5">
        <f>H$22*average!H7/1000000000</f>
        <v>38.71230174311302</v>
      </c>
      <c r="I7" s="5">
        <f>I$22*average!I7/1000000000</f>
        <v>42.79946079268157</v>
      </c>
      <c r="J7" s="5">
        <f>J$22*average!J7/1000000000</f>
        <v>44.93047452095933</v>
      </c>
      <c r="K7" s="5">
        <f>K$22*average!K7/1000000000</f>
        <v>47.669383935827376</v>
      </c>
      <c r="L7" s="5">
        <f>L$22*average!L7/1000000000</f>
        <v>51.20774311111063</v>
      </c>
      <c r="M7" s="5">
        <f>M$22*average!M7/1000000000</f>
        <v>76.55918868215632</v>
      </c>
      <c r="N7" s="5">
        <f>N$22*average!N7/1000000000</f>
        <v>83.02344219622351</v>
      </c>
      <c r="O7" s="5">
        <f>O$22*average!O7/1000000000</f>
        <v>86.7454458312169</v>
      </c>
      <c r="P7" s="5">
        <f>P$22*average!P7/1000000000</f>
        <v>87.34093921543037</v>
      </c>
      <c r="Q7" s="5">
        <f>Q$22*average!Q7/1000000000</f>
        <v>95.21324895563077</v>
      </c>
      <c r="R7" s="5">
        <f>R$22*average!R7/1000000000</f>
        <v>95.77812552308019</v>
      </c>
      <c r="S7" s="5">
        <f>S$22*average!S7/1000000000</f>
        <v>95.54860140945861</v>
      </c>
      <c r="T7" s="5">
        <f>T$22*average!T7/1000000000</f>
        <v>94.19971946466791</v>
      </c>
      <c r="U7" s="5">
        <f>U$22*average!U7/1000000000</f>
        <v>98.87818554145574</v>
      </c>
      <c r="V7" s="5">
        <f>V$22*average!V7/1000000000</f>
        <v>99.90548640657718</v>
      </c>
      <c r="W7" s="5">
        <f>W$22*average!W7/1000000000</f>
        <v>102.54875992463379</v>
      </c>
      <c r="X7" s="5">
        <f>X$22*average!X7/1000000000</f>
        <v>105.59346623739522</v>
      </c>
      <c r="Y7" s="5">
        <f>Y$22*average!Y7/1000000000</f>
        <v>109.08168732673042</v>
      </c>
      <c r="Z7" s="5">
        <f>Z$22*average!Z7/1000000000</f>
        <v>100.20904810818554</v>
      </c>
      <c r="AA7" s="5">
        <f>AA$22*average!AA7/1000000000</f>
        <v>98.50817184092125</v>
      </c>
      <c r="AB7" s="5">
        <f>AB$22*average!AB7/1000000000</f>
        <v>93.78954761697038</v>
      </c>
      <c r="AC7" s="5">
        <f>AC$22*average!AC7/1000000000</f>
        <v>93.48443615222729</v>
      </c>
      <c r="AD7" s="5">
        <f>AD$22*average!AD7/1000000000</f>
        <v>89.21408507981441</v>
      </c>
      <c r="AE7" s="5">
        <f>AE$22*average!AE7/1000000000</f>
        <v>89.14014944584635</v>
      </c>
      <c r="AF7" s="5">
        <f>AF$22*average!AF7/1000000000</f>
        <v>93.05532333691457</v>
      </c>
      <c r="AG7" s="5">
        <f>AG$22*average!AG7/1000000000</f>
        <v>89.9451978005798</v>
      </c>
      <c r="AH7" s="5">
        <f>AH$22*average!AH7/1000000000</f>
        <v>93.06413082431844</v>
      </c>
      <c r="AI7" s="5">
        <f>AI$22*average!AI7/1000000000</f>
        <v>94.80184940094144</v>
      </c>
      <c r="AJ7" s="5">
        <f>AJ$22*average!AJ7/1000000000</f>
        <v>103.71729987655685</v>
      </c>
      <c r="AK7" s="5">
        <f>AK$22*average!AK7/1000000000</f>
        <v>109.42630193965661</v>
      </c>
      <c r="AL7" s="5">
        <f>AL$22*average!AL7/1000000000</f>
        <v>114.0328133830028</v>
      </c>
      <c r="AM7" s="5">
        <f>AM$22*average!AM7/1000000000</f>
        <v>111.9993630741208</v>
      </c>
      <c r="AN7" s="5">
        <f>AN$22*average!AN7/1000000000</f>
        <v>106.69600364838078</v>
      </c>
      <c r="AO7" s="5">
        <f>AO$22*average!AO7/1000000000</f>
        <v>107.55038642353276</v>
      </c>
      <c r="AP7" s="5">
        <f>AP$22*average!AP7/1000000000</f>
        <v>112.62550779227536</v>
      </c>
      <c r="AQ7" s="5">
        <f>AQ$22*average!AQ7/1000000000</f>
        <v>124.84625363009292</v>
      </c>
      <c r="AR7" s="5">
        <f>AR$22*average!AR7/1000000000</f>
        <v>122.09915305259449</v>
      </c>
      <c r="AS7" s="5">
        <f>AS$22*average!AS7/1000000000</f>
        <v>123.3740601263493</v>
      </c>
      <c r="AT7" s="5">
        <f>AT$22*average!AT7/1000000000</f>
        <v>124.49753138949373</v>
      </c>
      <c r="AU7" s="5">
        <f>AU$22*average!AU7/1000000000</f>
        <v>126.71574154534102</v>
      </c>
      <c r="AV7" s="5">
        <f>AV$22*average!AV7/1000000000</f>
        <v>131.99031639654737</v>
      </c>
      <c r="AW7" s="5">
        <f>AW$22*average!AW7/1000000000</f>
        <v>128.57637326734556</v>
      </c>
      <c r="AX7" s="5">
        <f>AX$22*average!AX7/1000000000</f>
        <v>128.26528326220506</v>
      </c>
      <c r="AY7" s="5">
        <f>AY$22*average!AY7/1000000000</f>
        <v>131.40823707223407</v>
      </c>
      <c r="AZ7" s="5">
        <f>AZ$22*average!AZ7/1000000000</f>
        <v>131.2465033265112</v>
      </c>
      <c r="BA7" s="5">
        <f>BA$22*average!BA7/1000000000</f>
        <v>129.4882352303257</v>
      </c>
      <c r="BB7" s="5">
        <f>BB$22*average!BB7/1000000000</f>
        <v>123.01880199625124</v>
      </c>
      <c r="BC7" s="5">
        <f>BC$22*average!BC7/1000000000</f>
        <v>120.01510606874386</v>
      </c>
      <c r="BD7" s="5">
        <f>BD$22*average!BD7/1000000000</f>
        <v>118.47890554924597</v>
      </c>
      <c r="BE7" s="5">
        <f>BE$22*average!BE7/1000000000</f>
        <v>122.00129055739988</v>
      </c>
      <c r="BF7" s="5">
        <f>BF$22*average!BF7/1000000000</f>
        <v>120.74137476007357</v>
      </c>
      <c r="BG7" s="5">
        <f>BG$22*average!BG7/1000000000</f>
        <v>122.91244731958922</v>
      </c>
      <c r="BH7" s="5">
        <f>BH$22*average!BH7/1000000000</f>
        <v>118.55919989611267</v>
      </c>
      <c r="BI7" s="5">
        <f>BI$22*average!BI7/1000000000</f>
        <v>107.88533494330929</v>
      </c>
      <c r="BJ7" s="5">
        <f>BJ$22*average!BJ7/1000000000</f>
        <v>99.0299092950313</v>
      </c>
      <c r="BK7" s="5">
        <f>BK$22*average!BK7/1000000000</f>
        <v>97.34545533301684</v>
      </c>
      <c r="BL7" s="5">
        <f>BL$22*average!BL7/1000000000</f>
        <v>96.4790984978267</v>
      </c>
      <c r="BM7" s="5">
        <f>BM$22*average!BM7/1000000000</f>
        <v>92.37366708831094</v>
      </c>
      <c r="BN7" s="5">
        <f>BN$22*average!BN7/1000000000</f>
        <v>86.66580369014378</v>
      </c>
      <c r="BO7" s="5">
        <f>BO$22*average!BO7/1000000000</f>
        <v>82.61920155101652</v>
      </c>
      <c r="BP7" s="5">
        <f>BP$22*average!BP7/1000000000</f>
        <v>79.12158118069942</v>
      </c>
      <c r="BQ7" s="5">
        <f>BQ$22*average!BQ7/1000000000</f>
        <v>78.11808711425483</v>
      </c>
      <c r="BR7" s="5">
        <f>BR$22*average!BR7/1000000000</f>
        <v>76.10981362326459</v>
      </c>
      <c r="BS7" s="5">
        <f>BS$22*average!BS7/1000000000</f>
        <v>74.66789790569013</v>
      </c>
      <c r="BT7" s="5">
        <f>BT$22*average!BT7/1000000000</f>
        <v>70.95156780259659</v>
      </c>
      <c r="BU7" s="5">
        <f>BU$22*average!BU7/1000000000</f>
        <v>74.96896999186386</v>
      </c>
      <c r="BV7" s="5">
        <f>BV$22*average!BV7/1000000000</f>
        <v>73.83454878355845</v>
      </c>
      <c r="BW7" s="5">
        <f>BW$22*average!BW7/1000000000</f>
        <v>70.70537674196062</v>
      </c>
      <c r="BX7" s="5">
        <f>BX$22*average!BX7/1000000000</f>
        <v>70.52002221590777</v>
      </c>
      <c r="BY7" s="5">
        <f>BY$22*average!BY7/1000000000</f>
        <v>68.83191094390574</v>
      </c>
      <c r="BZ7" s="5">
        <f>BZ$22*average!BZ7/1000000000</f>
        <v>69.17182878629316</v>
      </c>
      <c r="CA7" s="5">
        <f>CA$22*average!CA7/1000000000</f>
        <v>67.12073842154746</v>
      </c>
      <c r="CB7" s="5">
        <f>CB$22*average!CB7/1000000000</f>
        <v>62.329398775925604</v>
      </c>
      <c r="CC7" s="5">
        <f>CC$22*average!CC7/1000000000</f>
        <v>63.801425596046656</v>
      </c>
      <c r="CD7" s="5">
        <f>CD$22*average!CD7/1000000000</f>
        <v>63.0824457786012</v>
      </c>
      <c r="CE7" s="5">
        <f>CE$22*average!CE7/1000000000</f>
        <v>63.87249050000217</v>
      </c>
      <c r="CF7" s="5">
        <f>CF$22*average!CF7/1000000000</f>
        <v>58.31605621839661</v>
      </c>
      <c r="CG7" s="5">
        <f>CG$22*average!CG7/1000000000</f>
        <v>59.26376339048372</v>
      </c>
      <c r="CH7" s="5">
        <f>CH$22*average!CH7/1000000000</f>
        <v>56.581616898775884</v>
      </c>
      <c r="CI7" s="5">
        <f>CI$22*average!CI7/1000000000</f>
        <v>51.009792272873874</v>
      </c>
      <c r="CJ7" s="5">
        <f>CJ$22*average!CJ7/1000000000</f>
        <v>45.5485598175336</v>
      </c>
      <c r="CK7" s="5">
        <f>CK$22*average!CK7/1000000000</f>
        <v>39.24504677246784</v>
      </c>
      <c r="CL7" s="5">
        <f>CL$22*average!CL7/1000000000</f>
        <v>36.54280983121073</v>
      </c>
      <c r="CM7" s="5">
        <f>CM$22*average!CM7/1000000000</f>
        <v>34.11688583586577</v>
      </c>
      <c r="CN7" s="5">
        <f>CN$22*average!CN7/1000000000</f>
        <v>31.06150442833184</v>
      </c>
      <c r="CO7" s="5">
        <f>CO$22*average!CO7/1000000000</f>
        <v>26.702233909203798</v>
      </c>
      <c r="CP7" s="5">
        <f>CP$22*average!CP7/1000000000</f>
        <v>23.3275532800696</v>
      </c>
      <c r="CQ7" s="5">
        <f>CQ$22*average!CQ7/1000000000</f>
        <v>20.768998474058</v>
      </c>
      <c r="CR7" s="5">
        <f>CR$22*average!CR7/1000000000</f>
        <v>14.718833995015626</v>
      </c>
      <c r="CS7" s="5">
        <f>CS$22*average!CS7/1000000000</f>
        <v>13.174514288102879</v>
      </c>
      <c r="CT7" s="5">
        <f>CT$22*average!CT7/1000000000</f>
        <v>40.745186619478744</v>
      </c>
      <c r="CU7" s="28">
        <v>0</v>
      </c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</row>
    <row r="8" spans="1:99" ht="12.75">
      <c r="A8" s="1"/>
      <c r="B8" s="105" t="s">
        <v>4</v>
      </c>
      <c r="C8" s="105"/>
      <c r="D8" s="105"/>
      <c r="E8" s="105"/>
      <c r="F8" s="5"/>
      <c r="G8" s="16">
        <f t="shared" si="0"/>
        <v>5904.000000000001</v>
      </c>
      <c r="H8" s="5">
        <f>H$22*average!H8/1000000000</f>
        <v>23.97852612736487</v>
      </c>
      <c r="I8" s="5">
        <f>I$22*average!I8/1000000000</f>
        <v>27.600585647306115</v>
      </c>
      <c r="J8" s="5">
        <f>J$22*average!J8/1000000000</f>
        <v>29.97594122273271</v>
      </c>
      <c r="K8" s="5">
        <f>K$22*average!K8/1000000000</f>
        <v>32.670752179510444</v>
      </c>
      <c r="L8" s="5">
        <f>L$22*average!L8/1000000000</f>
        <v>35.8636334541614</v>
      </c>
      <c r="M8" s="5">
        <f>M$22*average!M8/1000000000</f>
        <v>37.87898737235342</v>
      </c>
      <c r="N8" s="5">
        <f>N$22*average!N8/1000000000</f>
        <v>40.09790995858272</v>
      </c>
      <c r="O8" s="5">
        <f>O$22*average!O8/1000000000</f>
        <v>42.79078479796351</v>
      </c>
      <c r="P8" s="5">
        <f>P$22*average!P8/1000000000</f>
        <v>44.01201581480511</v>
      </c>
      <c r="Q8" s="5">
        <f>Q$22*average!Q8/1000000000</f>
        <v>48.989797471630595</v>
      </c>
      <c r="R8" s="5">
        <f>R$22*average!R8/1000000000</f>
        <v>50.23901092293196</v>
      </c>
      <c r="S8" s="5">
        <f>S$22*average!S8/1000000000</f>
        <v>51.143493272467666</v>
      </c>
      <c r="T8" s="5">
        <f>T$22*average!T8/1000000000</f>
        <v>51.501041156147764</v>
      </c>
      <c r="U8" s="5">
        <f>U$22*average!U8/1000000000</f>
        <v>55.29435964335592</v>
      </c>
      <c r="V8" s="5">
        <f>V$22*average!V8/1000000000</f>
        <v>57.18664841289739</v>
      </c>
      <c r="W8" s="5">
        <f>W$22*average!W8/1000000000</f>
        <v>60.10305435949041</v>
      </c>
      <c r="X8" s="5">
        <f>X$22*average!X8/1000000000</f>
        <v>63.44952001732115</v>
      </c>
      <c r="Y8" s="5">
        <f>Y$22*average!Y8/1000000000</f>
        <v>67.35997676309394</v>
      </c>
      <c r="Z8" s="5">
        <f>Z$22*average!Z8/1000000000</f>
        <v>68.6033194618939</v>
      </c>
      <c r="AA8" s="5">
        <f>AA$22*average!AA8/1000000000</f>
        <v>70.35462343293706</v>
      </c>
      <c r="AB8" s="5">
        <f>AB$22*average!AB8/1000000000</f>
        <v>68.58122325634304</v>
      </c>
      <c r="AC8" s="5">
        <f>AC$22*average!AC8/1000000000</f>
        <v>69.74872646380166</v>
      </c>
      <c r="AD8" s="5">
        <f>AD$22*average!AD8/1000000000</f>
        <v>68.30424870018669</v>
      </c>
      <c r="AE8" s="5">
        <f>AE$22*average!AE8/1000000000</f>
        <v>70.06129497053769</v>
      </c>
      <c r="AF8" s="5">
        <f>AF$22*average!AF8/1000000000</f>
        <v>74.3826274011899</v>
      </c>
      <c r="AG8" s="5">
        <f>AG$22*average!AG8/1000000000</f>
        <v>72.91555662726512</v>
      </c>
      <c r="AH8" s="5">
        <f>AH$22*average!AH8/1000000000</f>
        <v>76.193576055364</v>
      </c>
      <c r="AI8" s="5">
        <f>AI$22*average!AI8/1000000000</f>
        <v>78.24780565748479</v>
      </c>
      <c r="AJ8" s="5">
        <f>AJ$22*average!AJ8/1000000000</f>
        <v>86.10859109902414</v>
      </c>
      <c r="AK8" s="5">
        <f>AK$22*average!AK8/1000000000</f>
        <v>91.40289160044358</v>
      </c>
      <c r="AL8" s="5">
        <f>AL$22*average!AL8/1000000000</f>
        <v>95.69114959414745</v>
      </c>
      <c r="AM8" s="5">
        <f>AM$22*average!AM8/1000000000</f>
        <v>94.24534650022471</v>
      </c>
      <c r="AN8" s="5">
        <f>AN$22*average!AN8/1000000000</f>
        <v>89.93597044180602</v>
      </c>
      <c r="AO8" s="5">
        <f>AO$22*average!AO8/1000000000</f>
        <v>90.80520979932598</v>
      </c>
      <c r="AP8" s="5">
        <f>AP$22*average!AP8/1000000000</f>
        <v>95.11386422189696</v>
      </c>
      <c r="AQ8" s="5">
        <f>AQ$22*average!AQ8/1000000000</f>
        <v>105.4816100472811</v>
      </c>
      <c r="AR8" s="5">
        <f>AR$22*average!AR8/1000000000</f>
        <v>104.56289625681714</v>
      </c>
      <c r="AS8" s="5">
        <f>AS$22*average!AS8/1000000000</f>
        <v>105.75582131148312</v>
      </c>
      <c r="AT8" s="5">
        <f>AT$22*average!AT8/1000000000</f>
        <v>106.85135905716135</v>
      </c>
      <c r="AU8" s="5">
        <f>AU$22*average!AU8/1000000000</f>
        <v>108.89258204457393</v>
      </c>
      <c r="AV8" s="5">
        <f>AV$22*average!AV8/1000000000</f>
        <v>113.6207946865098</v>
      </c>
      <c r="AW8" s="5">
        <f>AW$22*average!AW8/1000000000</f>
        <v>110.7968658382463</v>
      </c>
      <c r="AX8" s="5">
        <f>AX$22*average!AX8/1000000000</f>
        <v>110.57349034240758</v>
      </c>
      <c r="AY8" s="5">
        <f>AY$22*average!AY8/1000000000</f>
        <v>113.33868395471568</v>
      </c>
      <c r="AZ8" s="5">
        <f>AZ$22*average!AZ8/1000000000</f>
        <v>113.26831827852762</v>
      </c>
      <c r="BA8" s="5">
        <f>BA$22*average!BA8/1000000000</f>
        <v>111.82230903330563</v>
      </c>
      <c r="BB8" s="5">
        <f>BB$22*average!BB8/1000000000</f>
        <v>106.37441307045736</v>
      </c>
      <c r="BC8" s="5">
        <f>BC$22*average!BC8/1000000000</f>
        <v>103.99400297785303</v>
      </c>
      <c r="BD8" s="5">
        <f>BD$22*average!BD8/1000000000</f>
        <v>102.91562507019059</v>
      </c>
      <c r="BE8" s="5">
        <f>BE$22*average!BE8/1000000000</f>
        <v>106.2671246802706</v>
      </c>
      <c r="BF8" s="5">
        <f>BF$22*average!BF8/1000000000</f>
        <v>105.45198608780387</v>
      </c>
      <c r="BG8" s="5">
        <f>BG$22*average!BG8/1000000000</f>
        <v>107.51020030079954</v>
      </c>
      <c r="BH8" s="5">
        <f>BH$22*average!BH8/1000000000</f>
        <v>103.69012355647696</v>
      </c>
      <c r="BI8" s="5">
        <f>BI$22*average!BI8/1000000000</f>
        <v>94.19506781575781</v>
      </c>
      <c r="BJ8" s="5">
        <f>BJ$22*average!BJ8/1000000000</f>
        <v>86.20692683041408</v>
      </c>
      <c r="BK8" s="5">
        <f>BK$22*average!BK8/1000000000</f>
        <v>84.42047050615743</v>
      </c>
      <c r="BL8" s="5">
        <f>BL$22*average!BL8/1000000000</f>
        <v>83.40549096290283</v>
      </c>
      <c r="BM8" s="5">
        <f>BM$22*average!BM8/1000000000</f>
        <v>79.72050963150693</v>
      </c>
      <c r="BN8" s="5">
        <f>BN$22*average!BN8/1000000000</f>
        <v>74.73836775342843</v>
      </c>
      <c r="BO8" s="5">
        <f>BO$22*average!BO8/1000000000</f>
        <v>71.24045531714724</v>
      </c>
      <c r="BP8" s="5">
        <f>BP$22*average!BP8/1000000000</f>
        <v>68.25153332143005</v>
      </c>
      <c r="BQ8" s="5">
        <f>BQ$22*average!BQ8/1000000000</f>
        <v>66.98656967370066</v>
      </c>
      <c r="BR8" s="5">
        <f>BR$22*average!BR8/1000000000</f>
        <v>64.4493049737226</v>
      </c>
      <c r="BS8" s="5">
        <f>BS$22*average!BS8/1000000000</f>
        <v>62.04268765615152</v>
      </c>
      <c r="BT8" s="5">
        <f>BT$22*average!BT8/1000000000</f>
        <v>57.514325172935415</v>
      </c>
      <c r="BU8" s="5">
        <f>BU$22*average!BU8/1000000000</f>
        <v>58.927266664633294</v>
      </c>
      <c r="BV8" s="5">
        <f>BV$22*average!BV8/1000000000</f>
        <v>56.61492823164662</v>
      </c>
      <c r="BW8" s="5">
        <f>BW$22*average!BW8/1000000000</f>
        <v>53.18744381907445</v>
      </c>
      <c r="BX8" s="5">
        <f>BX$22*average!BX8/1000000000</f>
        <v>52.32381861559187</v>
      </c>
      <c r="BY8" s="5">
        <f>BY$22*average!BY8/1000000000</f>
        <v>50.63109026589034</v>
      </c>
      <c r="BZ8" s="5">
        <f>BZ$22*average!BZ8/1000000000</f>
        <v>50.73808166234128</v>
      </c>
      <c r="CA8" s="5">
        <f>CA$22*average!CA8/1000000000</f>
        <v>48.84731282030761</v>
      </c>
      <c r="CB8" s="5">
        <f>CB$22*average!CB8/1000000000</f>
        <v>44.80248946290245</v>
      </c>
      <c r="CC8" s="5">
        <f>CC$22*average!CC8/1000000000</f>
        <v>45.110592591986745</v>
      </c>
      <c r="CD8" s="5">
        <f>CD$22*average!CD8/1000000000</f>
        <v>43.70304326628523</v>
      </c>
      <c r="CE8" s="5">
        <f>CE$22*average!CE8/1000000000</f>
        <v>43.1847718461152</v>
      </c>
      <c r="CF8" s="5">
        <f>CF$22*average!CF8/1000000000</f>
        <v>38.69789026430625</v>
      </c>
      <c r="CG8" s="5">
        <f>CG$22*average!CG8/1000000000</f>
        <v>38.7773481481583</v>
      </c>
      <c r="CH8" s="5">
        <f>CH$22*average!CH8/1000000000</f>
        <v>36.6317210131127</v>
      </c>
      <c r="CI8" s="5">
        <f>CI$22*average!CI8/1000000000</f>
        <v>32.831045315628934</v>
      </c>
      <c r="CJ8" s="5">
        <f>CJ$22*average!CJ8/1000000000</f>
        <v>29.257401700700417</v>
      </c>
      <c r="CK8" s="5">
        <f>CK$22*average!CK8/1000000000</f>
        <v>25.002083158008745</v>
      </c>
      <c r="CL8" s="5">
        <f>CL$22*average!CL8/1000000000</f>
        <v>22.951246362418622</v>
      </c>
      <c r="CM8" s="5">
        <f>CM$22*average!CM8/1000000000</f>
        <v>21.004580438072836</v>
      </c>
      <c r="CN8" s="5">
        <f>CN$22*average!CN8/1000000000</f>
        <v>18.60884884912453</v>
      </c>
      <c r="CO8" s="5">
        <f>CO$22*average!CO8/1000000000</f>
        <v>15.477604167898342</v>
      </c>
      <c r="CP8" s="5">
        <f>CP$22*average!CP8/1000000000</f>
        <v>13.14134214308141</v>
      </c>
      <c r="CQ8" s="5">
        <f>CQ$22*average!CQ8/1000000000</f>
        <v>11.449392823454273</v>
      </c>
      <c r="CR8" s="5">
        <f>CR$22*average!CR8/1000000000</f>
        <v>8.009072198187745</v>
      </c>
      <c r="CS8" s="5">
        <f>CS$22*average!CS8/1000000000</f>
        <v>7.1099800008904985</v>
      </c>
      <c r="CT8" s="5">
        <f>CT$22*average!CT8/1000000000</f>
        <v>21.807624082056996</v>
      </c>
      <c r="CU8" s="28">
        <v>0</v>
      </c>
    </row>
    <row r="9" spans="1:99" ht="12.75">
      <c r="A9" s="1"/>
      <c r="B9" s="105" t="s">
        <v>5</v>
      </c>
      <c r="C9" s="105"/>
      <c r="D9" s="105"/>
      <c r="E9" s="105"/>
      <c r="F9" s="5"/>
      <c r="G9" s="16">
        <f t="shared" si="0"/>
        <v>1841.9600216016936</v>
      </c>
      <c r="H9" s="5">
        <f>H$22*average!H9/1000000000</f>
        <v>14.733775615748181</v>
      </c>
      <c r="I9" s="5">
        <f>I$22*average!I9/1000000000</f>
        <v>15.19887514537554</v>
      </c>
      <c r="J9" s="5">
        <f>J$22*average!J9/1000000000</f>
        <v>14.954533298226696</v>
      </c>
      <c r="K9" s="5">
        <f>K$22*average!K9/1000000000</f>
        <v>14.998631756316746</v>
      </c>
      <c r="L9" s="5">
        <f>L$22*average!L9/1000000000</f>
        <v>15.344109656949358</v>
      </c>
      <c r="M9" s="5">
        <f>M$22*average!M9/1000000000</f>
        <v>38.68020130980289</v>
      </c>
      <c r="N9" s="5">
        <f>N$22*average!N9/1000000000</f>
        <v>42.9255322376408</v>
      </c>
      <c r="O9" s="5">
        <f>O$22*average!O9/1000000000</f>
        <v>43.95466103325339</v>
      </c>
      <c r="P9" s="5">
        <f>P$22*average!P9/1000000000</f>
        <v>43.32892340062526</v>
      </c>
      <c r="Q9" s="5">
        <f>Q$22*average!Q9/1000000000</f>
        <v>46.22345148400062</v>
      </c>
      <c r="R9" s="5">
        <f>R$22*average!R9/1000000000</f>
        <v>45.53911460014824</v>
      </c>
      <c r="S9" s="5">
        <f>S$22*average!S9/1000000000</f>
        <v>44.40510813699095</v>
      </c>
      <c r="T9" s="5">
        <f>T$22*average!T9/1000000000</f>
        <v>42.69867830852013</v>
      </c>
      <c r="U9" s="5">
        <f>U$22*average!U9/1000000000</f>
        <v>43.583825898100216</v>
      </c>
      <c r="V9" s="5">
        <f>V$22*average!V9/1000000000</f>
        <v>42.71883799367978</v>
      </c>
      <c r="W9" s="5">
        <f>W$22*average!W9/1000000000</f>
        <v>42.445705565143385</v>
      </c>
      <c r="X9" s="5">
        <f>X$22*average!X9/1000000000</f>
        <v>42.143946220074056</v>
      </c>
      <c r="Y9" s="5">
        <f>Y$22*average!Y9/1000000000</f>
        <v>41.7217105636365</v>
      </c>
      <c r="Z9" s="5">
        <f>Z$22*average!Z9/1000000000</f>
        <v>31.605728646291613</v>
      </c>
      <c r="AA9" s="5">
        <f>AA$22*average!AA9/1000000000</f>
        <v>28.15354840798428</v>
      </c>
      <c r="AB9" s="5">
        <f>AB$22*average!AB9/1000000000</f>
        <v>25.208324360627362</v>
      </c>
      <c r="AC9" s="5">
        <f>AC$22*average!AC9/1000000000</f>
        <v>23.735709688425764</v>
      </c>
      <c r="AD9" s="5">
        <f>AD$22*average!AD9/1000000000</f>
        <v>20.9098363796275</v>
      </c>
      <c r="AE9" s="5">
        <f>AE$22*average!AE9/1000000000</f>
        <v>19.078854475308635</v>
      </c>
      <c r="AF9" s="5">
        <f>AF$22*average!AF9/1000000000</f>
        <v>18.67269593572476</v>
      </c>
      <c r="AG9" s="5">
        <f>AG$22*average!AG9/1000000000</f>
        <v>17.029641173314502</v>
      </c>
      <c r="AH9" s="5">
        <f>AH$22*average!AH9/1000000000</f>
        <v>16.87055476895455</v>
      </c>
      <c r="AI9" s="5">
        <f>AI$22*average!AI9/1000000000</f>
        <v>16.554043743456557</v>
      </c>
      <c r="AJ9" s="5">
        <f>AJ$22*average!AJ9/1000000000</f>
        <v>17.60870877753268</v>
      </c>
      <c r="AK9" s="5">
        <f>AK$22*average!AK9/1000000000</f>
        <v>18.023410339212756</v>
      </c>
      <c r="AL9" s="5">
        <f>AL$22*average!AL9/1000000000</f>
        <v>18.341663788855037</v>
      </c>
      <c r="AM9" s="5">
        <f>AM$22*average!AM9/1000000000</f>
        <v>17.754016573895957</v>
      </c>
      <c r="AN9" s="5">
        <f>AN$22*average!AN9/1000000000</f>
        <v>16.76003320657467</v>
      </c>
      <c r="AO9" s="5">
        <f>AO$22*average!AO9/1000000000</f>
        <v>16.745176624206948</v>
      </c>
      <c r="AP9" s="5">
        <f>AP$22*average!AP9/1000000000</f>
        <v>17.511643570378517</v>
      </c>
      <c r="AQ9" s="5">
        <f>AQ$22*average!AQ9/1000000000</f>
        <v>19.364643582812135</v>
      </c>
      <c r="AR9" s="5">
        <f>AR$22*average!AR9/1000000000</f>
        <v>17.536256795777383</v>
      </c>
      <c r="AS9" s="5">
        <f>AS$22*average!AS9/1000000000</f>
        <v>17.618238814866228</v>
      </c>
      <c r="AT9" s="5">
        <f>AT$22*average!AT9/1000000000</f>
        <v>17.646172332332434</v>
      </c>
      <c r="AU9" s="5">
        <f>AU$22*average!AU9/1000000000</f>
        <v>17.82315950076713</v>
      </c>
      <c r="AV9" s="5">
        <f>AV$22*average!AV9/1000000000</f>
        <v>18.369521710037617</v>
      </c>
      <c r="AW9" s="5">
        <f>AW$22*average!AW9/1000000000</f>
        <v>17.77950742909962</v>
      </c>
      <c r="AX9" s="5">
        <f>AX$22*average!AX9/1000000000</f>
        <v>17.69179291979758</v>
      </c>
      <c r="AY9" s="5">
        <f>AY$22*average!AY9/1000000000</f>
        <v>18.069553117518385</v>
      </c>
      <c r="AZ9" s="5">
        <f>AZ$22*average!AZ9/1000000000</f>
        <v>17.97818504798364</v>
      </c>
      <c r="BA9" s="5">
        <f>BA$22*average!BA9/1000000000</f>
        <v>17.665926197019846</v>
      </c>
      <c r="BB9" s="5">
        <f>BB$22*average!BB9/1000000000</f>
        <v>16.64438892579388</v>
      </c>
      <c r="BC9" s="5">
        <f>BC$22*average!BC9/1000000000</f>
        <v>16.021103090890996</v>
      </c>
      <c r="BD9" s="5">
        <f>BD$22*average!BD9/1000000000</f>
        <v>15.563280479055646</v>
      </c>
      <c r="BE9" s="5">
        <f>BE$22*average!BE9/1000000000</f>
        <v>15.734165877129346</v>
      </c>
      <c r="BF9" s="5">
        <f>BF$22*average!BF9/1000000000</f>
        <v>15.28938867226977</v>
      </c>
      <c r="BG9" s="5">
        <f>BG$22*average!BG9/1000000000</f>
        <v>15.402247018789646</v>
      </c>
      <c r="BH9" s="5">
        <f>BH$22*average!BH9/1000000000</f>
        <v>14.869076339635779</v>
      </c>
      <c r="BI9" s="5">
        <f>BI$22*average!BI9/1000000000</f>
        <v>13.690267127551472</v>
      </c>
      <c r="BJ9" s="5">
        <f>BJ$22*average!BJ9/1000000000</f>
        <v>12.822982464617425</v>
      </c>
      <c r="BK9" s="5">
        <f>BK$22*average!BK9/1000000000</f>
        <v>12.924984826859411</v>
      </c>
      <c r="BL9" s="5">
        <f>BL$22*average!BL9/1000000000</f>
        <v>13.073607534923738</v>
      </c>
      <c r="BM9" s="5">
        <f>BM$22*average!BM9/1000000000</f>
        <v>12.653157456803912</v>
      </c>
      <c r="BN9" s="5">
        <f>BN$22*average!BN9/1000000000</f>
        <v>11.927435936715531</v>
      </c>
      <c r="BO9" s="5">
        <f>BO$22*average!BO9/1000000000</f>
        <v>11.378746233869162</v>
      </c>
      <c r="BP9" s="5">
        <f>BP$22*average!BP9/1000000000</f>
        <v>10.87004785926948</v>
      </c>
      <c r="BQ9" s="5">
        <f>BQ$22*average!BQ9/1000000000</f>
        <v>11.131517440554225</v>
      </c>
      <c r="BR9" s="5">
        <f>BR$22*average!BR9/1000000000</f>
        <v>11.660508649541907</v>
      </c>
      <c r="BS9" s="5">
        <f>BS$22*average!BS9/1000000000</f>
        <v>12.625210249538775</v>
      </c>
      <c r="BT9" s="5">
        <f>BT$22*average!BT9/1000000000</f>
        <v>13.437242629661089</v>
      </c>
      <c r="BU9" s="5">
        <f>BU$22*average!BU9/1000000000</f>
        <v>16.041703327230554</v>
      </c>
      <c r="BV9" s="5">
        <f>BV$22*average!BV9/1000000000</f>
        <v>17.21962055191186</v>
      </c>
      <c r="BW9" s="5">
        <f>BW$22*average!BW9/1000000000</f>
        <v>17.51793292288629</v>
      </c>
      <c r="BX9" s="5">
        <f>BX$22*average!BX9/1000000000</f>
        <v>18.196203600315915</v>
      </c>
      <c r="BY9" s="5">
        <f>BY$22*average!BY9/1000000000</f>
        <v>18.20082067801558</v>
      </c>
      <c r="BZ9" s="5">
        <f>BZ$22*average!BZ9/1000000000</f>
        <v>18.433747123951715</v>
      </c>
      <c r="CA9" s="5">
        <f>CA$22*average!CA9/1000000000</f>
        <v>18.27342560124002</v>
      </c>
      <c r="CB9" s="5">
        <f>CB$22*average!CB9/1000000000</f>
        <v>17.526909313023165</v>
      </c>
      <c r="CC9" s="5">
        <f>CC$22*average!CC9/1000000000</f>
        <v>18.690833004059897</v>
      </c>
      <c r="CD9" s="5">
        <f>CD$22*average!CD9/1000000000</f>
        <v>19.379402512315803</v>
      </c>
      <c r="CE9" s="5">
        <f>CE$22*average!CE9/1000000000</f>
        <v>20.687718653886982</v>
      </c>
      <c r="CF9" s="5">
        <f>CF$22*average!CF9/1000000000</f>
        <v>19.61816595409037</v>
      </c>
      <c r="CG9" s="5">
        <f>CG$22*average!CG9/1000000000</f>
        <v>20.486415242325272</v>
      </c>
      <c r="CH9" s="5">
        <f>CH$22*average!CH9/1000000000</f>
        <v>19.949895885663043</v>
      </c>
      <c r="CI9" s="5">
        <f>CI$22*average!CI9/1000000000</f>
        <v>18.17874695724493</v>
      </c>
      <c r="CJ9" s="5">
        <f>CJ$22*average!CJ9/1000000000</f>
        <v>16.29115811683318</v>
      </c>
      <c r="CK9" s="5">
        <f>CK$22*average!CK9/1000000000</f>
        <v>14.242963614458994</v>
      </c>
      <c r="CL9" s="5">
        <f>CL$22*average!CL9/1000000000</f>
        <v>13.591563468792112</v>
      </c>
      <c r="CM9" s="5">
        <f>CM$22*average!CM9/1000000000</f>
        <v>13.11230539779286</v>
      </c>
      <c r="CN9" s="5">
        <f>CN$22*average!CN9/1000000000</f>
        <v>12.452655579207311</v>
      </c>
      <c r="CO9" s="5">
        <f>CO$22*average!CO9/1000000000</f>
        <v>11.224629741305453</v>
      </c>
      <c r="CP9" s="5">
        <f>CP$22*average!CP9/1000000000</f>
        <v>10.186211136988193</v>
      </c>
      <c r="CQ9" s="5">
        <f>CQ$22*average!CQ9/1000000000</f>
        <v>9.319605650603728</v>
      </c>
      <c r="CR9" s="5">
        <f>CR$22*average!CR9/1000000000</f>
        <v>6.709761796827879</v>
      </c>
      <c r="CS9" s="5">
        <f>CS$22*average!CS9/1000000000</f>
        <v>6.064534287212382</v>
      </c>
      <c r="CT9" s="5">
        <f>CT$22*average!CT9/1000000000</f>
        <v>18.937562537421748</v>
      </c>
      <c r="CU9" s="28">
        <v>0</v>
      </c>
    </row>
    <row r="10" spans="1:99" ht="12.75">
      <c r="A10" s="20" t="s">
        <v>6</v>
      </c>
      <c r="B10" s="20"/>
      <c r="C10" s="20"/>
      <c r="D10" s="20"/>
      <c r="E10" s="20"/>
      <c r="F10" s="5"/>
      <c r="G10" s="16">
        <f t="shared" si="0"/>
        <v>6169</v>
      </c>
      <c r="H10" s="5">
        <f>H$22*average!H10/1000000000</f>
        <v>0</v>
      </c>
      <c r="I10" s="5">
        <f>I$22*average!I10/1000000000</f>
        <v>0</v>
      </c>
      <c r="J10" s="5">
        <f>J$22*average!J10/1000000000</f>
        <v>0</v>
      </c>
      <c r="K10" s="5">
        <f>K$22*average!K10/1000000000</f>
        <v>0</v>
      </c>
      <c r="L10" s="5">
        <f>L$22*average!L10/1000000000</f>
        <v>0</v>
      </c>
      <c r="M10" s="5">
        <f>M$22*average!M10/1000000000</f>
        <v>0</v>
      </c>
      <c r="N10" s="5">
        <f>N$22*average!N10/1000000000</f>
        <v>0</v>
      </c>
      <c r="O10" s="5">
        <f>O$22*average!O10/1000000000</f>
        <v>0</v>
      </c>
      <c r="P10" s="5">
        <f>P$22*average!P10/1000000000</f>
        <v>0</v>
      </c>
      <c r="Q10" s="5">
        <f>Q$22*average!Q10/1000000000</f>
        <v>0</v>
      </c>
      <c r="R10" s="5">
        <f>R$22*average!R10/1000000000</f>
        <v>0</v>
      </c>
      <c r="S10" s="5">
        <f>S$22*average!S10/1000000000</f>
        <v>0</v>
      </c>
      <c r="T10" s="5">
        <f>T$22*average!T10/1000000000</f>
        <v>0</v>
      </c>
      <c r="U10" s="5">
        <f>U$22*average!U10/1000000000</f>
        <v>0</v>
      </c>
      <c r="V10" s="5">
        <f>V$22*average!V10/1000000000</f>
        <v>1.52243589564541</v>
      </c>
      <c r="W10" s="5">
        <f>W$22*average!W10/1000000000</f>
        <v>6.569249056316322</v>
      </c>
      <c r="X10" s="5">
        <f>X$22*average!X10/1000000000</f>
        <v>11.29534480677791</v>
      </c>
      <c r="Y10" s="5">
        <f>Y$22*average!Y10/1000000000</f>
        <v>17.77969813353691</v>
      </c>
      <c r="Z10" s="5">
        <f>Z$22*average!Z10/1000000000</f>
        <v>25.059219173512364</v>
      </c>
      <c r="AA10" s="5">
        <f>AA$22*average!AA10/1000000000</f>
        <v>33.8682547537232</v>
      </c>
      <c r="AB10" s="5">
        <f>AB$22*average!AB10/1000000000</f>
        <v>41.177208486607654</v>
      </c>
      <c r="AC10" s="5">
        <f>AC$22*average!AC10/1000000000</f>
        <v>50.220504017145615</v>
      </c>
      <c r="AD10" s="5">
        <f>AD$22*average!AD10/1000000000</f>
        <v>57.409799494824384</v>
      </c>
      <c r="AE10" s="5">
        <f>AE$22*average!AE10/1000000000</f>
        <v>66.87820586792874</v>
      </c>
      <c r="AF10" s="5">
        <f>AF$22*average!AF10/1000000000</f>
        <v>79.05091065821306</v>
      </c>
      <c r="AG10" s="5">
        <f>AG$22*average!AG10/1000000000</f>
        <v>84.73764488502515</v>
      </c>
      <c r="AH10" s="5">
        <f>AH$22*average!AH10/1000000000</f>
        <v>95.31101859147186</v>
      </c>
      <c r="AI10" s="5">
        <f>AI$22*average!AI10/1000000000</f>
        <v>103.53908642036708</v>
      </c>
      <c r="AJ10" s="5">
        <f>AJ$22*average!AJ10/1000000000</f>
        <v>119.37651456675566</v>
      </c>
      <c r="AK10" s="5">
        <f>AK$22*average!AK10/1000000000</f>
        <v>130.8696758662943</v>
      </c>
      <c r="AL10" s="5">
        <f>AL$22*average!AL10/1000000000</f>
        <v>140.6298386416163</v>
      </c>
      <c r="AM10" s="5">
        <f>AM$22*average!AM10/1000000000</f>
        <v>142.23523528333206</v>
      </c>
      <c r="AN10" s="5">
        <f>AN$22*average!AN10/1000000000</f>
        <v>139.40590437925124</v>
      </c>
      <c r="AO10" s="5">
        <f>AO$22*average!AO10/1000000000</f>
        <v>144.16764611550832</v>
      </c>
      <c r="AP10" s="5">
        <f>AP$22*average!AP10/1000000000</f>
        <v>154.7277555442531</v>
      </c>
      <c r="AQ10" s="5">
        <f>AQ$22*average!AQ10/1000000000</f>
        <v>176.2355703047688</v>
      </c>
      <c r="AR10" s="5">
        <f>AR$22*average!AR10/1000000000</f>
        <v>177.47951093948</v>
      </c>
      <c r="AS10" s="5">
        <f>AS$22*average!AS10/1000000000</f>
        <v>181.41465477101036</v>
      </c>
      <c r="AT10" s="5">
        <f>AT$22*average!AT10/1000000000</f>
        <v>184.65528876372142</v>
      </c>
      <c r="AU10" s="5">
        <f>AU$22*average!AU10/1000000000</f>
        <v>189.5174005879165</v>
      </c>
      <c r="AV10" s="5">
        <f>AV$22*average!AV10/1000000000</f>
        <v>197.9500978132009</v>
      </c>
      <c r="AW10" s="5">
        <f>AW$22*average!AW10/1000000000</f>
        <v>193.69609120863583</v>
      </c>
      <c r="AX10" s="5">
        <f>AX$22*average!AX10/1000000000</f>
        <v>194.11719217949067</v>
      </c>
      <c r="AY10" s="5">
        <f>AY$22*average!AY10/1000000000</f>
        <v>199.4011633504811</v>
      </c>
      <c r="AZ10" s="5">
        <f>AZ$22*average!AZ10/1000000000</f>
        <v>198.71925806974588</v>
      </c>
      <c r="BA10" s="5">
        <f>BA$22*average!BA10/1000000000</f>
        <v>195.16027198370068</v>
      </c>
      <c r="BB10" s="5">
        <f>BB$22*average!BB10/1000000000</f>
        <v>184.29288097884387</v>
      </c>
      <c r="BC10" s="5">
        <f>BC$22*average!BC10/1000000000</f>
        <v>178.11684754839354</v>
      </c>
      <c r="BD10" s="5">
        <f>BD$22*average!BD10/1000000000</f>
        <v>173.6175468445798</v>
      </c>
      <c r="BE10" s="5">
        <f>BE$22*average!BE10/1000000000</f>
        <v>175.74989353545138</v>
      </c>
      <c r="BF10" s="5">
        <f>BF$22*average!BF10/1000000000</f>
        <v>170.7552904062773</v>
      </c>
      <c r="BG10" s="5">
        <f>BG$22*average!BG10/1000000000</f>
        <v>169.8745513369852</v>
      </c>
      <c r="BH10" s="5">
        <f>BH$22*average!BH10/1000000000</f>
        <v>159.33978379576203</v>
      </c>
      <c r="BI10" s="5">
        <f>BI$22*average!BI10/1000000000</f>
        <v>140.82694481648488</v>
      </c>
      <c r="BJ10" s="5">
        <f>BJ$22*average!BJ10/1000000000</f>
        <v>124.92837529957409</v>
      </c>
      <c r="BK10" s="5">
        <f>BK$22*average!BK10/1000000000</f>
        <v>117.50627247099189</v>
      </c>
      <c r="BL10" s="5">
        <f>BL$22*average!BL10/1000000000</f>
        <v>110.7553127702013</v>
      </c>
      <c r="BM10" s="5">
        <f>BM$22*average!BM10/1000000000</f>
        <v>100.2590865174322</v>
      </c>
      <c r="BN10" s="5">
        <f>BN$22*average!BN10/1000000000</f>
        <v>87.88291381264646</v>
      </c>
      <c r="BO10" s="5">
        <f>BO$22*average!BO10/1000000000</f>
        <v>77.94448035389398</v>
      </c>
      <c r="BP10" s="5">
        <f>BP$22*average!BP10/1000000000</f>
        <v>68.93115744325705</v>
      </c>
      <c r="BQ10" s="5">
        <f>BQ$22*average!BQ10/1000000000</f>
        <v>61.673079828921985</v>
      </c>
      <c r="BR10" s="5">
        <f>BR$22*average!BR10/1000000000</f>
        <v>53.26989959909798</v>
      </c>
      <c r="BS10" s="5">
        <f>BS$22*average!BS10/1000000000</f>
        <v>45.399751911844845</v>
      </c>
      <c r="BT10" s="5">
        <f>BT$22*average!BT10/1000000000</f>
        <v>36.635036191068686</v>
      </c>
      <c r="BU10" s="5">
        <f>BU$22*average!BU10/1000000000</f>
        <v>32.30247561517916</v>
      </c>
      <c r="BV10" s="5">
        <f>BV$22*average!BV10/1000000000</f>
        <v>26.64329405522097</v>
      </c>
      <c r="BW10" s="5">
        <f>BW$22*average!BW10/1000000000</f>
        <v>21.532709861281003</v>
      </c>
      <c r="BX10" s="5">
        <f>BX$22*average!BX10/1000000000</f>
        <v>18.290795312742798</v>
      </c>
      <c r="BY10" s="5">
        <f>BY$22*average!BY10/1000000000</f>
        <v>15.398415155398675</v>
      </c>
      <c r="BZ10" s="5">
        <f>BZ$22*average!BZ10/1000000000</f>
        <v>13.545056683400842</v>
      </c>
      <c r="CA10" s="5">
        <f>CA$22*average!CA10/1000000000</f>
        <v>11.416631058019641</v>
      </c>
      <c r="CB10" s="5">
        <f>CB$22*average!CB10/1000000000</f>
        <v>9.244436047453187</v>
      </c>
      <c r="CC10" s="5">
        <f>CC$22*average!CC10/1000000000</f>
        <v>8.255483543411628</v>
      </c>
      <c r="CD10" s="5">
        <f>CD$22*average!CD10/1000000000</f>
        <v>7.082194303049829</v>
      </c>
      <c r="CE10" s="5">
        <f>CE$22*average!CE10/1000000000</f>
        <v>6.193501713116092</v>
      </c>
      <c r="CF10" s="5">
        <f>CF$22*average!CF10/1000000000</f>
        <v>4.899951204794451</v>
      </c>
      <c r="CG10" s="5">
        <f>CG$22*average!CG10/1000000000</f>
        <v>4.393948274233143</v>
      </c>
      <c r="CH10" s="5">
        <f>CH$22*average!CH10/1000000000</f>
        <v>3.745150144290139</v>
      </c>
      <c r="CI10" s="5">
        <f>CI$22*average!CI10/1000000000</f>
        <v>3.0610246288861718</v>
      </c>
      <c r="CJ10" s="5">
        <f>CJ$22*average!CJ10/1000000000</f>
        <v>2.5166759431230226</v>
      </c>
      <c r="CK10" s="5">
        <f>CK$22*average!CK10/1000000000</f>
        <v>2.0158965814474463</v>
      </c>
      <c r="CL10" s="5">
        <f>CL$22*average!CL10/1000000000</f>
        <v>1.6937510509976288</v>
      </c>
      <c r="CM10" s="5">
        <f>CM$22*average!CM10/1000000000</f>
        <v>1.4050340376250328</v>
      </c>
      <c r="CN10" s="5">
        <f>CN$22*average!CN10/1000000000</f>
        <v>1.1150457475647473</v>
      </c>
      <c r="CO10" s="5">
        <f>CO$22*average!CO10/1000000000</f>
        <v>0.8144241428433924</v>
      </c>
      <c r="CP10" s="5">
        <f>CP$22*average!CP10/1000000000</f>
        <v>0.586439147139239</v>
      </c>
      <c r="CQ10" s="5">
        <f>CQ$22*average!CQ10/1000000000</f>
        <v>0.41556476957517274</v>
      </c>
      <c r="CR10" s="5">
        <f>CR$22*average!CR10/1000000000</f>
        <v>0.21656002062751314</v>
      </c>
      <c r="CS10" s="5">
        <f>CS$22*average!CS10/1000000000</f>
        <v>0.12220397724324557</v>
      </c>
      <c r="CT10" s="5">
        <f>CT$22*average!CT10/1000000000</f>
        <v>0.15658090936963479</v>
      </c>
      <c r="CU10" s="28">
        <v>0</v>
      </c>
    </row>
    <row r="11" spans="1:99" ht="12.75">
      <c r="A11" s="1"/>
      <c r="B11" s="105"/>
      <c r="C11" s="105"/>
      <c r="D11" s="1"/>
      <c r="E11" s="1"/>
      <c r="F11" s="1"/>
      <c r="G11" s="1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28"/>
    </row>
    <row r="12" spans="1:99" ht="12.75">
      <c r="A12" s="106" t="s">
        <v>7</v>
      </c>
      <c r="B12" s="106"/>
      <c r="C12" s="106"/>
      <c r="D12" s="106"/>
      <c r="E12" s="106"/>
      <c r="F12" s="106"/>
      <c r="G12" s="16">
        <f t="shared" si="0"/>
        <v>1576.9600216016916</v>
      </c>
      <c r="H12" s="5">
        <f>H$22*average!H12/1000000000</f>
        <v>38.712301743113045</v>
      </c>
      <c r="I12" s="5">
        <f>I$22*average!I12/1000000000</f>
        <v>42.79946079268165</v>
      </c>
      <c r="J12" s="5">
        <f>J$22*average!J12/1000000000</f>
        <v>44.93047452095945</v>
      </c>
      <c r="K12" s="5">
        <f>K$22*average!K12/1000000000</f>
        <v>47.669383935827184</v>
      </c>
      <c r="L12" s="5">
        <f>L$22*average!L12/1000000000</f>
        <v>51.207743111110716</v>
      </c>
      <c r="M12" s="5">
        <f>M$22*average!M12/1000000000</f>
        <v>76.55918868215623</v>
      </c>
      <c r="N12" s="5">
        <f>N$22*average!N12/1000000000</f>
        <v>83.02344219622351</v>
      </c>
      <c r="O12" s="5">
        <f>O$22*average!O12/1000000000</f>
        <v>86.74544583121674</v>
      </c>
      <c r="P12" s="5">
        <f>P$22*average!P12/1000000000</f>
        <v>87.34093921543074</v>
      </c>
      <c r="Q12" s="5">
        <f>Q$22*average!Q12/1000000000</f>
        <v>95.21324895563077</v>
      </c>
      <c r="R12" s="5">
        <f>R$22*average!R12/1000000000</f>
        <v>95.77812552308019</v>
      </c>
      <c r="S12" s="5">
        <f>S$22*average!S12/1000000000</f>
        <v>95.5486014094586</v>
      </c>
      <c r="T12" s="5">
        <f>T$22*average!T12/1000000000</f>
        <v>94.19971946466791</v>
      </c>
      <c r="U12" s="5">
        <f>U$22*average!U12/1000000000</f>
        <v>98.878185541456</v>
      </c>
      <c r="V12" s="5">
        <f>V$22*average!V12/1000000000</f>
        <v>98.38305051093165</v>
      </c>
      <c r="W12" s="5">
        <f>W$22*average!W12/1000000000</f>
        <v>95.97951086831759</v>
      </c>
      <c r="X12" s="5">
        <f>X$22*average!X12/1000000000</f>
        <v>94.29812143061692</v>
      </c>
      <c r="Y12" s="5">
        <f>Y$22*average!Y12/1000000000</f>
        <v>91.3019891931933</v>
      </c>
      <c r="Z12" s="5">
        <f>Z$22*average!Z12/1000000000</f>
        <v>75.14982893467314</v>
      </c>
      <c r="AA12" s="5">
        <f>AA$22*average!AA12/1000000000</f>
        <v>64.63991708719809</v>
      </c>
      <c r="AB12" s="5">
        <f>AB$22*average!AB12/1000000000</f>
        <v>52.61233913036254</v>
      </c>
      <c r="AC12" s="5">
        <f>AC$22*average!AC12/1000000000</f>
        <v>43.26393213508171</v>
      </c>
      <c r="AD12" s="5">
        <f>AD$22*average!AD12/1000000000</f>
        <v>31.804285584989756</v>
      </c>
      <c r="AE12" s="5">
        <f>AE$22*average!AE12/1000000000</f>
        <v>22.261943577917688</v>
      </c>
      <c r="AF12" s="5">
        <f>AF$22*average!AF12/1000000000</f>
        <v>14.004412678701431</v>
      </c>
      <c r="AG12" s="5">
        <f>AG$22*average!AG12/1000000000</f>
        <v>5.207552915554698</v>
      </c>
      <c r="AH12" s="5">
        <f>AH$22*average!AH12/1000000000</f>
        <v>-2.2468877671532863</v>
      </c>
      <c r="AI12" s="5">
        <f>AI$22*average!AI12/1000000000</f>
        <v>-8.737237019425532</v>
      </c>
      <c r="AJ12" s="5">
        <f>AJ$22*average!AJ12/1000000000</f>
        <v>-15.659214690198727</v>
      </c>
      <c r="AK12" s="5">
        <f>AK$22*average!AK12/1000000000</f>
        <v>-21.443373926637904</v>
      </c>
      <c r="AL12" s="5">
        <f>AL$22*average!AL12/1000000000</f>
        <v>-26.59702525861375</v>
      </c>
      <c r="AM12" s="5">
        <f>AM$22*average!AM12/1000000000</f>
        <v>-30.235872209211536</v>
      </c>
      <c r="AN12" s="5">
        <f>AN$22*average!AN12/1000000000</f>
        <v>-32.70990073087058</v>
      </c>
      <c r="AO12" s="5">
        <f>AO$22*average!AO12/1000000000</f>
        <v>-36.6172596919754</v>
      </c>
      <c r="AP12" s="5">
        <f>AP$22*average!AP12/1000000000</f>
        <v>-42.10224775197763</v>
      </c>
      <c r="AQ12" s="5">
        <f>AQ$22*average!AQ12/1000000000</f>
        <v>-51.389316674675605</v>
      </c>
      <c r="AR12" s="5">
        <f>AR$22*average!AR12/1000000000</f>
        <v>-55.38035788688551</v>
      </c>
      <c r="AS12" s="5">
        <f>AS$22*average!AS12/1000000000</f>
        <v>-58.040594644660935</v>
      </c>
      <c r="AT12" s="5">
        <f>AT$22*average!AT12/1000000000</f>
        <v>-60.157757374227764</v>
      </c>
      <c r="AU12" s="5">
        <f>AU$22*average!AU12/1000000000</f>
        <v>-62.80165904257538</v>
      </c>
      <c r="AV12" s="5">
        <f>AV$22*average!AV12/1000000000</f>
        <v>-65.95978141665391</v>
      </c>
      <c r="AW12" s="5">
        <f>AW$22*average!AW12/1000000000</f>
        <v>-65.11971794129033</v>
      </c>
      <c r="AX12" s="5">
        <f>AX$22*average!AX12/1000000000</f>
        <v>-65.85190891728577</v>
      </c>
      <c r="AY12" s="5">
        <f>AY$22*average!AY12/1000000000</f>
        <v>-67.99292627824657</v>
      </c>
      <c r="AZ12" s="5">
        <f>AZ$22*average!AZ12/1000000000</f>
        <v>-67.47275474323474</v>
      </c>
      <c r="BA12" s="5">
        <f>BA$22*average!BA12/1000000000</f>
        <v>-65.67203675337502</v>
      </c>
      <c r="BB12" s="5">
        <f>BB$22*average!BB12/1000000000</f>
        <v>-61.274078982592755</v>
      </c>
      <c r="BC12" s="5">
        <f>BC$22*average!BC12/1000000000</f>
        <v>-58.10174147964923</v>
      </c>
      <c r="BD12" s="5">
        <f>BD$22*average!BD12/1000000000</f>
        <v>-55.13864129533354</v>
      </c>
      <c r="BE12" s="5">
        <f>BE$22*average!BE12/1000000000</f>
        <v>-53.74860297805159</v>
      </c>
      <c r="BF12" s="5">
        <f>BF$22*average!BF12/1000000000</f>
        <v>-50.013915646203564</v>
      </c>
      <c r="BG12" s="5">
        <f>BG$22*average!BG12/1000000000</f>
        <v>-46.96210401739643</v>
      </c>
      <c r="BH12" s="5">
        <f>BH$22*average!BH12/1000000000</f>
        <v>-40.780583899649244</v>
      </c>
      <c r="BI12" s="5">
        <f>BI$22*average!BI12/1000000000</f>
        <v>-32.94160987317565</v>
      </c>
      <c r="BJ12" s="5">
        <f>BJ$22*average!BJ12/1000000000</f>
        <v>-25.89846600454261</v>
      </c>
      <c r="BK12" s="5">
        <f>BK$22*average!BK12/1000000000</f>
        <v>-20.16081713797499</v>
      </c>
      <c r="BL12" s="5">
        <f>BL$22*average!BL12/1000000000</f>
        <v>-14.276214272374625</v>
      </c>
      <c r="BM12" s="5">
        <f>BM$22*average!BM12/1000000000</f>
        <v>-7.885419429121291</v>
      </c>
      <c r="BN12" s="5">
        <f>BN$22*average!BN12/1000000000</f>
        <v>-1.2171101225025844</v>
      </c>
      <c r="BO12" s="5">
        <f>BO$22*average!BO12/1000000000</f>
        <v>4.674721197122567</v>
      </c>
      <c r="BP12" s="5">
        <f>BP$22*average!BP12/1000000000</f>
        <v>10.190423737442408</v>
      </c>
      <c r="BQ12" s="5">
        <f>BQ$22*average!BQ12/1000000000</f>
        <v>16.4450072853328</v>
      </c>
      <c r="BR12" s="5">
        <f>BR$22*average!BR12/1000000000</f>
        <v>22.83991402416651</v>
      </c>
      <c r="BS12" s="5">
        <f>BS$22*average!BS12/1000000000</f>
        <v>29.26814599384536</v>
      </c>
      <c r="BT12" s="5">
        <f>BT$22*average!BT12/1000000000</f>
        <v>34.31653161152788</v>
      </c>
      <c r="BU12" s="5">
        <f>BU$22*average!BU12/1000000000</f>
        <v>42.66649437668484</v>
      </c>
      <c r="BV12" s="5">
        <f>BV$22*average!BV12/1000000000</f>
        <v>47.19125472833745</v>
      </c>
      <c r="BW12" s="5">
        <f>BW$22*average!BW12/1000000000</f>
        <v>49.17266688067979</v>
      </c>
      <c r="BX12" s="5">
        <f>BX$22*average!BX12/1000000000</f>
        <v>52.2292269031648</v>
      </c>
      <c r="BY12" s="5">
        <f>BY$22*average!BY12/1000000000</f>
        <v>53.43349578850721</v>
      </c>
      <c r="BZ12" s="5">
        <f>BZ$22*average!BZ12/1000000000</f>
        <v>55.626772102892346</v>
      </c>
      <c r="CA12" s="5">
        <f>CA$22*average!CA12/1000000000</f>
        <v>55.70410736352792</v>
      </c>
      <c r="CB12" s="5">
        <f>CB$22*average!CB12/1000000000</f>
        <v>53.08496272847252</v>
      </c>
      <c r="CC12" s="5">
        <f>CC$22*average!CC12/1000000000</f>
        <v>55.545942052635</v>
      </c>
      <c r="CD12" s="5">
        <f>CD$22*average!CD12/1000000000</f>
        <v>56.000251475551224</v>
      </c>
      <c r="CE12" s="5">
        <f>CE$22*average!CE12/1000000000</f>
        <v>57.67898878688616</v>
      </c>
      <c r="CF12" s="5">
        <f>CF$22*average!CF12/1000000000</f>
        <v>53.41610501360224</v>
      </c>
      <c r="CG12" s="5">
        <f>CG$22*average!CG12/1000000000</f>
        <v>54.869815116250486</v>
      </c>
      <c r="CH12" s="5">
        <f>CH$22*average!CH12/1000000000</f>
        <v>52.836466754485684</v>
      </c>
      <c r="CI12" s="5">
        <f>CI$22*average!CI12/1000000000</f>
        <v>47.948767643987686</v>
      </c>
      <c r="CJ12" s="5">
        <f>CJ$22*average!CJ12/1000000000</f>
        <v>43.03188387441056</v>
      </c>
      <c r="CK12" s="5">
        <f>CK$22*average!CK12/1000000000</f>
        <v>37.22915019102031</v>
      </c>
      <c r="CL12" s="5">
        <f>CL$22*average!CL12/1000000000</f>
        <v>34.849058780213014</v>
      </c>
      <c r="CM12" s="5">
        <f>CM$22*average!CM12/1000000000</f>
        <v>32.711851798240716</v>
      </c>
      <c r="CN12" s="5">
        <f>CN$22*average!CN12/1000000000</f>
        <v>29.94645868076711</v>
      </c>
      <c r="CO12" s="5">
        <f>CO$22*average!CO12/1000000000</f>
        <v>25.887809766360373</v>
      </c>
      <c r="CP12" s="5">
        <f>CP$22*average!CP12/1000000000</f>
        <v>22.74111413293038</v>
      </c>
      <c r="CQ12" s="5">
        <f>CQ$22*average!CQ12/1000000000</f>
        <v>20.353433704482793</v>
      </c>
      <c r="CR12" s="5">
        <f>CR$22*average!CR12/1000000000</f>
        <v>14.502273974388116</v>
      </c>
      <c r="CS12" s="5">
        <f>CS$22*average!CS12/1000000000</f>
        <v>13.052310310859644</v>
      </c>
      <c r="CT12" s="5">
        <f>CT$22*average!CT12/1000000000</f>
        <v>40.58860571010906</v>
      </c>
      <c r="CU12" s="28">
        <v>0</v>
      </c>
    </row>
    <row r="13" spans="1:99" ht="12.75">
      <c r="A13" s="1" t="s">
        <v>12</v>
      </c>
      <c r="B13" s="19"/>
      <c r="C13" s="19"/>
      <c r="D13" s="19"/>
      <c r="E13" s="19"/>
      <c r="F13" s="19"/>
      <c r="G13" s="16">
        <f t="shared" si="0"/>
        <v>1633.960021601693</v>
      </c>
      <c r="H13" s="5">
        <f>H$22*average!H13/1000000000</f>
        <v>0</v>
      </c>
      <c r="I13" s="5">
        <f>I$22*average!I13/1000000000</f>
        <v>0</v>
      </c>
      <c r="J13" s="5">
        <f>J$22*average!J13/1000000000</f>
        <v>0</v>
      </c>
      <c r="K13" s="5">
        <f>K$22*average!K13/1000000000</f>
        <v>0</v>
      </c>
      <c r="L13" s="5">
        <f>L$22*average!L13/1000000000</f>
        <v>0</v>
      </c>
      <c r="M13" s="5">
        <f>M$22*average!M13/1000000000</f>
        <v>0</v>
      </c>
      <c r="N13" s="5">
        <f>N$22*average!N13/1000000000</f>
        <v>0</v>
      </c>
      <c r="O13" s="5">
        <f>O$22*average!O13/1000000000</f>
        <v>0</v>
      </c>
      <c r="P13" s="5">
        <f>P$22*average!P13/1000000000</f>
        <v>0</v>
      </c>
      <c r="Q13" s="5">
        <f>Q$22*average!Q13/1000000000</f>
        <v>0</v>
      </c>
      <c r="R13" s="5">
        <f>R$22*average!R13/1000000000</f>
        <v>0</v>
      </c>
      <c r="S13" s="5">
        <f>S$22*average!S13/1000000000</f>
        <v>0</v>
      </c>
      <c r="T13" s="5">
        <f>T$22*average!T13/1000000000</f>
        <v>0</v>
      </c>
      <c r="U13" s="5">
        <f>U$22*average!U13/1000000000</f>
        <v>0</v>
      </c>
      <c r="V13" s="5">
        <f>V$22*average!V13/1000000000</f>
        <v>0</v>
      </c>
      <c r="W13" s="5">
        <f>W$22*average!W13/1000000000</f>
        <v>0</v>
      </c>
      <c r="X13" s="5">
        <f>X$22*average!X13/1000000000</f>
        <v>0</v>
      </c>
      <c r="Y13" s="5">
        <f>Y$22*average!Y13/1000000000</f>
        <v>-1.4155530232461253</v>
      </c>
      <c r="Z13" s="5">
        <f>Z$22*average!Z13/1000000000</f>
        <v>-1.4834210068442368</v>
      </c>
      <c r="AA13" s="5">
        <f>AA$22*average!AA13/1000000000</f>
        <v>-1.179696886561083</v>
      </c>
      <c r="AB13" s="5">
        <f>AB$22*average!AB13/1000000000</f>
        <v>-0.1899075698915267</v>
      </c>
      <c r="AC13" s="5">
        <f>AC$22*average!AC13/1000000000</f>
        <v>1.228906795432151</v>
      </c>
      <c r="AD13" s="5">
        <f>AD$22*average!AD13/1000000000</f>
        <v>2.7866943261873196</v>
      </c>
      <c r="AE13" s="5">
        <f>AE$22*average!AE13/1000000000</f>
        <v>4.44387797317092</v>
      </c>
      <c r="AF13" s="5">
        <f>AF$22*average!AF13/1000000000</f>
        <v>6.152904563492211</v>
      </c>
      <c r="AG13" s="5">
        <f>AG$22*average!AG13/1000000000</f>
        <v>6.937191655560887</v>
      </c>
      <c r="AH13" s="5">
        <f>AH$22*average!AH13/1000000000</f>
        <v>8.019251715701955</v>
      </c>
      <c r="AI13" s="5">
        <f>AI$22*average!AI13/1000000000</f>
        <v>8.87902866930387</v>
      </c>
      <c r="AJ13" s="5">
        <f>AJ$22*average!AJ13/1000000000</f>
        <v>10.582807253759425</v>
      </c>
      <c r="AK13" s="5">
        <f>AK$22*average!AK13/1000000000</f>
        <v>12.149527065063236</v>
      </c>
      <c r="AL13" s="5">
        <f>AL$22*average!AL13/1000000000</f>
        <v>13.803169232645809</v>
      </c>
      <c r="AM13" s="5">
        <f>AM$22*average!AM13/1000000000</f>
        <v>14.634716121884134</v>
      </c>
      <c r="AN13" s="5">
        <f>AN$22*average!AN13/1000000000</f>
        <v>14.832577645371435</v>
      </c>
      <c r="AO13" s="5">
        <f>AO$22*average!AO13/1000000000</f>
        <v>15.973025790419019</v>
      </c>
      <c r="AP13" s="5">
        <f>AP$22*average!AP13/1000000000</f>
        <v>17.85725450350749</v>
      </c>
      <c r="AQ13" s="5">
        <f>AQ$22*average!AQ13/1000000000</f>
        <v>21.1172690333838</v>
      </c>
      <c r="AR13" s="5">
        <f>AR$22*average!AR13/1000000000</f>
        <v>21.793441467247163</v>
      </c>
      <c r="AS13" s="5">
        <f>AS$22*average!AS13/1000000000</f>
        <v>22.77896580784664</v>
      </c>
      <c r="AT13" s="5">
        <f>AT$22*average!AT13/1000000000</f>
        <v>23.734371034111195</v>
      </c>
      <c r="AU13" s="5">
        <f>AU$22*average!AU13/1000000000</f>
        <v>24.826188877812033</v>
      </c>
      <c r="AV13" s="5">
        <f>AV$22*average!AV13/1000000000</f>
        <v>26.64371300744496</v>
      </c>
      <c r="AW13" s="5">
        <f>AW$22*average!AW13/1000000000</f>
        <v>26.45156100330355</v>
      </c>
      <c r="AX13" s="5">
        <f>AX$22*average!AX13/1000000000</f>
        <v>27.031998067521503</v>
      </c>
      <c r="AY13" s="5">
        <f>AY$22*average!AY13/1000000000</f>
        <v>28.361453510514064</v>
      </c>
      <c r="AZ13" s="5">
        <f>AZ$22*average!AZ13/1000000000</f>
        <v>28.666073997906437</v>
      </c>
      <c r="BA13" s="5">
        <f>BA$22*average!BA13/1000000000</f>
        <v>28.752914445775907</v>
      </c>
      <c r="BB13" s="5">
        <f>BB$22*average!BB13/1000000000</f>
        <v>26.879516838474604</v>
      </c>
      <c r="BC13" s="5">
        <f>BC$22*average!BC13/1000000000</f>
        <v>26.208771437936225</v>
      </c>
      <c r="BD13" s="5">
        <f>BD$22*average!BD13/1000000000</f>
        <v>25.811369076531385</v>
      </c>
      <c r="BE13" s="5">
        <f>BE$22*average!BE13/1000000000</f>
        <v>26.768590176221455</v>
      </c>
      <c r="BF13" s="5">
        <f>BF$22*average!BF13/1000000000</f>
        <v>27.471167482898323</v>
      </c>
      <c r="BG13" s="5">
        <f>BG$22*average!BG13/1000000000</f>
        <v>28.60908645807254</v>
      </c>
      <c r="BH13" s="5">
        <f>BH$22*average!BH13/1000000000</f>
        <v>28.245945521677754</v>
      </c>
      <c r="BI13" s="5">
        <f>BI$22*average!BI13/1000000000</f>
        <v>24.337854737520523</v>
      </c>
      <c r="BJ13" s="5">
        <f>BJ$22*average!BJ13/1000000000</f>
        <v>22.860260055032462</v>
      </c>
      <c r="BK13" s="5">
        <f>BK$22*average!BK13/1000000000</f>
        <v>23.34989692802363</v>
      </c>
      <c r="BL13" s="5">
        <f>BL$22*average!BL13/1000000000</f>
        <v>24.54638314113932</v>
      </c>
      <c r="BM13" s="5">
        <f>BM$22*average!BM13/1000000000</f>
        <v>25.003090702097616</v>
      </c>
      <c r="BN13" s="5">
        <f>BN$22*average!BN13/1000000000</f>
        <v>25.305184208559726</v>
      </c>
      <c r="BO13" s="5">
        <f>BO$22*average!BO13/1000000000</f>
        <v>25.970242729196087</v>
      </c>
      <c r="BP13" s="5">
        <f>BP$22*average!BP13/1000000000</f>
        <v>26.391088345849898</v>
      </c>
      <c r="BQ13" s="5">
        <f>BQ$22*average!BQ13/1000000000</f>
        <v>28.216071151794665</v>
      </c>
      <c r="BR13" s="5">
        <f>BR$22*average!BR13/1000000000</f>
        <v>28.37239577501898</v>
      </c>
      <c r="BS13" s="5">
        <f>BS$22*average!BS13/1000000000</f>
        <v>28.195501395891725</v>
      </c>
      <c r="BT13" s="5">
        <f>BT$22*average!BT13/1000000000</f>
        <v>27.583118264897916</v>
      </c>
      <c r="BU13" s="5">
        <f>BU$22*average!BU13/1000000000</f>
        <v>30.839638433436914</v>
      </c>
      <c r="BV13" s="5">
        <f>BV$22*average!BV13/1000000000</f>
        <v>31.576759453922698</v>
      </c>
      <c r="BW13" s="5">
        <f>BW$22*average!BW13/1000000000</f>
        <v>30.53206054720821</v>
      </c>
      <c r="BX13" s="5">
        <f>BX$22*average!BX13/1000000000</f>
        <v>32.24768592416848</v>
      </c>
      <c r="BY13" s="5">
        <f>BY$22*average!BY13/1000000000</f>
        <v>33.47202687214331</v>
      </c>
      <c r="BZ13" s="5">
        <f>BZ$22*average!BZ13/1000000000</f>
        <v>34.25066888915984</v>
      </c>
      <c r="CA13" s="5">
        <f>CA$22*average!CA13/1000000000</f>
        <v>34.50508725013356</v>
      </c>
      <c r="CB13" s="5">
        <f>CB$22*average!CB13/1000000000</f>
        <v>31.5203964941776</v>
      </c>
      <c r="CC13" s="5">
        <f>CC$22*average!CC13/1000000000</f>
        <v>34.02212900548537</v>
      </c>
      <c r="CD13" s="5">
        <f>CD$22*average!CD13/1000000000</f>
        <v>32.93384807527454</v>
      </c>
      <c r="CE13" s="5">
        <f>CE$22*average!CE13/1000000000</f>
        <v>33.99550921748473</v>
      </c>
      <c r="CF13" s="5">
        <f>CF$22*average!CF13/1000000000</f>
        <v>31.27224052582104</v>
      </c>
      <c r="CG13" s="5">
        <f>CG$22*average!CG13/1000000000</f>
        <v>33.878588305928936</v>
      </c>
      <c r="CH13" s="5">
        <f>CH$22*average!CH13/1000000000</f>
        <v>32.83134363049561</v>
      </c>
      <c r="CI13" s="5">
        <f>CI$22*average!CI13/1000000000</f>
        <v>30.26410634508677</v>
      </c>
      <c r="CJ13" s="5">
        <f>CJ$22*average!CJ13/1000000000</f>
        <v>27.25260519968696</v>
      </c>
      <c r="CK13" s="5">
        <f>CK$22*average!CK13/1000000000</f>
        <v>24.191238686364407</v>
      </c>
      <c r="CL13" s="5">
        <f>CL$22*average!CL13/1000000000</f>
        <v>23.377590404471963</v>
      </c>
      <c r="CM13" s="5">
        <f>CM$22*average!CM13/1000000000</f>
        <v>22.488802735052282</v>
      </c>
      <c r="CN13" s="5">
        <f>CN$22*average!CN13/1000000000</f>
        <v>21.132496651612183</v>
      </c>
      <c r="CO13" s="5">
        <f>CO$22*average!CO13/1000000000</f>
        <v>19.375536374249897</v>
      </c>
      <c r="CP13" s="5">
        <f>CP$22*average!CP13/1000000000</f>
        <v>17.41492592678958</v>
      </c>
      <c r="CQ13" s="5">
        <f>CQ$22*average!CQ13/1000000000</f>
        <v>17.009862057622392</v>
      </c>
      <c r="CR13" s="5">
        <f>CR$22*average!CR13/1000000000</f>
        <v>12.09291547233696</v>
      </c>
      <c r="CS13" s="5">
        <f>CS$22*average!CS13/1000000000</f>
        <v>11.015912085596781</v>
      </c>
      <c r="CT13" s="5">
        <f>CT$22*average!CT13/1000000000</f>
        <v>36.17020753332336</v>
      </c>
      <c r="CU13" s="28">
        <v>0</v>
      </c>
    </row>
    <row r="14" spans="2:99" s="33" customFormat="1" ht="12.75">
      <c r="B14" s="36" t="s">
        <v>16</v>
      </c>
      <c r="C14" s="36"/>
      <c r="D14" s="36"/>
      <c r="E14" s="36"/>
      <c r="F14" s="36"/>
      <c r="G14" s="16">
        <f t="shared" si="0"/>
        <v>2090.0005961326938</v>
      </c>
      <c r="H14" s="5">
        <f>H$22*average!H14/1000000000</f>
        <v>0</v>
      </c>
      <c r="I14" s="5">
        <f>I$22*average!I14/1000000000</f>
        <v>0</v>
      </c>
      <c r="J14" s="5">
        <f>J$22*average!J14/1000000000</f>
        <v>0</v>
      </c>
      <c r="K14" s="5">
        <f>K$22*average!K14/1000000000</f>
        <v>0</v>
      </c>
      <c r="L14" s="5">
        <f>L$22*average!L14/1000000000</f>
        <v>0</v>
      </c>
      <c r="M14" s="5">
        <f>M$22*average!M14/1000000000</f>
        <v>0</v>
      </c>
      <c r="N14" s="5">
        <f>N$22*average!N14/1000000000</f>
        <v>0</v>
      </c>
      <c r="O14" s="5">
        <f>O$22*average!O14/1000000000</f>
        <v>0</v>
      </c>
      <c r="P14" s="5">
        <f>P$22*average!P14/1000000000</f>
        <v>0</v>
      </c>
      <c r="Q14" s="5">
        <f>Q$22*average!Q14/1000000000</f>
        <v>0</v>
      </c>
      <c r="R14" s="5">
        <f>R$22*average!R14/1000000000</f>
        <v>0</v>
      </c>
      <c r="S14" s="5">
        <f>S$22*average!S14/1000000000</f>
        <v>0</v>
      </c>
      <c r="T14" s="5">
        <f>T$22*average!T14/1000000000</f>
        <v>0</v>
      </c>
      <c r="U14" s="5">
        <f>U$22*average!U14/1000000000</f>
        <v>0</v>
      </c>
      <c r="V14" s="5">
        <f>V$22*average!V14/1000000000</f>
        <v>0</v>
      </c>
      <c r="W14" s="5">
        <f>W$22*average!W14/1000000000</f>
        <v>0</v>
      </c>
      <c r="X14" s="5">
        <f>X$22*average!X14/1000000000</f>
        <v>0</v>
      </c>
      <c r="Y14" s="5">
        <f>Y$22*average!Y14/1000000000</f>
        <v>0.3375308856934806</v>
      </c>
      <c r="Z14" s="5">
        <f>Z$22*average!Z14/1000000000</f>
        <v>0.6375068607089419</v>
      </c>
      <c r="AA14" s="5">
        <f>AA$22*average!AA14/1000000000</f>
        <v>1.0786185293581994</v>
      </c>
      <c r="AB14" s="5">
        <f>AB$22*average!AB14/1000000000</f>
        <v>1.7907972186244245</v>
      </c>
      <c r="AC14" s="5">
        <f>AC$22*average!AC14/1000000000</f>
        <v>2.723955090880286</v>
      </c>
      <c r="AD14" s="5">
        <f>AD$22*average!AD14/1000000000</f>
        <v>3.640129916668788</v>
      </c>
      <c r="AE14" s="5">
        <f>AE$22*average!AE14/1000000000</f>
        <v>4.737356487680996</v>
      </c>
      <c r="AF14" s="5">
        <f>AF$22*average!AF14/1000000000</f>
        <v>6.224400077471697</v>
      </c>
      <c r="AG14" s="5">
        <f>AG$22*average!AG14/1000000000</f>
        <v>7.067324743409383</v>
      </c>
      <c r="AH14" s="5">
        <f>AH$22*average!AH14/1000000000</f>
        <v>8.364942921135732</v>
      </c>
      <c r="AI14" s="5">
        <f>AI$22*average!AI14/1000000000</f>
        <v>9.664825635329068</v>
      </c>
      <c r="AJ14" s="5">
        <f>AJ$22*average!AJ14/1000000000</f>
        <v>11.847500816987452</v>
      </c>
      <c r="AK14" s="5">
        <f>AK$22*average!AK14/1000000000</f>
        <v>13.821925373513334</v>
      </c>
      <c r="AL14" s="5">
        <f>AL$22*average!AL14/1000000000</f>
        <v>15.867392807787024</v>
      </c>
      <c r="AM14" s="5">
        <f>AM$22*average!AM14/1000000000</f>
        <v>17.13616581934402</v>
      </c>
      <c r="AN14" s="5">
        <f>AN$22*average!AN14/1000000000</f>
        <v>17.85261376412207</v>
      </c>
      <c r="AO14" s="5">
        <f>AO$22*average!AO14/1000000000</f>
        <v>19.652249894555585</v>
      </c>
      <c r="AP14" s="5">
        <f>AP$22*average!AP14/1000000000</f>
        <v>22.249168718840263</v>
      </c>
      <c r="AQ14" s="5">
        <f>AQ$22*average!AQ14/1000000000</f>
        <v>26.643084878076703</v>
      </c>
      <c r="AR14" s="5">
        <f>AR$22*average!AR14/1000000000</f>
        <v>28.19262380222446</v>
      </c>
      <c r="AS14" s="5">
        <f>AS$22*average!AS14/1000000000</f>
        <v>30.123069075280277</v>
      </c>
      <c r="AT14" s="5">
        <f>AT$22*average!AT14/1000000000</f>
        <v>31.924352980222036</v>
      </c>
      <c r="AU14" s="5">
        <f>AU$22*average!AU14/1000000000</f>
        <v>34.19040130248732</v>
      </c>
      <c r="AV14" s="5">
        <f>AV$22*average!AV14/1000000000</f>
        <v>37.198775307549205</v>
      </c>
      <c r="AW14" s="5">
        <f>AW$22*average!AW14/1000000000</f>
        <v>37.840681708880275</v>
      </c>
      <c r="AX14" s="5">
        <f>AX$22*average!AX14/1000000000</f>
        <v>39.38132884046425</v>
      </c>
      <c r="AY14" s="5">
        <f>AY$22*average!AY14/1000000000</f>
        <v>41.96017963941093</v>
      </c>
      <c r="AZ14" s="5">
        <f>AZ$22*average!AZ14/1000000000</f>
        <v>43.255144364143135</v>
      </c>
      <c r="BA14" s="5">
        <f>BA$22*average!BA14/1000000000</f>
        <v>43.928233916194664</v>
      </c>
      <c r="BB14" s="5">
        <f>BB$22*average!BB14/1000000000</f>
        <v>43.0664987349336</v>
      </c>
      <c r="BC14" s="5">
        <f>BC$22*average!BC14/1000000000</f>
        <v>43.09372200265075</v>
      </c>
      <c r="BD14" s="5">
        <f>BD$22*average!BD14/1000000000</f>
        <v>43.72044100914291</v>
      </c>
      <c r="BE14" s="5">
        <f>BE$22*average!BE14/1000000000</f>
        <v>46.04889703419185</v>
      </c>
      <c r="BF14" s="5">
        <f>BF$22*average!BF14/1000000000</f>
        <v>46.698294257028415</v>
      </c>
      <c r="BG14" s="5">
        <f>BG$22*average!BG14/1000000000</f>
        <v>48.38300074546938</v>
      </c>
      <c r="BH14" s="5">
        <f>BH$22*average!BH14/1000000000</f>
        <v>48.03510655723011</v>
      </c>
      <c r="BI14" s="5">
        <f>BI$22*average!BI14/1000000000</f>
        <v>45.16550754897633</v>
      </c>
      <c r="BJ14" s="5">
        <f>BJ$22*average!BJ14/1000000000</f>
        <v>43.30937890797318</v>
      </c>
      <c r="BK14" s="5">
        <f>BK$22*average!BK14/1000000000</f>
        <v>44.83804516905142</v>
      </c>
      <c r="BL14" s="5">
        <f>BL$22*average!BL14/1000000000</f>
        <v>46.64473187603179</v>
      </c>
      <c r="BM14" s="5">
        <f>BM$22*average!BM14/1000000000</f>
        <v>45.923672684223384</v>
      </c>
      <c r="BN14" s="5">
        <f>BN$22*average!BN14/1000000000</f>
        <v>43.56000521908533</v>
      </c>
      <c r="BO14" s="5">
        <f>BO$22*average!BO14/1000000000</f>
        <v>41.54014196063346</v>
      </c>
      <c r="BP14" s="5">
        <f>BP$22*average!BP14/1000000000</f>
        <v>38.75389483392668</v>
      </c>
      <c r="BQ14" s="5">
        <f>BQ$22*average!BQ14/1000000000</f>
        <v>37.36058665370723</v>
      </c>
      <c r="BR14" s="5">
        <f>BR$22*average!BR14/1000000000</f>
        <v>36.079312841112696</v>
      </c>
      <c r="BS14" s="5">
        <f>BS$22*average!BS14/1000000000</f>
        <v>35.82197460745555</v>
      </c>
      <c r="BT14" s="5">
        <f>BT$22*average!BT14/1000000000</f>
        <v>34.90395947528864</v>
      </c>
      <c r="BU14" s="5">
        <f>BU$22*average!BU14/1000000000</f>
        <v>38.621700548987</v>
      </c>
      <c r="BV14" s="5">
        <f>BV$22*average!BV14/1000000000</f>
        <v>39.58867425170172</v>
      </c>
      <c r="BW14" s="5">
        <f>BW$22*average!BW14/1000000000</f>
        <v>39.25398495869376</v>
      </c>
      <c r="BX14" s="5">
        <f>BX$22*average!BX14/1000000000</f>
        <v>39.79092317985814</v>
      </c>
      <c r="BY14" s="5">
        <f>BY$22*average!BY14/1000000000</f>
        <v>39.010480028800195</v>
      </c>
      <c r="BZ14" s="5">
        <f>BZ$22*average!BZ14/1000000000</f>
        <v>39.112289028352876</v>
      </c>
      <c r="CA14" s="5">
        <f>CA$22*average!CA14/1000000000</f>
        <v>37.79358260929573</v>
      </c>
      <c r="CB14" s="5">
        <f>CB$22*average!CB14/1000000000</f>
        <v>34.83571058568791</v>
      </c>
      <c r="CC14" s="5">
        <f>CC$22*average!CC14/1000000000</f>
        <v>35.688593814704184</v>
      </c>
      <c r="CD14" s="5">
        <f>CD$22*average!CD14/1000000000</f>
        <v>35.20375289768806</v>
      </c>
      <c r="CE14" s="5">
        <f>CE$22*average!CE14/1000000000</f>
        <v>35.28489485310345</v>
      </c>
      <c r="CF14" s="5">
        <f>CF$22*average!CF14/1000000000</f>
        <v>31.908352675722767</v>
      </c>
      <c r="CG14" s="5">
        <f>CG$22*average!CG14/1000000000</f>
        <v>32.430858347240715</v>
      </c>
      <c r="CH14" s="5">
        <f>CH$22*average!CH14/1000000000</f>
        <v>31.14880356436544</v>
      </c>
      <c r="CI14" s="5">
        <f>CI$22*average!CI14/1000000000</f>
        <v>28.40855505479899</v>
      </c>
      <c r="CJ14" s="5">
        <f>CJ$22*average!CJ14/1000000000</f>
        <v>25.8784515628773</v>
      </c>
      <c r="CK14" s="5">
        <f>CK$22*average!CK14/1000000000</f>
        <v>22.616002253737832</v>
      </c>
      <c r="CL14" s="5">
        <f>CL$22*average!CL14/1000000000</f>
        <v>20.96020607318919</v>
      </c>
      <c r="CM14" s="5">
        <f>CM$22*average!CM14/1000000000</f>
        <v>19.204772890910913</v>
      </c>
      <c r="CN14" s="5">
        <f>CN$22*average!CN14/1000000000</f>
        <v>17.221437830238052</v>
      </c>
      <c r="CO14" s="5">
        <f>CO$22*average!CO14/1000000000</f>
        <v>14.437105102120334</v>
      </c>
      <c r="CP14" s="5">
        <f>CP$22*average!CP14/1000000000</f>
        <v>12.407329225540247</v>
      </c>
      <c r="CQ14" s="5">
        <f>CQ$22*average!CQ14/1000000000</f>
        <v>10.966280362515215</v>
      </c>
      <c r="CR14" s="5">
        <f>CR$22*average!CR14/1000000000</f>
        <v>7.768183829661723</v>
      </c>
      <c r="CS14" s="5">
        <f>CS$22*average!CS14/1000000000</f>
        <v>6.914561490286463</v>
      </c>
      <c r="CT14" s="5">
        <f>CT$22*average!CT14/1000000000</f>
        <v>21.26565561745865</v>
      </c>
      <c r="CU14" s="29">
        <v>0</v>
      </c>
    </row>
    <row r="15" spans="2:99" ht="12.75" customHeight="1">
      <c r="B15" s="20" t="s">
        <v>17</v>
      </c>
      <c r="C15" s="20"/>
      <c r="D15" s="20"/>
      <c r="E15" s="20"/>
      <c r="F15" s="20"/>
      <c r="G15" s="16">
        <f t="shared" si="0"/>
        <v>456.0405745310005</v>
      </c>
      <c r="H15" s="5">
        <f>H$22*average!H15/1000000000</f>
        <v>0</v>
      </c>
      <c r="I15" s="5">
        <f>I$22*average!I15/1000000000</f>
        <v>0</v>
      </c>
      <c r="J15" s="5">
        <f>J$22*average!J15/1000000000</f>
        <v>0</v>
      </c>
      <c r="K15" s="5">
        <f>K$22*average!K15/1000000000</f>
        <v>0</v>
      </c>
      <c r="L15" s="5">
        <f>L$22*average!L15/1000000000</f>
        <v>0</v>
      </c>
      <c r="M15" s="5">
        <f>M$22*average!M15/1000000000</f>
        <v>0</v>
      </c>
      <c r="N15" s="5">
        <f>N$22*average!N15/1000000000</f>
        <v>0</v>
      </c>
      <c r="O15" s="5">
        <f>O$22*average!O15/1000000000</f>
        <v>0</v>
      </c>
      <c r="P15" s="5">
        <f>P$22*average!P15/1000000000</f>
        <v>0</v>
      </c>
      <c r="Q15" s="5">
        <f>Q$22*average!Q15/1000000000</f>
        <v>0</v>
      </c>
      <c r="R15" s="5">
        <f>R$22*average!R15/1000000000</f>
        <v>0</v>
      </c>
      <c r="S15" s="5">
        <f>S$22*average!S15/1000000000</f>
        <v>0</v>
      </c>
      <c r="T15" s="5">
        <f>T$22*average!T15/1000000000</f>
        <v>0</v>
      </c>
      <c r="U15" s="5">
        <f>U$22*average!U15/1000000000</f>
        <v>0</v>
      </c>
      <c r="V15" s="5">
        <f>V$22*average!V15/1000000000</f>
        <v>0</v>
      </c>
      <c r="W15" s="5">
        <f>W$22*average!W15/1000000000</f>
        <v>0</v>
      </c>
      <c r="X15" s="5">
        <f>X$22*average!X15/1000000000</f>
        <v>0</v>
      </c>
      <c r="Y15" s="5">
        <f>Y$22*average!Y15/1000000000</f>
        <v>1.7530839089396069</v>
      </c>
      <c r="Z15" s="5">
        <f>Z$22*average!Z15/1000000000</f>
        <v>2.1209278675531746</v>
      </c>
      <c r="AA15" s="5">
        <f>AA$22*average!AA15/1000000000</f>
        <v>2.2583154159192826</v>
      </c>
      <c r="AB15" s="5">
        <f>AB$22*average!AB15/1000000000</f>
        <v>1.980704788515953</v>
      </c>
      <c r="AC15" s="5">
        <f>AC$22*average!AC15/1000000000</f>
        <v>1.495048295448135</v>
      </c>
      <c r="AD15" s="5">
        <f>AD$22*average!AD15/1000000000</f>
        <v>0.8534355904814498</v>
      </c>
      <c r="AE15" s="5">
        <f>AE$22*average!AE15/1000000000</f>
        <v>0.2934785145100846</v>
      </c>
      <c r="AF15" s="5">
        <f>AF$22*average!AF15/1000000000</f>
        <v>0.07149551397948244</v>
      </c>
      <c r="AG15" s="5">
        <f>AG$22*average!AG15/1000000000</f>
        <v>0.1301330878485252</v>
      </c>
      <c r="AH15" s="5">
        <f>AH$22*average!AH15/1000000000</f>
        <v>0.34569120543378895</v>
      </c>
      <c r="AI15" s="5">
        <f>AI$22*average!AI15/1000000000</f>
        <v>0.7857969660251681</v>
      </c>
      <c r="AJ15" s="5">
        <f>AJ$22*average!AJ15/1000000000</f>
        <v>1.2646935632280172</v>
      </c>
      <c r="AK15" s="5">
        <f>AK$22*average!AK15/1000000000</f>
        <v>1.6723983084500975</v>
      </c>
      <c r="AL15" s="5">
        <f>AL$22*average!AL15/1000000000</f>
        <v>2.0642235751411975</v>
      </c>
      <c r="AM15" s="5">
        <f>AM$22*average!AM15/1000000000</f>
        <v>2.501449697459874</v>
      </c>
      <c r="AN15" s="5">
        <f>AN$22*average!AN15/1000000000</f>
        <v>3.020036118750658</v>
      </c>
      <c r="AO15" s="5">
        <f>AO$22*average!AO15/1000000000</f>
        <v>3.6792241041365594</v>
      </c>
      <c r="AP15" s="5">
        <f>AP$22*average!AP15/1000000000</f>
        <v>4.391914215332734</v>
      </c>
      <c r="AQ15" s="5">
        <f>AQ$22*average!AQ15/1000000000</f>
        <v>5.525815844692903</v>
      </c>
      <c r="AR15" s="5">
        <f>AR$22*average!AR15/1000000000</f>
        <v>6.399182334977299</v>
      </c>
      <c r="AS15" s="5">
        <f>AS$22*average!AS15/1000000000</f>
        <v>7.3441032674336375</v>
      </c>
      <c r="AT15" s="5">
        <f>AT$22*average!AT15/1000000000</f>
        <v>8.189981946110837</v>
      </c>
      <c r="AU15" s="5">
        <f>AU$22*average!AU15/1000000000</f>
        <v>9.364212424675287</v>
      </c>
      <c r="AV15" s="5">
        <f>AV$22*average!AV15/1000000000</f>
        <v>10.555062300104249</v>
      </c>
      <c r="AW15" s="5">
        <f>AW$22*average!AW15/1000000000</f>
        <v>11.389120705576723</v>
      </c>
      <c r="AX15" s="5">
        <f>AX$22*average!AX15/1000000000</f>
        <v>12.349330772942753</v>
      </c>
      <c r="AY15" s="5">
        <f>AY$22*average!AY15/1000000000</f>
        <v>13.598726128896867</v>
      </c>
      <c r="AZ15" s="5">
        <f>AZ$22*average!AZ15/1000000000</f>
        <v>14.589070366236703</v>
      </c>
      <c r="BA15" s="5">
        <f>BA$22*average!BA15/1000000000</f>
        <v>15.175319470418843</v>
      </c>
      <c r="BB15" s="5">
        <f>BB$22*average!BB15/1000000000</f>
        <v>16.186981896459038</v>
      </c>
      <c r="BC15" s="5">
        <f>BC$22*average!BC15/1000000000</f>
        <v>16.884950564714522</v>
      </c>
      <c r="BD15" s="5">
        <f>BD$22*average!BD15/1000000000</f>
        <v>17.90907193261164</v>
      </c>
      <c r="BE15" s="5">
        <f>BE$22*average!BE15/1000000000</f>
        <v>19.28030685797059</v>
      </c>
      <c r="BF15" s="5">
        <f>BF$22*average!BF15/1000000000</f>
        <v>19.227126774130234</v>
      </c>
      <c r="BG15" s="5">
        <f>BG$22*average!BG15/1000000000</f>
        <v>19.7739142873967</v>
      </c>
      <c r="BH15" s="5">
        <f>BH$22*average!BH15/1000000000</f>
        <v>19.78916103555236</v>
      </c>
      <c r="BI15" s="5">
        <f>BI$22*average!BI15/1000000000</f>
        <v>20.827652811455835</v>
      </c>
      <c r="BJ15" s="5">
        <f>BJ$22*average!BJ15/1000000000</f>
        <v>20.449118852940693</v>
      </c>
      <c r="BK15" s="5">
        <f>BK$22*average!BK15/1000000000</f>
        <v>21.48814824102788</v>
      </c>
      <c r="BL15" s="5">
        <f>BL$22*average!BL15/1000000000</f>
        <v>22.098348734892472</v>
      </c>
      <c r="BM15" s="5">
        <f>BM$22*average!BM15/1000000000</f>
        <v>20.920581982125842</v>
      </c>
      <c r="BN15" s="5">
        <f>BN$22*average!BN15/1000000000</f>
        <v>18.254821010525507</v>
      </c>
      <c r="BO15" s="5">
        <f>BO$22*average!BO15/1000000000</f>
        <v>15.569899231437496</v>
      </c>
      <c r="BP15" s="5">
        <f>BP$22*average!BP15/1000000000</f>
        <v>12.362806488076671</v>
      </c>
      <c r="BQ15" s="5">
        <f>BQ$22*average!BQ15/1000000000</f>
        <v>9.144515501912503</v>
      </c>
      <c r="BR15" s="5">
        <f>BR$22*average!BR15/1000000000</f>
        <v>7.7069170660936726</v>
      </c>
      <c r="BS15" s="5">
        <f>BS$22*average!BS15/1000000000</f>
        <v>7.626473211563823</v>
      </c>
      <c r="BT15" s="5">
        <f>BT$22*average!BT15/1000000000</f>
        <v>7.320841210390645</v>
      </c>
      <c r="BU15" s="5">
        <f>BU$22*average!BU15/1000000000</f>
        <v>7.782062115550207</v>
      </c>
      <c r="BV15" s="5">
        <f>BV$22*average!BV15/1000000000</f>
        <v>8.011914797778996</v>
      </c>
      <c r="BW15" s="5">
        <f>BW$22*average!BW15/1000000000</f>
        <v>8.721924411485666</v>
      </c>
      <c r="BX15" s="5">
        <f>BX$22*average!BX15/1000000000</f>
        <v>7.543237255689552</v>
      </c>
      <c r="BY15" s="5">
        <f>BY$22*average!BY15/1000000000</f>
        <v>5.538453156656949</v>
      </c>
      <c r="BZ15" s="5">
        <f>BZ$22*average!BZ15/1000000000</f>
        <v>4.861620139193028</v>
      </c>
      <c r="CA15" s="5">
        <f>CA$22*average!CA15/1000000000</f>
        <v>3.2884953591622805</v>
      </c>
      <c r="CB15" s="5">
        <f>CB$22*average!CB15/1000000000</f>
        <v>3.3153140915104182</v>
      </c>
      <c r="CC15" s="5">
        <f>CC$22*average!CC15/1000000000</f>
        <v>1.6664648092187695</v>
      </c>
      <c r="CD15" s="5">
        <f>CD$22*average!CD15/1000000000</f>
        <v>2.2699048224134306</v>
      </c>
      <c r="CE15" s="5">
        <f>CE$22*average!CE15/1000000000</f>
        <v>1.289385635618784</v>
      </c>
      <c r="CF15" s="5">
        <f>CF$22*average!CF15/1000000000</f>
        <v>0.6361121499017169</v>
      </c>
      <c r="CG15" s="5">
        <f>CG$22*average!CG15/1000000000</f>
        <v>-1.447729958688333</v>
      </c>
      <c r="CH15" s="5">
        <f>CH$22*average!CH15/1000000000</f>
        <v>-1.6825400661302572</v>
      </c>
      <c r="CI15" s="5">
        <f>CI$22*average!CI15/1000000000</f>
        <v>-1.8555512902878424</v>
      </c>
      <c r="CJ15" s="5">
        <f>CJ$22*average!CJ15/1000000000</f>
        <v>-1.3741536368096188</v>
      </c>
      <c r="CK15" s="5">
        <f>CK$22*average!CK15/1000000000</f>
        <v>-1.5752364326266053</v>
      </c>
      <c r="CL15" s="5">
        <f>CL$22*average!CL15/1000000000</f>
        <v>-2.417384331282781</v>
      </c>
      <c r="CM15" s="5">
        <f>CM$22*average!CM15/1000000000</f>
        <v>-3.284029844141316</v>
      </c>
      <c r="CN15" s="5">
        <f>CN$22*average!CN15/1000000000</f>
        <v>-3.911058821374122</v>
      </c>
      <c r="CO15" s="5">
        <f>CO$22*average!CO15/1000000000</f>
        <v>-4.938431272129562</v>
      </c>
      <c r="CP15" s="5">
        <f>CP$22*average!CP15/1000000000</f>
        <v>-5.007596701249341</v>
      </c>
      <c r="CQ15" s="5">
        <f>CQ$22*average!CQ15/1000000000</f>
        <v>-6.043581695107223</v>
      </c>
      <c r="CR15" s="5">
        <f>CR$22*average!CR15/1000000000</f>
        <v>-4.324731642675205</v>
      </c>
      <c r="CS15" s="5">
        <f>CS$22*average!CS15/1000000000</f>
        <v>-4.101350595310348</v>
      </c>
      <c r="CT15" s="5">
        <f>CT$22*average!CT15/1000000000</f>
        <v>-14.904551915864708</v>
      </c>
      <c r="CU15" s="28">
        <v>0</v>
      </c>
    </row>
    <row r="16" spans="1:99" ht="12.75" customHeight="1">
      <c r="A16" s="105"/>
      <c r="B16" s="105"/>
      <c r="C16" s="107"/>
      <c r="D16" s="107"/>
      <c r="E16" s="107"/>
      <c r="F16" s="107"/>
      <c r="G16" s="1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28"/>
    </row>
    <row r="17" spans="1:99" ht="12.75">
      <c r="A17" s="105" t="s">
        <v>8</v>
      </c>
      <c r="B17" s="105"/>
      <c r="C17" s="105"/>
      <c r="D17" s="105"/>
      <c r="E17" s="105"/>
      <c r="F17" s="17"/>
      <c r="G17" s="16">
        <f t="shared" si="0"/>
        <v>-57.00000000000115</v>
      </c>
      <c r="H17" s="5">
        <f>H$22*average!H17/1000000000</f>
        <v>38.712301743113045</v>
      </c>
      <c r="I17" s="5">
        <f>I$22*average!I17/1000000000</f>
        <v>42.79946079268165</v>
      </c>
      <c r="J17" s="5">
        <f>J$22*average!J17/1000000000</f>
        <v>44.93047452095945</v>
      </c>
      <c r="K17" s="5">
        <f>K$22*average!K17/1000000000</f>
        <v>47.669383935827184</v>
      </c>
      <c r="L17" s="5">
        <f>L$22*average!L17/1000000000</f>
        <v>51.207743111110716</v>
      </c>
      <c r="M17" s="5">
        <f>M$22*average!M17/1000000000</f>
        <v>76.55918868215623</v>
      </c>
      <c r="N17" s="5">
        <f>N$22*average!N17/1000000000</f>
        <v>83.02344219622351</v>
      </c>
      <c r="O17" s="5">
        <f>O$22*average!O17/1000000000</f>
        <v>86.74544583121674</v>
      </c>
      <c r="P17" s="5">
        <f>P$22*average!P17/1000000000</f>
        <v>87.34093921543074</v>
      </c>
      <c r="Q17" s="5">
        <f>Q$22*average!Q17/1000000000</f>
        <v>95.21324895563077</v>
      </c>
      <c r="R17" s="5">
        <f>R$22*average!R17/1000000000</f>
        <v>95.77812552308019</v>
      </c>
      <c r="S17" s="5">
        <f>S$22*average!S17/1000000000</f>
        <v>95.5486014094586</v>
      </c>
      <c r="T17" s="5">
        <f>T$22*average!T17/1000000000</f>
        <v>94.19971946466791</v>
      </c>
      <c r="U17" s="5">
        <f>U$22*average!U17/1000000000</f>
        <v>98.878185541456</v>
      </c>
      <c r="V17" s="5">
        <f>V$22*average!V17/1000000000</f>
        <v>98.38305051093165</v>
      </c>
      <c r="W17" s="5">
        <f>W$22*average!W17/1000000000</f>
        <v>95.97951086831759</v>
      </c>
      <c r="X17" s="5">
        <f>X$22*average!X17/1000000000</f>
        <v>94.29812143061692</v>
      </c>
      <c r="Y17" s="5">
        <f>Y$22*average!Y17/1000000000</f>
        <v>92.71754221643943</v>
      </c>
      <c r="Z17" s="5">
        <f>Z$22*average!Z17/1000000000</f>
        <v>76.63324994151738</v>
      </c>
      <c r="AA17" s="5">
        <f>AA$22*average!AA17/1000000000</f>
        <v>65.81961397375917</v>
      </c>
      <c r="AB17" s="5">
        <f>AB$22*average!AB17/1000000000</f>
        <v>52.80224670025407</v>
      </c>
      <c r="AC17" s="5">
        <f>AC$22*average!AC17/1000000000</f>
        <v>42.03502533964956</v>
      </c>
      <c r="AD17" s="5">
        <f>AD$22*average!AD17/1000000000</f>
        <v>29.017591258802437</v>
      </c>
      <c r="AE17" s="5">
        <f>AE$22*average!AE17/1000000000</f>
        <v>17.818065604746764</v>
      </c>
      <c r="AF17" s="5">
        <f>AF$22*average!AF17/1000000000</f>
        <v>7.851508115209221</v>
      </c>
      <c r="AG17" s="5">
        <f>AG$22*average!AG17/1000000000</f>
        <v>-1.7296387400061883</v>
      </c>
      <c r="AH17" s="5">
        <f>AH$22*average!AH17/1000000000</f>
        <v>-10.266139482855241</v>
      </c>
      <c r="AI17" s="5">
        <f>AI$22*average!AI17/1000000000</f>
        <v>-17.6162656887294</v>
      </c>
      <c r="AJ17" s="5">
        <f>AJ$22*average!AJ17/1000000000</f>
        <v>-26.24202194395815</v>
      </c>
      <c r="AK17" s="5">
        <f>AK$22*average!AK17/1000000000</f>
        <v>-33.59290099170114</v>
      </c>
      <c r="AL17" s="5">
        <f>AL$22*average!AL17/1000000000</f>
        <v>-40.40019449125956</v>
      </c>
      <c r="AM17" s="5">
        <f>AM$22*average!AM17/1000000000</f>
        <v>-44.870588331095675</v>
      </c>
      <c r="AN17" s="5">
        <f>AN$22*average!AN17/1000000000</f>
        <v>-47.542478376242016</v>
      </c>
      <c r="AO17" s="5">
        <f>AO$22*average!AO17/1000000000</f>
        <v>-52.590285482394414</v>
      </c>
      <c r="AP17" s="5">
        <f>AP$22*average!AP17/1000000000</f>
        <v>-59.95950225548512</v>
      </c>
      <c r="AQ17" s="5">
        <f>AQ$22*average!AQ17/1000000000</f>
        <v>-72.50658570805942</v>
      </c>
      <c r="AR17" s="5">
        <f>AR$22*average!AR17/1000000000</f>
        <v>-77.17379935413267</v>
      </c>
      <c r="AS17" s="5">
        <f>AS$22*average!AS17/1000000000</f>
        <v>-80.81956045250757</v>
      </c>
      <c r="AT17" s="5">
        <f>AT$22*average!AT17/1000000000</f>
        <v>-83.89212840833896</v>
      </c>
      <c r="AU17" s="5">
        <f>AU$22*average!AU17/1000000000</f>
        <v>-87.62784792038741</v>
      </c>
      <c r="AV17" s="5">
        <f>AV$22*average!AV17/1000000000</f>
        <v>-92.60349442409886</v>
      </c>
      <c r="AW17" s="5">
        <f>AW$22*average!AW17/1000000000</f>
        <v>-91.57127894459389</v>
      </c>
      <c r="AX17" s="5">
        <f>AX$22*average!AX17/1000000000</f>
        <v>-92.88390698480728</v>
      </c>
      <c r="AY17" s="5">
        <f>AY$22*average!AY17/1000000000</f>
        <v>-96.35437978876064</v>
      </c>
      <c r="AZ17" s="5">
        <f>AZ$22*average!AZ17/1000000000</f>
        <v>-96.13882874114117</v>
      </c>
      <c r="BA17" s="5">
        <f>BA$22*average!BA17/1000000000</f>
        <v>-94.42495119915094</v>
      </c>
      <c r="BB17" s="5">
        <f>BB$22*average!BB17/1000000000</f>
        <v>-88.15359582106737</v>
      </c>
      <c r="BC17" s="5">
        <f>BC$22*average!BC17/1000000000</f>
        <v>-84.31051291758546</v>
      </c>
      <c r="BD17" s="5">
        <f>BD$22*average!BD17/1000000000</f>
        <v>-80.95001037186493</v>
      </c>
      <c r="BE17" s="5">
        <f>BE$22*average!BE17/1000000000</f>
        <v>-80.51719315427304</v>
      </c>
      <c r="BF17" s="5">
        <f>BF$22*average!BF17/1000000000</f>
        <v>-77.4850831291019</v>
      </c>
      <c r="BG17" s="5">
        <f>BG$22*average!BG17/1000000000</f>
        <v>-75.57119047546898</v>
      </c>
      <c r="BH17" s="5">
        <f>BH$22*average!BH17/1000000000</f>
        <v>-69.026529421327</v>
      </c>
      <c r="BI17" s="5">
        <f>BI$22*average!BI17/1000000000</f>
        <v>-57.279464610696174</v>
      </c>
      <c r="BJ17" s="5">
        <f>BJ$22*average!BJ17/1000000000</f>
        <v>-48.758726059575075</v>
      </c>
      <c r="BK17" s="5">
        <f>BK$22*average!BK17/1000000000</f>
        <v>-43.51071406599862</v>
      </c>
      <c r="BL17" s="5">
        <f>BL$22*average!BL17/1000000000</f>
        <v>-38.82259741351395</v>
      </c>
      <c r="BM17" s="5">
        <f>BM$22*average!BM17/1000000000</f>
        <v>-32.8885101312189</v>
      </c>
      <c r="BN17" s="5">
        <f>BN$22*average!BN17/1000000000</f>
        <v>-26.522294331062312</v>
      </c>
      <c r="BO17" s="5">
        <f>BO$22*average!BO17/1000000000</f>
        <v>-21.295521532073522</v>
      </c>
      <c r="BP17" s="5">
        <f>BP$22*average!BP17/1000000000</f>
        <v>-16.200664608407493</v>
      </c>
      <c r="BQ17" s="5">
        <f>BQ$22*average!BQ17/1000000000</f>
        <v>-11.771063866461867</v>
      </c>
      <c r="BR17" s="5">
        <f>BR$22*average!BR17/1000000000</f>
        <v>-5.532481750852468</v>
      </c>
      <c r="BS17" s="5">
        <f>BS$22*average!BS17/1000000000</f>
        <v>1.0726445979536336</v>
      </c>
      <c r="BT17" s="5">
        <f>BT$22*average!BT17/1000000000</f>
        <v>6.733413346629965</v>
      </c>
      <c r="BU17" s="5">
        <f>BU$22*average!BU17/1000000000</f>
        <v>11.826855943247924</v>
      </c>
      <c r="BV17" s="5">
        <f>BV$22*average!BV17/1000000000</f>
        <v>15.614495274414747</v>
      </c>
      <c r="BW17" s="5">
        <f>BW$22*average!BW17/1000000000</f>
        <v>18.640606333471585</v>
      </c>
      <c r="BX17" s="5">
        <f>BX$22*average!BX17/1000000000</f>
        <v>19.98154097899632</v>
      </c>
      <c r="BY17" s="5">
        <f>BY$22*average!BY17/1000000000</f>
        <v>19.961468916363902</v>
      </c>
      <c r="BZ17" s="5">
        <f>BZ$22*average!BZ17/1000000000</f>
        <v>21.37610321373251</v>
      </c>
      <c r="CA17" s="5">
        <f>CA$22*average!CA17/1000000000</f>
        <v>21.19902011339435</v>
      </c>
      <c r="CB17" s="5">
        <f>CB$22*average!CB17/1000000000</f>
        <v>21.564566234294922</v>
      </c>
      <c r="CC17" s="5">
        <f>CC$22*average!CC17/1000000000</f>
        <v>21.523813047149634</v>
      </c>
      <c r="CD17" s="5">
        <f>CD$22*average!CD17/1000000000</f>
        <v>23.06640340027668</v>
      </c>
      <c r="CE17" s="5">
        <f>CE$22*average!CE17/1000000000</f>
        <v>23.683479569401428</v>
      </c>
      <c r="CF17" s="5">
        <f>CF$22*average!CF17/1000000000</f>
        <v>22.1438644877812</v>
      </c>
      <c r="CG17" s="5">
        <f>CG$22*average!CG17/1000000000</f>
        <v>20.991226810321557</v>
      </c>
      <c r="CH17" s="5">
        <f>CH$22*average!CH17/1000000000</f>
        <v>20.005123123990074</v>
      </c>
      <c r="CI17" s="5">
        <f>CI$22*average!CI17/1000000000</f>
        <v>17.684661298900917</v>
      </c>
      <c r="CJ17" s="5">
        <f>CJ$22*average!CJ17/1000000000</f>
        <v>15.779278674723603</v>
      </c>
      <c r="CK17" s="5">
        <f>CK$22*average!CK17/1000000000</f>
        <v>13.037911504655902</v>
      </c>
      <c r="CL17" s="5">
        <f>CL$22*average!CL17/1000000000</f>
        <v>11.471468375741054</v>
      </c>
      <c r="CM17" s="5">
        <f>CM$22*average!CM17/1000000000</f>
        <v>10.223049063188437</v>
      </c>
      <c r="CN17" s="5">
        <f>CN$22*average!CN17/1000000000</f>
        <v>8.813962029154927</v>
      </c>
      <c r="CO17" s="5">
        <f>CO$22*average!CO17/1000000000</f>
        <v>6.512273392110474</v>
      </c>
      <c r="CP17" s="5">
        <f>CP$22*average!CP17/1000000000</f>
        <v>5.326188206140806</v>
      </c>
      <c r="CQ17" s="5">
        <f>CQ$22*average!CQ17/1000000000</f>
        <v>3.343571646860401</v>
      </c>
      <c r="CR17" s="5">
        <f>CR$22*average!CR17/1000000000</f>
        <v>2.409358502051155</v>
      </c>
      <c r="CS17" s="5">
        <f>CS$22*average!CS17/1000000000</f>
        <v>2.036398225262862</v>
      </c>
      <c r="CT17" s="5">
        <f>CT$22*average!CT17/1000000000</f>
        <v>4.4183981767857</v>
      </c>
      <c r="CU17" s="28">
        <v>0</v>
      </c>
    </row>
    <row r="18" spans="1:99" ht="12.75">
      <c r="A18" s="1"/>
      <c r="B18" s="105" t="s">
        <v>5</v>
      </c>
      <c r="C18" s="105"/>
      <c r="D18" s="105"/>
      <c r="E18" s="105"/>
      <c r="F18" s="17"/>
      <c r="G18" s="16">
        <f t="shared" si="0"/>
        <v>-43.0000000000008</v>
      </c>
      <c r="H18" s="5">
        <f>H$22*average!H18/1000000000</f>
        <v>12.378187942081176</v>
      </c>
      <c r="I18" s="5">
        <f>I$22*average!I18/1000000000</f>
        <v>15.015759860087167</v>
      </c>
      <c r="J18" s="5">
        <f>J$22*average!J18/1000000000</f>
        <v>16.98507205146597</v>
      </c>
      <c r="K18" s="5">
        <f>K$22*average!K18/1000000000</f>
        <v>19.866489297576184</v>
      </c>
      <c r="L18" s="5">
        <f>L$22*average!L18/1000000000</f>
        <v>24.318714803233</v>
      </c>
      <c r="M18" s="5">
        <f>M$22*average!M18/1000000000</f>
        <v>29.240307214761923</v>
      </c>
      <c r="N18" s="5">
        <f>N$22*average!N18/1000000000</f>
        <v>33.85340471396731</v>
      </c>
      <c r="O18" s="5">
        <f>O$22*average!O18/1000000000</f>
        <v>37.82636711631527</v>
      </c>
      <c r="P18" s="5">
        <f>P$22*average!P18/1000000000</f>
        <v>39.47552758872913</v>
      </c>
      <c r="Q18" s="5">
        <f>Q$22*average!Q18/1000000000</f>
        <v>43.267101202277615</v>
      </c>
      <c r="R18" s="5">
        <f>R$22*average!R18/1000000000</f>
        <v>42.62623337735503</v>
      </c>
      <c r="S18" s="5">
        <f>S$22*average!S18/1000000000</f>
        <v>41.38796520033392</v>
      </c>
      <c r="T18" s="5">
        <f>T$22*average!T18/1000000000</f>
        <v>39.60729473988312</v>
      </c>
      <c r="U18" s="5">
        <f>U$22*average!U18/1000000000</f>
        <v>40.079199338978064</v>
      </c>
      <c r="V18" s="5">
        <f>V$22*average!V18/1000000000</f>
        <v>38.39577647245973</v>
      </c>
      <c r="W18" s="5">
        <f>W$22*average!W18/1000000000</f>
        <v>36.59509367555056</v>
      </c>
      <c r="X18" s="5">
        <f>X$22*average!X18/1000000000</f>
        <v>34.1817379128512</v>
      </c>
      <c r="Y18" s="5">
        <f>Y$22*average!Y18/1000000000</f>
        <v>31.17997958219883</v>
      </c>
      <c r="Z18" s="5">
        <f>Z$22*average!Z18/1000000000</f>
        <v>26.18960832577198</v>
      </c>
      <c r="AA18" s="5">
        <f>AA$22*average!AA18/1000000000</f>
        <v>21.27870223498029</v>
      </c>
      <c r="AB18" s="5">
        <f>AB$22*average!AB18/1000000000</f>
        <v>15.460131004936384</v>
      </c>
      <c r="AC18" s="5">
        <f>AC$22*average!AC18/1000000000</f>
        <v>10.594209864293727</v>
      </c>
      <c r="AD18" s="5">
        <f>AD$22*average!AD18/1000000000</f>
        <v>5.645787242403981</v>
      </c>
      <c r="AE18" s="5">
        <f>AE$22*average!AE18/1000000000</f>
        <v>1.3809475695150277</v>
      </c>
      <c r="AF18" s="5">
        <f>AF$22*average!AF18/1000000000</f>
        <v>-2.8104123710578</v>
      </c>
      <c r="AG18" s="5">
        <f>AG$22*average!AG18/1000000000</f>
        <v>-6.516124692843078</v>
      </c>
      <c r="AH18" s="5">
        <f>AH$22*average!AH18/1000000000</f>
        <v>-10.181134839848625</v>
      </c>
      <c r="AI18" s="5">
        <f>AI$22*average!AI18/1000000000</f>
        <v>-13.39899914729248</v>
      </c>
      <c r="AJ18" s="5">
        <f>AJ$22*average!AJ18/1000000000</f>
        <v>-17.533861071227506</v>
      </c>
      <c r="AK18" s="5">
        <f>AK$22*average!AK18/1000000000</f>
        <v>-20.989245062575787</v>
      </c>
      <c r="AL18" s="5">
        <f>AL$22*average!AL18/1000000000</f>
        <v>-24.034560808957625</v>
      </c>
      <c r="AM18" s="5">
        <f>AM$22*average!AM18/1000000000</f>
        <v>-25.51438508082621</v>
      </c>
      <c r="AN18" s="5">
        <f>AN$22*average!AN18/1000000000</f>
        <v>-25.91864096849122</v>
      </c>
      <c r="AO18" s="5">
        <f>AO$22*average!AO18/1000000000</f>
        <v>-27.48530103589083</v>
      </c>
      <c r="AP18" s="5">
        <f>AP$22*average!AP18/1000000000</f>
        <v>-30.206258182774192</v>
      </c>
      <c r="AQ18" s="5">
        <f>AQ$22*average!AQ18/1000000000</f>
        <v>-35.1804459510031</v>
      </c>
      <c r="AR18" s="5">
        <f>AR$22*average!AR18/1000000000</f>
        <v>-36.25472684098839</v>
      </c>
      <c r="AS18" s="5">
        <f>AS$22*average!AS18/1000000000</f>
        <v>-37.91970454135037</v>
      </c>
      <c r="AT18" s="5">
        <f>AT$22*average!AT18/1000000000</f>
        <v>-39.42633211173424</v>
      </c>
      <c r="AU18" s="5">
        <f>AU$22*average!AU18/1000000000</f>
        <v>-41.10347591951705</v>
      </c>
      <c r="AV18" s="5">
        <f>AV$22*average!AV18/1000000000</f>
        <v>-43.480182022620404</v>
      </c>
      <c r="AW18" s="5">
        <f>AW$22*average!AW18/1000000000</f>
        <v>-42.93088159022317</v>
      </c>
      <c r="AX18" s="5">
        <f>AX$22*average!AX18/1000000000</f>
        <v>-43.341373333753474</v>
      </c>
      <c r="AY18" s="5">
        <f>AY$22*average!AY18/1000000000</f>
        <v>-44.934709335005415</v>
      </c>
      <c r="AZ18" s="5">
        <f>AZ$22*average!AZ18/1000000000</f>
        <v>-45.30738440461799</v>
      </c>
      <c r="BA18" s="5">
        <f>BA$22*average!BA18/1000000000</f>
        <v>-45.06758272164296</v>
      </c>
      <c r="BB18" s="5">
        <f>BB$22*average!BB18/1000000000</f>
        <v>-43.30977114021046</v>
      </c>
      <c r="BC18" s="5">
        <f>BC$22*average!BC18/1000000000</f>
        <v>-42.619799533741286</v>
      </c>
      <c r="BD18" s="5">
        <f>BD$22*average!BD18/1000000000</f>
        <v>-42.268943121607585</v>
      </c>
      <c r="BE18" s="5">
        <f>BE$22*average!BE18/1000000000</f>
        <v>-43.50542779008087</v>
      </c>
      <c r="BF18" s="5">
        <f>BF$22*average!BF18/1000000000</f>
        <v>-43.02089568064819</v>
      </c>
      <c r="BG18" s="5">
        <f>BG$22*average!BG18/1000000000</f>
        <v>-43.214787407555846</v>
      </c>
      <c r="BH18" s="5">
        <f>BH$22*average!BH18/1000000000</f>
        <v>-40.82087131585271</v>
      </c>
      <c r="BI18" s="5">
        <f>BI$22*average!BI18/1000000000</f>
        <v>-36.18844263525136</v>
      </c>
      <c r="BJ18" s="5">
        <f>BJ$22*average!BJ18/1000000000</f>
        <v>-32.13033123579993</v>
      </c>
      <c r="BK18" s="5">
        <f>BK$22*average!BK18/1000000000</f>
        <v>-30.089960216824768</v>
      </c>
      <c r="BL18" s="5">
        <f>BL$22*average!BL18/1000000000</f>
        <v>-28.24144953931573</v>
      </c>
      <c r="BM18" s="5">
        <f>BM$22*average!BM18/1000000000</f>
        <v>-25.29403569343544</v>
      </c>
      <c r="BN18" s="5">
        <f>BN$22*average!BN18/1000000000</f>
        <v>-21.624847516911203</v>
      </c>
      <c r="BO18" s="5">
        <f>BO$22*average!BO18/1000000000</f>
        <v>-18.220092947744718</v>
      </c>
      <c r="BP18" s="5">
        <f>BP$22*average!BP18/1000000000</f>
        <v>-14.70353314464231</v>
      </c>
      <c r="BQ18" s="5">
        <f>BQ$22*average!BQ18/1000000000</f>
        <v>-10.737025699980423</v>
      </c>
      <c r="BR18" s="5">
        <f>BR$22*average!BR18/1000000000</f>
        <v>-5.7893896600764325</v>
      </c>
      <c r="BS18" s="5">
        <f>BS$22*average!BS18/1000000000</f>
        <v>-0.5973187240295612</v>
      </c>
      <c r="BT18" s="5">
        <f>BT$22*average!BT18/1000000000</f>
        <v>4.445529092501931</v>
      </c>
      <c r="BU18" s="5">
        <f>BU$22*average!BU18/1000000000</f>
        <v>9.884406780001349</v>
      </c>
      <c r="BV18" s="5">
        <f>BV$22*average!BV18/1000000000</f>
        <v>13.76782741235655</v>
      </c>
      <c r="BW18" s="5">
        <f>BW$22*average!BW18/1000000000</f>
        <v>16.014747973612785</v>
      </c>
      <c r="BX18" s="5">
        <f>BX$22*average!BX18/1000000000</f>
        <v>18.14875322129919</v>
      </c>
      <c r="BY18" s="5">
        <f>BY$22*average!BY18/1000000000</f>
        <v>19.250114649446683</v>
      </c>
      <c r="BZ18" s="5">
        <f>BZ$22*average!BZ18/1000000000</f>
        <v>20.41881572173744</v>
      </c>
      <c r="CA18" s="5">
        <f>CA$22*average!CA18/1000000000</f>
        <v>21.120168243313874</v>
      </c>
      <c r="CB18" s="5">
        <f>CB$22*average!CB18/1000000000</f>
        <v>20.930812603188443</v>
      </c>
      <c r="CC18" s="5">
        <f>CC$22*average!CC18/1000000000</f>
        <v>22.793075537455813</v>
      </c>
      <c r="CD18" s="5">
        <f>CD$22*average!CD18/1000000000</f>
        <v>24.012837329883286</v>
      </c>
      <c r="CE18" s="5">
        <f>CE$22*average!CE18/1000000000</f>
        <v>25.84642238838919</v>
      </c>
      <c r="CF18" s="5">
        <f>CF$22*average!CF18/1000000000</f>
        <v>24.61582801783939</v>
      </c>
      <c r="CG18" s="5">
        <f>CG$22*average!CG18/1000000000</f>
        <v>25.7935804462276</v>
      </c>
      <c r="CH18" s="5">
        <f>CH$22*average!CH18/1000000000</f>
        <v>25.20597369316589</v>
      </c>
      <c r="CI18" s="5">
        <f>CI$22*average!CI18/1000000000</f>
        <v>23.085332150717957</v>
      </c>
      <c r="CJ18" s="5">
        <f>CJ$22*average!CJ18/1000000000</f>
        <v>20.848543414135005</v>
      </c>
      <c r="CK18" s="5">
        <f>CK$22*average!CK18/1000000000</f>
        <v>18.315237935235203</v>
      </c>
      <c r="CL18" s="5">
        <f>CL$22*average!CL18/1000000000</f>
        <v>17.521654035068227</v>
      </c>
      <c r="CM18" s="5">
        <f>CM$22*average!CM18/1000000000</f>
        <v>16.88158279906004</v>
      </c>
      <c r="CN18" s="5">
        <f>CN$22*average!CN18/1000000000</f>
        <v>15.862629955376065</v>
      </c>
      <c r="CO18" s="5">
        <f>CO$22*average!CO18/1000000000</f>
        <v>14.094820770532277</v>
      </c>
      <c r="CP18" s="5">
        <f>CP$22*average!CP18/1000000000</f>
        <v>12.63834145582612</v>
      </c>
      <c r="CQ18" s="5">
        <f>CQ$22*average!CQ18/1000000000</f>
        <v>11.473107767561487</v>
      </c>
      <c r="CR18" s="5">
        <f>CR$22*average!CR18/1000000000</f>
        <v>8.245013779039885</v>
      </c>
      <c r="CS18" s="5">
        <f>CS$22*average!CS18/1000000000</f>
        <v>7.472352635743785</v>
      </c>
      <c r="CT18" s="5">
        <f>CT$22*average!CT18/1000000000</f>
        <v>23.395536897227807</v>
      </c>
      <c r="CU18" s="28">
        <v>0</v>
      </c>
    </row>
    <row r="19" spans="1:99" ht="12.75">
      <c r="A19" s="1"/>
      <c r="B19" s="105" t="s">
        <v>104</v>
      </c>
      <c r="C19" s="105"/>
      <c r="D19" s="105"/>
      <c r="E19" s="105"/>
      <c r="F19" s="17"/>
      <c r="G19" s="16">
        <f t="shared" si="0"/>
        <v>-14.000000000000032</v>
      </c>
      <c r="H19" s="5">
        <f>H$22*average!H19/1000000000</f>
        <v>26.334113801031876</v>
      </c>
      <c r="I19" s="5">
        <f>I$22*average!I19/1000000000</f>
        <v>27.783700932594485</v>
      </c>
      <c r="J19" s="5">
        <f>J$22*average!J19/1000000000</f>
        <v>27.945402469493477</v>
      </c>
      <c r="K19" s="5">
        <f>K$22*average!K19/1000000000</f>
        <v>27.802894638251004</v>
      </c>
      <c r="L19" s="5">
        <f>L$22*average!L19/1000000000</f>
        <v>26.889028307877716</v>
      </c>
      <c r="M19" s="5">
        <f>M$22*average!M19/1000000000</f>
        <v>47.31888146739431</v>
      </c>
      <c r="N19" s="5">
        <f>N$22*average!N19/1000000000</f>
        <v>49.170037482256205</v>
      </c>
      <c r="O19" s="5">
        <f>O$22*average!O19/1000000000</f>
        <v>48.91907871490147</v>
      </c>
      <c r="P19" s="5">
        <f>P$22*average!P19/1000000000</f>
        <v>47.86541162670161</v>
      </c>
      <c r="Q19" s="5">
        <f>Q$22*average!Q19/1000000000</f>
        <v>51.946147753353166</v>
      </c>
      <c r="R19" s="5">
        <f>R$22*average!R19/1000000000</f>
        <v>53.151892145725164</v>
      </c>
      <c r="S19" s="5">
        <f>S$22*average!S19/1000000000</f>
        <v>54.16063620912469</v>
      </c>
      <c r="T19" s="5">
        <f>T$22*average!T19/1000000000</f>
        <v>54.59242472478478</v>
      </c>
      <c r="U19" s="5">
        <f>U$22*average!U19/1000000000</f>
        <v>58.79898620247795</v>
      </c>
      <c r="V19" s="5">
        <f>V$22*average!V19/1000000000</f>
        <v>59.98727403847193</v>
      </c>
      <c r="W19" s="5">
        <f>W$22*average!W19/1000000000</f>
        <v>59.38441719276703</v>
      </c>
      <c r="X19" s="5">
        <f>X$22*average!X19/1000000000</f>
        <v>60.1163835177657</v>
      </c>
      <c r="Y19" s="5">
        <f>Y$22*average!Y19/1000000000</f>
        <v>61.10664646165222</v>
      </c>
      <c r="Z19" s="5">
        <f>Z$22*average!Z19/1000000000</f>
        <v>49.9496331454533</v>
      </c>
      <c r="AA19" s="5">
        <f>AA$22*average!AA19/1000000000</f>
        <v>43.986193588540154</v>
      </c>
      <c r="AB19" s="5">
        <f>AB$22*average!AB19/1000000000</f>
        <v>36.7149577788139</v>
      </c>
      <c r="AC19" s="5">
        <f>AC$22*average!AC19/1000000000</f>
        <v>30.739183242359864</v>
      </c>
      <c r="AD19" s="5">
        <f>AD$22*average!AD19/1000000000</f>
        <v>22.58811703328959</v>
      </c>
      <c r="AE19" s="5">
        <f>AE$22*average!AE19/1000000000</f>
        <v>15.561912694349683</v>
      </c>
      <c r="AF19" s="5">
        <f>AF$22*average!AF19/1000000000</f>
        <v>9.683657595331873</v>
      </c>
      <c r="AG19" s="5">
        <f>AG$22*average!AG19/1000000000</f>
        <v>3.6898814465728256</v>
      </c>
      <c r="AH19" s="5">
        <f>AH$22*average!AH19/1000000000</f>
        <v>-1.3040552739990716</v>
      </c>
      <c r="AI19" s="5">
        <f>AI$22*average!AI19/1000000000</f>
        <v>-5.5730256242164184</v>
      </c>
      <c r="AJ19" s="5">
        <f>AJ$22*average!AJ19/1000000000</f>
        <v>-10.219604078221204</v>
      </c>
      <c r="AK19" s="5">
        <f>AK$22*average!AK19/1000000000</f>
        <v>-14.263865388578342</v>
      </c>
      <c r="AL19" s="5">
        <f>AL$22*average!AL19/1000000000</f>
        <v>-18.17460133242547</v>
      </c>
      <c r="AM19" s="5">
        <f>AM$22*average!AM19/1000000000</f>
        <v>-21.34129255141389</v>
      </c>
      <c r="AN19" s="5">
        <f>AN$22*average!AN19/1000000000</f>
        <v>-23.841989359347767</v>
      </c>
      <c r="AO19" s="5">
        <f>AO$22*average!AO19/1000000000</f>
        <v>-27.52154908549717</v>
      </c>
      <c r="AP19" s="5">
        <f>AP$22*average!AP19/1000000000</f>
        <v>-32.4207509762127</v>
      </c>
      <c r="AQ19" s="5">
        <f>AQ$22*average!AQ19/1000000000</f>
        <v>-40.23804312853044</v>
      </c>
      <c r="AR19" s="5">
        <f>AR$22*average!AR19/1000000000</f>
        <v>-44.122198281940506</v>
      </c>
      <c r="AS19" s="5">
        <f>AS$22*average!AS19/1000000000</f>
        <v>-46.43622618777055</v>
      </c>
      <c r="AT19" s="5">
        <f>AT$22*average!AT19/1000000000</f>
        <v>-48.312125136016924</v>
      </c>
      <c r="AU19" s="5">
        <f>AU$22*average!AU19/1000000000</f>
        <v>-50.75770275131199</v>
      </c>
      <c r="AV19" s="5">
        <f>AV$22*average!AV19/1000000000</f>
        <v>-53.73740532176087</v>
      </c>
      <c r="AW19" s="5">
        <f>AW$22*average!AW19/1000000000</f>
        <v>-53.578565522495445</v>
      </c>
      <c r="AX19" s="5">
        <f>AX$22*average!AX19/1000000000</f>
        <v>-54.75964341812069</v>
      </c>
      <c r="AY19" s="5">
        <f>AY$22*average!AY19/1000000000</f>
        <v>-56.86668604537923</v>
      </c>
      <c r="AZ19" s="5">
        <f>AZ$22*average!AZ19/1000000000</f>
        <v>-56.63880935604474</v>
      </c>
      <c r="BA19" s="5">
        <f>BA$22*average!BA19/1000000000</f>
        <v>-55.13700643498476</v>
      </c>
      <c r="BB19" s="5">
        <f>BB$22*average!BB19/1000000000</f>
        <v>-51.12357843887369</v>
      </c>
      <c r="BC19" s="5">
        <f>BC$22*average!BC19/1000000000</f>
        <v>-48.22257751432051</v>
      </c>
      <c r="BD19" s="5">
        <f>BD$22*average!BD19/1000000000</f>
        <v>-45.710482026624604</v>
      </c>
      <c r="BE19" s="5">
        <f>BE$22*average!BE19/1000000000</f>
        <v>-44.458183424704316</v>
      </c>
      <c r="BF19" s="5">
        <f>BF$22*average!BF19/1000000000</f>
        <v>-41.32919444144625</v>
      </c>
      <c r="BG19" s="5">
        <f>BG$22*average!BG19/1000000000</f>
        <v>-39.35841075869685</v>
      </c>
      <c r="BH19" s="5">
        <f>BH$22*average!BH19/1000000000</f>
        <v>-34.82534988605016</v>
      </c>
      <c r="BI19" s="5">
        <f>BI$22*average!BI19/1000000000</f>
        <v>-28.996255943961536</v>
      </c>
      <c r="BJ19" s="5">
        <f>BJ$22*average!BJ19/1000000000</f>
        <v>-24.124123155598568</v>
      </c>
      <c r="BK19" s="5">
        <f>BK$22*average!BK19/1000000000</f>
        <v>-21.055343439434914</v>
      </c>
      <c r="BL19" s="5">
        <f>BL$22*average!BL19/1000000000</f>
        <v>-17.864731887642186</v>
      </c>
      <c r="BM19" s="5">
        <f>BM$22*average!BM19/1000000000</f>
        <v>-14.58921971626257</v>
      </c>
      <c r="BN19" s="5">
        <f>BN$22*average!BN19/1000000000</f>
        <v>-11.268431851163394</v>
      </c>
      <c r="BO19" s="5">
        <f>BO$22*average!BO19/1000000000</f>
        <v>-8.672998519261759</v>
      </c>
      <c r="BP19" s="5">
        <f>BP$22*average!BP19/1000000000</f>
        <v>-6.321550670554805</v>
      </c>
      <c r="BQ19" s="5">
        <f>BQ$22*average!BQ19/1000000000</f>
        <v>-4.624461224075173</v>
      </c>
      <c r="BR19" s="5">
        <f>BR$22*average!BR19/1000000000</f>
        <v>-3.194815385853785</v>
      </c>
      <c r="BS19" s="5">
        <f>BS$22*average!BS19/1000000000</f>
        <v>-1.8858683543110621</v>
      </c>
      <c r="BT19" s="5">
        <f>BT$22*average!BT19/1000000000</f>
        <v>-1.0730283758226808</v>
      </c>
      <c r="BU19" s="5">
        <f>BU$22*average!BU19/1000000000</f>
        <v>-0.7719924793806001</v>
      </c>
      <c r="BV19" s="5">
        <f>BV$22*average!BV19/1000000000</f>
        <v>-0.29949759152345384</v>
      </c>
      <c r="BW19" s="5">
        <f>BW$22*average!BW19/1000000000</f>
        <v>0.5474899411924222</v>
      </c>
      <c r="BX19" s="5">
        <f>BX$22*average!BX19/1000000000</f>
        <v>1.2731420182832593</v>
      </c>
      <c r="BY19" s="5">
        <f>BY$22*average!BY19/1000000000</f>
        <v>2.255990959059854</v>
      </c>
      <c r="BZ19" s="5">
        <f>BZ$22*average!BZ19/1000000000</f>
        <v>3.3905572951167584</v>
      </c>
      <c r="CA19" s="5">
        <f>CA$22*average!CA19/1000000000</f>
        <v>4.143904116706503</v>
      </c>
      <c r="CB19" s="5">
        <f>CB$22*average!CB19/1000000000</f>
        <v>4.398137864048886</v>
      </c>
      <c r="CC19" s="5">
        <f>CC$22*average!CC19/1000000000</f>
        <v>5.078120110386481</v>
      </c>
      <c r="CD19" s="5">
        <f>CD$22*average!CD19/1000000000</f>
        <v>5.477129986636794</v>
      </c>
      <c r="CE19" s="5">
        <f>CE$22*average!CE19/1000000000</f>
        <v>5.914682150701499</v>
      </c>
      <c r="CF19" s="5">
        <f>CF$22*average!CF19/1000000000</f>
        <v>5.868441400347634</v>
      </c>
      <c r="CG19" s="5">
        <f>CG$22*average!CG19/1000000000</f>
        <v>6.296932373876872</v>
      </c>
      <c r="CH19" s="5">
        <f>CH$22*average!CH19/1000000000</f>
        <v>6.258183398147957</v>
      </c>
      <c r="CI19" s="5">
        <f>CI$22*average!CI19/1000000000</f>
        <v>5.835955002865519</v>
      </c>
      <c r="CJ19" s="5">
        <f>CJ$22*average!CJ19/1000000000</f>
        <v>5.35176511028924</v>
      </c>
      <c r="CK19" s="5">
        <f>CK$22*average!CK19/1000000000</f>
        <v>4.647345614761266</v>
      </c>
      <c r="CL19" s="5">
        <f>CL$22*average!CL19/1000000000</f>
        <v>4.3918466884643355</v>
      </c>
      <c r="CM19" s="5">
        <f>CM$22*average!CM19/1000000000</f>
        <v>4.114985388988393</v>
      </c>
      <c r="CN19" s="5">
        <f>CN$22*average!CN19/1000000000</f>
        <v>3.744181741527399</v>
      </c>
      <c r="CO19" s="5">
        <f>CO$22*average!CO19/1000000000</f>
        <v>3.1829374782976254</v>
      </c>
      <c r="CP19" s="5">
        <f>CP$22*average!CP19/1000000000</f>
        <v>2.7416304426237583</v>
      </c>
      <c r="CQ19" s="5">
        <f>CQ$22*average!CQ19/1000000000</f>
        <v>2.396111893718852</v>
      </c>
      <c r="CR19" s="5">
        <f>CR$22*average!CR19/1000000000</f>
        <v>1.6654334533241415</v>
      </c>
      <c r="CS19" s="5">
        <f>CS$22*average!CS19/1000000000</f>
        <v>1.4562283947675272</v>
      </c>
      <c r="CT19" s="5">
        <f>CT$22*average!CT19/1000000000</f>
        <v>4.397213304361866</v>
      </c>
      <c r="CU19" s="28">
        <v>0</v>
      </c>
    </row>
    <row r="20" spans="1:99" ht="12.75">
      <c r="A20" s="1"/>
      <c r="B20" s="108" t="s">
        <v>95</v>
      </c>
      <c r="C20" s="108"/>
      <c r="D20" s="108"/>
      <c r="E20" s="108"/>
      <c r="F20" s="17"/>
      <c r="G20" s="16">
        <f t="shared" si="0"/>
        <v>6.039613253960852E-14</v>
      </c>
      <c r="H20" s="5">
        <f>H$22*average!H20/1000000000</f>
        <v>0</v>
      </c>
      <c r="I20" s="5">
        <f>I$22*average!I20/1000000000</f>
        <v>0</v>
      </c>
      <c r="J20" s="5">
        <f>J$22*average!J20/1000000000</f>
        <v>0</v>
      </c>
      <c r="K20" s="5">
        <f>K$22*average!K20/1000000000</f>
        <v>0</v>
      </c>
      <c r="L20" s="5">
        <f>L$22*average!L20/1000000000</f>
        <v>0</v>
      </c>
      <c r="M20" s="5">
        <f>M$22*average!M20/1000000000</f>
        <v>0</v>
      </c>
      <c r="N20" s="5">
        <f>N$22*average!N20/1000000000</f>
        <v>0</v>
      </c>
      <c r="O20" s="5">
        <f>O$22*average!O20/1000000000</f>
        <v>0</v>
      </c>
      <c r="P20" s="5">
        <f>P$22*average!P20/1000000000</f>
        <v>0</v>
      </c>
      <c r="Q20" s="5">
        <f>Q$22*average!Q20/1000000000</f>
        <v>0</v>
      </c>
      <c r="R20" s="5">
        <f>R$22*average!R20/1000000000</f>
        <v>0</v>
      </c>
      <c r="S20" s="5">
        <f>S$22*average!S20/1000000000</f>
        <v>0</v>
      </c>
      <c r="T20" s="5">
        <f>T$22*average!T20/1000000000</f>
        <v>0</v>
      </c>
      <c r="U20" s="5">
        <f>U$22*average!U20/1000000000</f>
        <v>0</v>
      </c>
      <c r="V20" s="5">
        <f>V$22*average!V20/1000000000</f>
        <v>0</v>
      </c>
      <c r="W20" s="5">
        <f>W$22*average!W20/1000000000</f>
        <v>0</v>
      </c>
      <c r="X20" s="5">
        <f>X$22*average!X20/1000000000</f>
        <v>0</v>
      </c>
      <c r="Y20" s="5">
        <f>Y$22*average!Y20/1000000000</f>
        <v>0.4309161725883673</v>
      </c>
      <c r="Z20" s="5">
        <f>Z$22*average!Z20/1000000000</f>
        <v>0.4940084702921003</v>
      </c>
      <c r="AA20" s="5">
        <f>AA$22*average!AA20/1000000000</f>
        <v>0.5547181502387319</v>
      </c>
      <c r="AB20" s="5">
        <f>AB$22*average!AB20/1000000000</f>
        <v>0.6271579165037868</v>
      </c>
      <c r="AC20" s="5">
        <f>AC$22*average!AC20/1000000000</f>
        <v>0.7016322329959666</v>
      </c>
      <c r="AD20" s="5">
        <f>AD$22*average!AD20/1000000000</f>
        <v>0.7836869831088672</v>
      </c>
      <c r="AE20" s="5">
        <f>AE$22*average!AE20/1000000000</f>
        <v>0.875205340882054</v>
      </c>
      <c r="AF20" s="5">
        <f>AF$22*average!AF20/1000000000</f>
        <v>0.9782628909351481</v>
      </c>
      <c r="AG20" s="5">
        <f>AG$22*average!AG20/1000000000</f>
        <v>1.096604506264064</v>
      </c>
      <c r="AH20" s="5">
        <f>AH$22*average!AH20/1000000000</f>
        <v>1.2190506309924538</v>
      </c>
      <c r="AI20" s="5">
        <f>AI$22*average!AI20/1000000000</f>
        <v>1.355759082779499</v>
      </c>
      <c r="AJ20" s="5">
        <f>AJ$22*average!AJ20/1000000000</f>
        <v>1.5114432054905627</v>
      </c>
      <c r="AK20" s="5">
        <f>AK$22*average!AK20/1000000000</f>
        <v>1.660209459452987</v>
      </c>
      <c r="AL20" s="5">
        <f>AL$22*average!AL20/1000000000</f>
        <v>1.808967650123546</v>
      </c>
      <c r="AM20" s="5">
        <f>AM$22*average!AM20/1000000000</f>
        <v>1.985089301144431</v>
      </c>
      <c r="AN20" s="5">
        <f>AN$22*average!AN20/1000000000</f>
        <v>2.2181519515969663</v>
      </c>
      <c r="AO20" s="5">
        <f>AO$22*average!AO20/1000000000</f>
        <v>2.4165646389935866</v>
      </c>
      <c r="AP20" s="5">
        <f>AP$22*average!AP20/1000000000</f>
        <v>2.6675069035017747</v>
      </c>
      <c r="AQ20" s="5">
        <f>AQ$22*average!AQ20/1000000000</f>
        <v>2.9119033714741267</v>
      </c>
      <c r="AR20" s="5">
        <f>AR$22*average!AR20/1000000000</f>
        <v>3.2031257687962253</v>
      </c>
      <c r="AS20" s="5">
        <f>AS$22*average!AS20/1000000000</f>
        <v>3.5363702766133613</v>
      </c>
      <c r="AT20" s="5">
        <f>AT$22*average!AT20/1000000000</f>
        <v>3.846328839412206</v>
      </c>
      <c r="AU20" s="5">
        <f>AU$22*average!AU20/1000000000</f>
        <v>4.233330750441617</v>
      </c>
      <c r="AV20" s="5">
        <f>AV$22*average!AV20/1000000000</f>
        <v>4.614092920282419</v>
      </c>
      <c r="AW20" s="5">
        <f>AW$22*average!AW20/1000000000</f>
        <v>4.938168168124736</v>
      </c>
      <c r="AX20" s="5">
        <f>AX$22*average!AX20/1000000000</f>
        <v>5.217109767066881</v>
      </c>
      <c r="AY20" s="5">
        <f>AY$22*average!AY20/1000000000</f>
        <v>5.447015591624017</v>
      </c>
      <c r="AZ20" s="5">
        <f>AZ$22*average!AZ20/1000000000</f>
        <v>5.807365019521569</v>
      </c>
      <c r="BA20" s="5">
        <f>BA$22*average!BA20/1000000000</f>
        <v>5.779637957476789</v>
      </c>
      <c r="BB20" s="5">
        <f>BB$22*average!BB20/1000000000</f>
        <v>6.279753758016779</v>
      </c>
      <c r="BC20" s="5">
        <f>BC$22*average!BC20/1000000000</f>
        <v>6.5318641304763325</v>
      </c>
      <c r="BD20" s="5">
        <f>BD$22*average!BD20/1000000000</f>
        <v>7.029414776367266</v>
      </c>
      <c r="BE20" s="5">
        <f>BE$22*average!BE20/1000000000</f>
        <v>7.446418060512133</v>
      </c>
      <c r="BF20" s="5">
        <f>BF$22*average!BF20/1000000000</f>
        <v>6.865006992992543</v>
      </c>
      <c r="BG20" s="5">
        <f>BG$22*average!BG20/1000000000</f>
        <v>7.002007690783709</v>
      </c>
      <c r="BH20" s="5">
        <f>BH$22*average!BH20/1000000000</f>
        <v>6.619691780575876</v>
      </c>
      <c r="BI20" s="5">
        <f>BI$22*average!BI20/1000000000</f>
        <v>7.90523396851673</v>
      </c>
      <c r="BJ20" s="5">
        <f>BJ$22*average!BJ20/1000000000</f>
        <v>7.495728331823423</v>
      </c>
      <c r="BK20" s="5">
        <f>BK$22*average!BK20/1000000000</f>
        <v>7.634589590261063</v>
      </c>
      <c r="BL20" s="5">
        <f>BL$22*average!BL20/1000000000</f>
        <v>7.283584013443966</v>
      </c>
      <c r="BM20" s="5">
        <f>BM$22*average!BM20/1000000000</f>
        <v>6.994745278479109</v>
      </c>
      <c r="BN20" s="5">
        <f>BN$22*average!BN20/1000000000</f>
        <v>6.370985037012285</v>
      </c>
      <c r="BO20" s="5">
        <f>BO$22*average!BO20/1000000000</f>
        <v>5.597569934932955</v>
      </c>
      <c r="BP20" s="5">
        <f>BP$22*average!BP20/1000000000</f>
        <v>4.824419206789624</v>
      </c>
      <c r="BQ20" s="5">
        <f>BQ$22*average!BQ20/1000000000</f>
        <v>3.590423057593728</v>
      </c>
      <c r="BR20" s="5">
        <f>BR$22*average!BR20/1000000000</f>
        <v>3.4517232950777497</v>
      </c>
      <c r="BS20" s="5">
        <f>BS$22*average!BS20/1000000000</f>
        <v>3.555831676294257</v>
      </c>
      <c r="BT20" s="5">
        <f>BT$22*average!BT20/1000000000</f>
        <v>3.3609126299507146</v>
      </c>
      <c r="BU20" s="5">
        <f>BU$22*average!BU20/1000000000</f>
        <v>2.7144416426271762</v>
      </c>
      <c r="BV20" s="5">
        <f>BV$22*average!BV20/1000000000</f>
        <v>2.1461654535816503</v>
      </c>
      <c r="BW20" s="5">
        <f>BW$22*average!BW20/1000000000</f>
        <v>2.078368418666379</v>
      </c>
      <c r="BX20" s="5">
        <f>BX$22*average!BX20/1000000000</f>
        <v>0.5596457394138744</v>
      </c>
      <c r="BY20" s="5">
        <f>BY$22*average!BY20/1000000000</f>
        <v>-1.5446366921426318</v>
      </c>
      <c r="BZ20" s="5">
        <f>BZ$22*average!BZ20/1000000000</f>
        <v>-2.4332698031216924</v>
      </c>
      <c r="CA20" s="5">
        <f>CA$22*average!CA20/1000000000</f>
        <v>-4.065052246626024</v>
      </c>
      <c r="CB20" s="5">
        <f>CB$22*average!CB20/1000000000</f>
        <v>-3.76438423294241</v>
      </c>
      <c r="CC20" s="5">
        <f>CC$22*average!CC20/1000000000</f>
        <v>-6.347382600692663</v>
      </c>
      <c r="CD20" s="5">
        <f>CD$22*average!CD20/1000000000</f>
        <v>-6.423563916243402</v>
      </c>
      <c r="CE20" s="5">
        <f>CE$22*average!CE20/1000000000</f>
        <v>-8.07762496968926</v>
      </c>
      <c r="CF20" s="5">
        <f>CF$22*average!CF20/1000000000</f>
        <v>-8.340404930405823</v>
      </c>
      <c r="CG20" s="5">
        <f>CG$22*average!CG20/1000000000</f>
        <v>-11.099286009782913</v>
      </c>
      <c r="CH20" s="5">
        <f>CH$22*average!CH20/1000000000</f>
        <v>-11.459033967323773</v>
      </c>
      <c r="CI20" s="5">
        <f>CI$22*average!CI20/1000000000</f>
        <v>-11.236625854682556</v>
      </c>
      <c r="CJ20" s="5">
        <f>CJ$22*average!CJ20/1000000000</f>
        <v>-10.421029849700643</v>
      </c>
      <c r="CK20" s="5">
        <f>CK$22*average!CK20/1000000000</f>
        <v>-9.92467204534057</v>
      </c>
      <c r="CL20" s="5">
        <f>CL$22*average!CL20/1000000000</f>
        <v>-10.442032347791507</v>
      </c>
      <c r="CM20" s="5">
        <f>CM$22*average!CM20/1000000000</f>
        <v>-10.773519124859998</v>
      </c>
      <c r="CN20" s="5">
        <f>CN$22*average!CN20/1000000000</f>
        <v>-10.792849667748536</v>
      </c>
      <c r="CO20" s="5">
        <f>CO$22*average!CO20/1000000000</f>
        <v>-10.765484856719425</v>
      </c>
      <c r="CP20" s="5">
        <f>CP$22*average!CP20/1000000000</f>
        <v>-10.053783692309075</v>
      </c>
      <c r="CQ20" s="5">
        <f>CQ$22*average!CQ20/1000000000</f>
        <v>-10.525648014419938</v>
      </c>
      <c r="CR20" s="5">
        <f>CR$22*average!CR20/1000000000</f>
        <v>-7.501088730312871</v>
      </c>
      <c r="CS20" s="5">
        <f>CS$22*average!CS20/1000000000</f>
        <v>-6.89218280524845</v>
      </c>
      <c r="CT20" s="5">
        <f>CT$22*average!CT20/1000000000</f>
        <v>-23.37435202480397</v>
      </c>
      <c r="CU20" s="28"/>
    </row>
    <row r="21" spans="1:99" ht="13.5" thickBot="1">
      <c r="A21" s="2"/>
      <c r="B21" s="109"/>
      <c r="C21" s="109"/>
      <c r="D21" s="2"/>
      <c r="E21" s="2"/>
      <c r="F21" s="2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</row>
    <row r="22" spans="1:99" ht="12.75">
      <c r="A22" s="23"/>
      <c r="B22" s="23" t="s">
        <v>103</v>
      </c>
      <c r="C22" s="23"/>
      <c r="D22" s="23"/>
      <c r="E22" s="23"/>
      <c r="F22" s="23"/>
      <c r="G22" s="27">
        <f>SUM(H22:CT22)</f>
        <v>274123125.03333336</v>
      </c>
      <c r="H22" s="15">
        <v>3849180.33333333</v>
      </c>
      <c r="I22" s="15">
        <v>3970687</v>
      </c>
      <c r="J22" s="15">
        <v>3906853</v>
      </c>
      <c r="K22" s="15">
        <v>3918373.66666667</v>
      </c>
      <c r="L22" s="15">
        <v>4008629.33333333</v>
      </c>
      <c r="M22" s="15">
        <v>3981854</v>
      </c>
      <c r="N22" s="15">
        <v>4011970</v>
      </c>
      <c r="O22" s="15">
        <v>4084089</v>
      </c>
      <c r="P22" s="15">
        <v>4019255.33333333</v>
      </c>
      <c r="Q22" s="15">
        <v>4282258.66666667</v>
      </c>
      <c r="R22" s="15">
        <v>4215259.33333333</v>
      </c>
      <c r="S22" s="15">
        <v>4106955</v>
      </c>
      <c r="T22" s="15">
        <v>3951541</v>
      </c>
      <c r="U22" s="15">
        <v>4035597.66666667</v>
      </c>
      <c r="V22" s="15">
        <v>3959599</v>
      </c>
      <c r="W22" s="15">
        <v>3951931.66666667</v>
      </c>
      <c r="X22" s="15">
        <v>3980519.33333333</v>
      </c>
      <c r="Y22" s="15">
        <v>4064577.66666667</v>
      </c>
      <c r="Z22" s="15">
        <v>4018089.33333333</v>
      </c>
      <c r="AA22" s="15">
        <v>4025872.33333333</v>
      </c>
      <c r="AB22" s="15">
        <v>3832744.66666667</v>
      </c>
      <c r="AC22" s="15">
        <v>3794684.66666667</v>
      </c>
      <c r="AD22" s="15">
        <v>3601700</v>
      </c>
      <c r="AE22" s="15">
        <v>3560183</v>
      </c>
      <c r="AF22" s="15">
        <v>3652529.66666667</v>
      </c>
      <c r="AG22" s="15">
        <v>3461028</v>
      </c>
      <c r="AH22" s="15">
        <v>3515177.66666667</v>
      </c>
      <c r="AI22" s="15">
        <v>3518930.66666667</v>
      </c>
      <c r="AJ22" s="15">
        <v>3796155.66666667</v>
      </c>
      <c r="AK22" s="15">
        <v>3946401</v>
      </c>
      <c r="AL22" s="15">
        <v>4073048</v>
      </c>
      <c r="AM22" s="15">
        <v>3976423.66666667</v>
      </c>
      <c r="AN22" s="15">
        <v>3781906.33333333</v>
      </c>
      <c r="AO22" s="15">
        <v>3819698.33333333</v>
      </c>
      <c r="AP22" s="15">
        <v>4013265.66666667</v>
      </c>
      <c r="AQ22" s="15">
        <v>4469317.66666667</v>
      </c>
      <c r="AR22" s="15">
        <v>4422958</v>
      </c>
      <c r="AS22" s="15">
        <v>4443635.33333333</v>
      </c>
      <c r="AT22" s="15">
        <v>4450680.66666667</v>
      </c>
      <c r="AU22" s="15">
        <v>4495320</v>
      </c>
      <c r="AV22" s="15">
        <v>4633122.33333333</v>
      </c>
      <c r="AW22" s="15">
        <v>4475398.33333333</v>
      </c>
      <c r="AX22" s="15">
        <v>4435606.33333333</v>
      </c>
      <c r="AY22" s="15">
        <v>4503540</v>
      </c>
      <c r="AZ22" s="15">
        <v>4445492</v>
      </c>
      <c r="BA22" s="15">
        <v>4325820.33333333</v>
      </c>
      <c r="BB22" s="15">
        <v>4044170.66666667</v>
      </c>
      <c r="BC22" s="15">
        <v>3870469.33333333</v>
      </c>
      <c r="BD22" s="15">
        <v>3745423.66666667</v>
      </c>
      <c r="BE22" s="15">
        <v>3779282.33333333</v>
      </c>
      <c r="BF22" s="15">
        <v>3672448.66666667</v>
      </c>
      <c r="BG22" s="15">
        <v>3673630.33333333</v>
      </c>
      <c r="BH22" s="15">
        <v>3496360</v>
      </c>
      <c r="BI22" s="15">
        <v>3151094.66666667</v>
      </c>
      <c r="BJ22" s="15">
        <v>2871468</v>
      </c>
      <c r="BK22" s="15">
        <v>2800027.66666667</v>
      </c>
      <c r="BL22" s="15">
        <v>2760176.66666667</v>
      </c>
      <c r="BM22" s="15">
        <v>2621761</v>
      </c>
      <c r="BN22" s="15">
        <v>2441391.33333333</v>
      </c>
      <c r="BO22" s="15">
        <v>2315095</v>
      </c>
      <c r="BP22" s="15">
        <v>2211596.33333333</v>
      </c>
      <c r="BQ22" s="15">
        <v>2169265.66666667</v>
      </c>
      <c r="BR22" s="15">
        <v>2099542</v>
      </c>
      <c r="BS22" s="15">
        <v>2037352.66666667</v>
      </c>
      <c r="BT22" s="15">
        <v>1907565.66666667</v>
      </c>
      <c r="BU22" s="15">
        <v>1980868</v>
      </c>
      <c r="BV22" s="15">
        <v>1926829.33333333</v>
      </c>
      <c r="BW22" s="15">
        <v>1832414</v>
      </c>
      <c r="BX22" s="15">
        <v>1824007</v>
      </c>
      <c r="BY22" s="15">
        <v>1787030.66666667</v>
      </c>
      <c r="BZ22" s="15">
        <v>1809900.33333333</v>
      </c>
      <c r="CA22" s="15">
        <v>1763071.66666667</v>
      </c>
      <c r="CB22" s="15">
        <v>1634935.33333333</v>
      </c>
      <c r="CC22" s="15">
        <v>1661296.66666667</v>
      </c>
      <c r="CD22" s="15">
        <v>1621154.33333333</v>
      </c>
      <c r="CE22" s="15">
        <v>1611641</v>
      </c>
      <c r="CF22" s="15">
        <v>1448827</v>
      </c>
      <c r="CG22" s="15">
        <v>1455593.66666667</v>
      </c>
      <c r="CH22" s="15">
        <v>1382472.33333333</v>
      </c>
      <c r="CI22" s="15">
        <v>1245387</v>
      </c>
      <c r="CJ22" s="15">
        <v>1116072.33333333</v>
      </c>
      <c r="CK22" s="15">
        <v>960716.133333333</v>
      </c>
      <c r="CL22" s="15">
        <v>888866.033333333</v>
      </c>
      <c r="CM22" s="15">
        <v>819794.933333333</v>
      </c>
      <c r="CN22" s="15">
        <v>733849.266666667</v>
      </c>
      <c r="CO22" s="15">
        <v>618106.266666667</v>
      </c>
      <c r="CP22" s="15">
        <v>531940.766666667</v>
      </c>
      <c r="CQ22" s="15">
        <v>469000.233333333</v>
      </c>
      <c r="CR22" s="15">
        <v>331147.833333333</v>
      </c>
      <c r="CS22" s="15">
        <v>296281.166666667</v>
      </c>
      <c r="CT22" s="15">
        <v>915939.4</v>
      </c>
      <c r="CU22" s="27"/>
    </row>
    <row r="23" spans="1:99" ht="12.75">
      <c r="A23" s="21"/>
      <c r="B23" s="21"/>
      <c r="C23" s="21"/>
      <c r="D23" s="21"/>
      <c r="E23" s="21"/>
      <c r="F23" s="103"/>
      <c r="G23" s="102" t="s">
        <v>10</v>
      </c>
      <c r="H23" s="102"/>
      <c r="I23" s="102"/>
      <c r="J23" s="102"/>
      <c r="K23" s="102"/>
      <c r="L23" s="102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</row>
    <row r="24" spans="1:99" ht="12.75">
      <c r="A24" s="22"/>
      <c r="B24" s="22"/>
      <c r="C24" s="22"/>
      <c r="D24" s="22"/>
      <c r="E24" s="22"/>
      <c r="F24" s="104"/>
      <c r="G24" s="24" t="s">
        <v>0</v>
      </c>
      <c r="H24" s="24" t="s">
        <v>13</v>
      </c>
      <c r="I24" s="24" t="s">
        <v>18</v>
      </c>
      <c r="J24" s="24" t="s">
        <v>19</v>
      </c>
      <c r="K24" s="24" t="s">
        <v>14</v>
      </c>
      <c r="L24" s="24" t="s">
        <v>15</v>
      </c>
      <c r="M24" s="27" t="s">
        <v>121</v>
      </c>
      <c r="N24" s="27" t="s">
        <v>99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</row>
    <row r="25" spans="1:99" ht="12.75">
      <c r="A25" s="20"/>
      <c r="B25" s="30"/>
      <c r="C25" s="30"/>
      <c r="D25" s="20"/>
      <c r="E25" s="20"/>
      <c r="F25" s="20"/>
      <c r="G25" s="27"/>
      <c r="H25" s="27"/>
      <c r="I25" s="27"/>
      <c r="J25" s="27"/>
      <c r="K25" s="27"/>
      <c r="L25" s="27"/>
      <c r="M25" s="35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</row>
    <row r="26" spans="1:99" ht="12.75">
      <c r="A26" s="25" t="s">
        <v>2</v>
      </c>
      <c r="B26" s="25"/>
      <c r="C26" s="25"/>
      <c r="D26" s="25"/>
      <c r="E26" s="25"/>
      <c r="F26" s="25"/>
      <c r="G26" s="90">
        <f>SUM(H26:L26)</f>
        <v>1576.960021601692</v>
      </c>
      <c r="H26" s="27">
        <f>SUM(H6:AA6)</f>
        <v>1558.3586789479434</v>
      </c>
      <c r="I26" s="27">
        <f>SUM(AB6:AK6)</f>
        <v>121.06775261919262</v>
      </c>
      <c r="J26" s="27">
        <f>SUM(AL6:BE6)</f>
        <v>-1082.3641820513883</v>
      </c>
      <c r="K26" s="27">
        <f>SUM(BF6:BT6)</f>
        <v>-122.40149655350356</v>
      </c>
      <c r="L26" s="27">
        <f>SUM(BU6:CT6)</f>
        <v>1102.2992686394477</v>
      </c>
      <c r="M26" s="27">
        <f>SUM(AB6:AU6)</f>
        <v>-334.9642386464816</v>
      </c>
      <c r="N26" s="27">
        <f>SUM(I26:K26)</f>
        <v>-1083.6979259856994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</row>
    <row r="27" spans="1:99" ht="12.75">
      <c r="A27" s="20" t="s">
        <v>3</v>
      </c>
      <c r="B27" s="20"/>
      <c r="C27" s="20"/>
      <c r="D27" s="20"/>
      <c r="E27" s="20"/>
      <c r="F27" s="11"/>
      <c r="G27" s="90">
        <f>SUM(H27:L27)</f>
        <v>7745.960021601693</v>
      </c>
      <c r="H27" s="27">
        <f aca="true" t="shared" si="1" ref="H27:H39">SUM(H7:AA7)</f>
        <v>1654.4528807674553</v>
      </c>
      <c r="I27" s="27">
        <f aca="true" t="shared" si="2" ref="I27:I39">SUM(AB7:AK7)</f>
        <v>949.6383214738262</v>
      </c>
      <c r="J27" s="27">
        <f aca="true" t="shared" si="3" ref="J27:J39">SUM(AL7:BE7)</f>
        <v>2438.925866791994</v>
      </c>
      <c r="K27" s="27">
        <f aca="true" t="shared" si="4" ref="K27:K39">SUM(BF7:BT7)</f>
        <v>1403.5804400009363</v>
      </c>
      <c r="L27" s="27">
        <f aca="true" t="shared" si="5" ref="L27:L39">SUM(BU7:CT7)</f>
        <v>1299.3625125674812</v>
      </c>
      <c r="M27" s="27">
        <f aca="true" t="shared" si="6" ref="M27:M42">SUM(AB7:AU7)</f>
        <v>2124.0751355390103</v>
      </c>
      <c r="N27" s="27">
        <f aca="true" t="shared" si="7" ref="N27:N42">SUM(I27:K27)</f>
        <v>4792.144628266757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</row>
    <row r="28" spans="1:99" ht="12.75">
      <c r="A28" s="20"/>
      <c r="B28" s="20" t="s">
        <v>4</v>
      </c>
      <c r="C28" s="20"/>
      <c r="D28" s="20"/>
      <c r="E28" s="20"/>
      <c r="F28" s="11"/>
      <c r="G28" s="90">
        <f>SUM(H28:L28)</f>
        <v>5904.000000000002</v>
      </c>
      <c r="H28" s="27">
        <f t="shared" si="1"/>
        <v>959.0939814889481</v>
      </c>
      <c r="I28" s="27">
        <f t="shared" si="2"/>
        <v>755.9465418316406</v>
      </c>
      <c r="J28" s="27">
        <f t="shared" si="3"/>
        <v>2090.307437207202</v>
      </c>
      <c r="K28" s="27">
        <f t="shared" si="4"/>
        <v>1209.8240195603355</v>
      </c>
      <c r="L28" s="27">
        <f t="shared" si="5"/>
        <v>888.8280199118756</v>
      </c>
      <c r="M28" s="27">
        <f t="shared" si="6"/>
        <v>1753.282351106358</v>
      </c>
      <c r="N28" s="27">
        <f t="shared" si="7"/>
        <v>4056.0779985991785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</row>
    <row r="29" spans="1:99" ht="12.75">
      <c r="A29" s="20"/>
      <c r="B29" s="20" t="s">
        <v>5</v>
      </c>
      <c r="C29" s="20"/>
      <c r="D29" s="20"/>
      <c r="E29" s="20"/>
      <c r="F29" s="11"/>
      <c r="G29" s="90">
        <f>SUM(H29:L29)</f>
        <v>1841.9600216016931</v>
      </c>
      <c r="H29" s="27">
        <f t="shared" si="1"/>
        <v>695.3588992785087</v>
      </c>
      <c r="I29" s="27">
        <f t="shared" si="2"/>
        <v>193.69177964218505</v>
      </c>
      <c r="J29" s="27">
        <f t="shared" si="3"/>
        <v>348.61842958479303</v>
      </c>
      <c r="K29" s="27">
        <f t="shared" si="4"/>
        <v>193.75642044060132</v>
      </c>
      <c r="L29" s="27">
        <f t="shared" si="5"/>
        <v>410.5344926556052</v>
      </c>
      <c r="M29" s="27">
        <f t="shared" si="6"/>
        <v>370.7927844326515</v>
      </c>
      <c r="N29" s="27">
        <f t="shared" si="7"/>
        <v>736.0666296675794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</row>
    <row r="30" spans="1:99" ht="12.75">
      <c r="A30" s="20" t="s">
        <v>6</v>
      </c>
      <c r="B30" s="20"/>
      <c r="C30" s="20"/>
      <c r="D30" s="20"/>
      <c r="E30" s="20"/>
      <c r="F30" s="11"/>
      <c r="G30" s="90">
        <f>SUM(H30:L30)</f>
        <v>6169.000000000002</v>
      </c>
      <c r="H30" s="27">
        <f t="shared" si="1"/>
        <v>96.09420181951211</v>
      </c>
      <c r="I30" s="27">
        <f t="shared" si="2"/>
        <v>828.5705688546335</v>
      </c>
      <c r="J30" s="27">
        <f t="shared" si="3"/>
        <v>3521.2900488433825</v>
      </c>
      <c r="K30" s="27">
        <f t="shared" si="4"/>
        <v>1525.9819365544397</v>
      </c>
      <c r="L30" s="27">
        <f t="shared" si="5"/>
        <v>197.06324392803384</v>
      </c>
      <c r="M30" s="27">
        <f t="shared" si="6"/>
        <v>2459.039374185492</v>
      </c>
      <c r="N30" s="27">
        <f t="shared" si="7"/>
        <v>5875.842554252456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</row>
    <row r="31" spans="1:99" ht="12.75">
      <c r="A31" s="20"/>
      <c r="B31" s="20"/>
      <c r="C31" s="20"/>
      <c r="D31" s="20"/>
      <c r="E31" s="20"/>
      <c r="F31" s="20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</row>
    <row r="32" spans="1:99" ht="12.75">
      <c r="A32" s="25" t="s">
        <v>7</v>
      </c>
      <c r="B32" s="25"/>
      <c r="C32" s="25"/>
      <c r="D32" s="25"/>
      <c r="E32" s="25"/>
      <c r="F32" s="25"/>
      <c r="G32" s="90">
        <f>G33+G37</f>
        <v>1576.9600216016918</v>
      </c>
      <c r="H32" s="27">
        <f t="shared" si="1"/>
        <v>1558.3586789479436</v>
      </c>
      <c r="I32" s="27">
        <f t="shared" si="2"/>
        <v>121.06775261919238</v>
      </c>
      <c r="J32" s="27">
        <f t="shared" si="3"/>
        <v>-1082.3641820513876</v>
      </c>
      <c r="K32" s="27">
        <f t="shared" si="4"/>
        <v>-122.40149655350346</v>
      </c>
      <c r="L32" s="27">
        <f t="shared" si="5"/>
        <v>1102.2992686394475</v>
      </c>
      <c r="M32" s="27">
        <f t="shared" si="6"/>
        <v>-334.9642386464817</v>
      </c>
      <c r="N32" s="27">
        <f t="shared" si="7"/>
        <v>-1083.6979259856987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</row>
    <row r="33" spans="1:99" ht="12.75">
      <c r="A33" s="20" t="s">
        <v>12</v>
      </c>
      <c r="B33" s="25"/>
      <c r="C33" s="25"/>
      <c r="D33" s="25"/>
      <c r="E33" s="25"/>
      <c r="F33" s="25"/>
      <c r="G33" s="90">
        <f>G34-G35</f>
        <v>1633.9600216016927</v>
      </c>
      <c r="H33" s="27">
        <f t="shared" si="1"/>
        <v>-4.078670916651445</v>
      </c>
      <c r="I33" s="27">
        <f t="shared" si="2"/>
        <v>60.990282447780444</v>
      </c>
      <c r="J33" s="27">
        <f t="shared" si="3"/>
        <v>462.9269410758588</v>
      </c>
      <c r="K33" s="27">
        <f t="shared" si="4"/>
        <v>394.4572868976711</v>
      </c>
      <c r="L33" s="27">
        <f t="shared" si="5"/>
        <v>719.6641820970344</v>
      </c>
      <c r="M33" s="27">
        <f t="shared" si="6"/>
        <v>252.34126196200918</v>
      </c>
      <c r="N33" s="27">
        <f t="shared" si="7"/>
        <v>918.3745104213103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</row>
    <row r="34" spans="1:99" ht="12.75">
      <c r="A34" s="26"/>
      <c r="B34" s="20" t="s">
        <v>20</v>
      </c>
      <c r="C34" s="20"/>
      <c r="D34" s="20"/>
      <c r="E34" s="20"/>
      <c r="F34" s="20"/>
      <c r="G34" s="90">
        <f>SUM(H34:L34)</f>
        <v>2090.0005961326933</v>
      </c>
      <c r="H34" s="27">
        <f t="shared" si="1"/>
        <v>2.0536562757606216</v>
      </c>
      <c r="I34" s="27">
        <f t="shared" si="2"/>
        <v>69.88315828170116</v>
      </c>
      <c r="J34" s="27">
        <f t="shared" si="3"/>
        <v>663.3250256005012</v>
      </c>
      <c r="K34" s="27">
        <f t="shared" si="4"/>
        <v>637.0176133371936</v>
      </c>
      <c r="L34" s="27">
        <f t="shared" si="5"/>
        <v>717.7211426375369</v>
      </c>
      <c r="M34" s="27">
        <f t="shared" si="6"/>
        <v>313.7142813246409</v>
      </c>
      <c r="N34" s="27">
        <f t="shared" si="7"/>
        <v>1370.225797219396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</row>
    <row r="35" spans="1:99" ht="12.75">
      <c r="A35" s="26"/>
      <c r="B35" s="20" t="s">
        <v>17</v>
      </c>
      <c r="C35" s="20"/>
      <c r="D35" s="20"/>
      <c r="E35" s="20"/>
      <c r="F35" s="20"/>
      <c r="G35" s="90">
        <f>SUM(H35:L35)</f>
        <v>456.0405745310006</v>
      </c>
      <c r="H35" s="27">
        <f t="shared" si="1"/>
        <v>6.132327192412064</v>
      </c>
      <c r="I35" s="27">
        <f t="shared" si="2"/>
        <v>8.892875833920701</v>
      </c>
      <c r="J35" s="27">
        <f t="shared" si="3"/>
        <v>200.39808452464294</v>
      </c>
      <c r="K35" s="27">
        <f t="shared" si="4"/>
        <v>242.56032643952236</v>
      </c>
      <c r="L35" s="27">
        <f t="shared" si="5"/>
        <v>-1.9430394594974523</v>
      </c>
      <c r="M35" s="27">
        <f t="shared" si="6"/>
        <v>61.37301936263168</v>
      </c>
      <c r="N35" s="27">
        <f t="shared" si="7"/>
        <v>451.851286798086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</row>
    <row r="36" spans="1:99" ht="12.75">
      <c r="A36" s="20"/>
      <c r="B36" s="20"/>
      <c r="C36" s="20"/>
      <c r="D36" s="20"/>
      <c r="E36" s="20"/>
      <c r="F36" s="20"/>
      <c r="G36" s="90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</row>
    <row r="37" spans="1:99" ht="12.75">
      <c r="A37" s="20" t="s">
        <v>8</v>
      </c>
      <c r="B37" s="20"/>
      <c r="C37" s="20"/>
      <c r="D37" s="20"/>
      <c r="E37" s="20"/>
      <c r="F37" s="31"/>
      <c r="G37" s="90">
        <f aca="true" t="shared" si="8" ref="G37:L37">SUM(G38:G40)</f>
        <v>-57.00000000000088</v>
      </c>
      <c r="H37" s="27">
        <f t="shared" si="8"/>
        <v>1562.4373498645948</v>
      </c>
      <c r="I37" s="27">
        <f t="shared" si="8"/>
        <v>60.07747017141194</v>
      </c>
      <c r="J37" s="27">
        <f t="shared" si="8"/>
        <v>-1545.291123127246</v>
      </c>
      <c r="K37" s="27">
        <f t="shared" si="8"/>
        <v>-516.8587834511748</v>
      </c>
      <c r="L37" s="27">
        <f t="shared" si="8"/>
        <v>382.63508654241303</v>
      </c>
      <c r="M37" s="27">
        <f t="shared" si="6"/>
        <v>-587.3055006084909</v>
      </c>
      <c r="N37" s="27">
        <f t="shared" si="7"/>
        <v>-2002.0724364070088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</row>
    <row r="38" spans="1:99" ht="12.75">
      <c r="A38" s="20"/>
      <c r="B38" s="20" t="s">
        <v>5</v>
      </c>
      <c r="C38" s="20"/>
      <c r="D38" s="20"/>
      <c r="E38" s="20"/>
      <c r="F38" s="31"/>
      <c r="G38" s="90">
        <f>SUM(H38:L38)</f>
        <v>-43.00000000000068</v>
      </c>
      <c r="H38" s="27">
        <f t="shared" si="1"/>
        <v>623.7485226508575</v>
      </c>
      <c r="I38" s="27">
        <f t="shared" si="2"/>
        <v>-38.34870150369616</v>
      </c>
      <c r="J38" s="27">
        <f t="shared" si="3"/>
        <v>-759.8098864350367</v>
      </c>
      <c r="K38" s="27">
        <f t="shared" si="4"/>
        <v>-346.22745232556673</v>
      </c>
      <c r="L38" s="27">
        <f t="shared" si="5"/>
        <v>477.63751761344133</v>
      </c>
      <c r="M38" s="27">
        <f t="shared" si="6"/>
        <v>-361.39253294522933</v>
      </c>
      <c r="N38" s="27">
        <f t="shared" si="7"/>
        <v>-1144.3860402642995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</row>
    <row r="39" spans="1:99" ht="12.75">
      <c r="A39" s="20"/>
      <c r="B39" s="20" t="s">
        <v>4</v>
      </c>
      <c r="C39" s="20"/>
      <c r="D39" s="20"/>
      <c r="E39" s="20"/>
      <c r="F39" s="31"/>
      <c r="G39" s="90">
        <f>SUM(H39:L39)</f>
        <v>-14.000000000000199</v>
      </c>
      <c r="H39" s="27">
        <f t="shared" si="1"/>
        <v>937.2091844206182</v>
      </c>
      <c r="I39" s="27">
        <f t="shared" si="2"/>
        <v>87.61715942570271</v>
      </c>
      <c r="J39" s="27">
        <f t="shared" si="3"/>
        <v>-873.3994162937762</v>
      </c>
      <c r="K39" s="27">
        <f t="shared" si="4"/>
        <v>-259.1837836101357</v>
      </c>
      <c r="L39" s="27">
        <f t="shared" si="5"/>
        <v>93.7568560575908</v>
      </c>
      <c r="M39" s="27">
        <f t="shared" si="6"/>
        <v>-265.5493193647647</v>
      </c>
      <c r="N39" s="27">
        <f t="shared" si="7"/>
        <v>-1044.9660404782094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</row>
    <row r="40" spans="1:99" ht="12.75">
      <c r="A40" s="32"/>
      <c r="B40" s="81" t="s">
        <v>95</v>
      </c>
      <c r="C40" s="32"/>
      <c r="D40" s="32"/>
      <c r="E40" s="32"/>
      <c r="F40" s="32"/>
      <c r="G40" s="90">
        <f>SUM(H40:L40)</f>
        <v>0</v>
      </c>
      <c r="H40" s="27">
        <f>SUM(H20:AA20)</f>
        <v>1.4796427931191996</v>
      </c>
      <c r="I40" s="27">
        <f>SUM(AB20:AK20)</f>
        <v>10.80901224940539</v>
      </c>
      <c r="J40" s="27">
        <f>SUM(AL20:BE20)</f>
        <v>87.91817960156675</v>
      </c>
      <c r="K40" s="27">
        <f>SUM(BF20:BT20)</f>
        <v>88.55245248452773</v>
      </c>
      <c r="L40" s="27">
        <f>SUM(BU20:CT20)</f>
        <v>-188.75928712861906</v>
      </c>
      <c r="M40" s="27">
        <f t="shared" si="6"/>
        <v>39.63635170150324</v>
      </c>
      <c r="N40" s="27">
        <f t="shared" si="7"/>
        <v>187.27964433549988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</row>
    <row r="41" spans="1:99" ht="12.75">
      <c r="A41" s="23"/>
      <c r="B41" s="23"/>
      <c r="C41" s="23"/>
      <c r="D41" s="23"/>
      <c r="E41" s="23"/>
      <c r="F41" s="23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</row>
    <row r="42" spans="1:14" ht="12.75">
      <c r="A42" t="s">
        <v>103</v>
      </c>
      <c r="G42" s="90">
        <f>SUM(H42:L42)</f>
        <v>274123125.03333336</v>
      </c>
      <c r="H42" s="27">
        <f>SUM(H22:AA22)</f>
        <v>80343092.66666666</v>
      </c>
      <c r="I42" s="27">
        <f>SUM(AB22:AK22)</f>
        <v>36679535.00000002</v>
      </c>
      <c r="J42" s="27">
        <f>SUM(AL22:BE22)</f>
        <v>84204578.99999999</v>
      </c>
      <c r="K42" s="27">
        <f>SUM(BF22:BT22)</f>
        <v>40228775.66666669</v>
      </c>
      <c r="L42" s="27">
        <f>SUM(BU22:CT22)</f>
        <v>32667142.699999984</v>
      </c>
      <c r="M42" s="27">
        <f t="shared" si="6"/>
        <v>78625788.6666667</v>
      </c>
      <c r="N42" s="27">
        <f t="shared" si="7"/>
        <v>161112889.6666667</v>
      </c>
    </row>
  </sheetData>
  <mergeCells count="18">
    <mergeCell ref="G23:L23"/>
    <mergeCell ref="F23:F24"/>
    <mergeCell ref="B11:C11"/>
    <mergeCell ref="A12:F12"/>
    <mergeCell ref="A16:B16"/>
    <mergeCell ref="C16:F16"/>
    <mergeCell ref="A17:E17"/>
    <mergeCell ref="B20:E20"/>
    <mergeCell ref="B18:E18"/>
    <mergeCell ref="B19:E19"/>
    <mergeCell ref="B21:C21"/>
    <mergeCell ref="A1:N1"/>
    <mergeCell ref="B2:C2"/>
    <mergeCell ref="F3:F4"/>
    <mergeCell ref="B5:C5"/>
    <mergeCell ref="A6:F6"/>
    <mergeCell ref="B8:E8"/>
    <mergeCell ref="B9:E9"/>
  </mergeCells>
  <printOptions/>
  <pageMargins left="0.75" right="0.75" top="1" bottom="1" header="0.5" footer="0.5"/>
  <pageSetup horizontalDpi="600" verticalDpi="600" orientation="landscape" r:id="rId3"/>
  <headerFooter alignWithMargins="0">
    <oddHeader>&amp;C&amp;F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CN80"/>
  <sheetViews>
    <sheetView workbookViewId="0" topLeftCell="A52">
      <selection activeCell="D63" sqref="D63"/>
    </sheetView>
  </sheetViews>
  <sheetFormatPr defaultColWidth="9.140625" defaultRowHeight="12.75"/>
  <cols>
    <col min="2" max="2" width="11.7109375" style="0" customWidth="1"/>
    <col min="3" max="3" width="11.140625" style="0" bestFit="1" customWidth="1"/>
    <col min="4" max="4" width="10.140625" style="0" bestFit="1" customWidth="1"/>
  </cols>
  <sheetData>
    <row r="3" ht="12.75">
      <c r="A3" s="19" t="s">
        <v>122</v>
      </c>
    </row>
    <row r="4" spans="1:92" ht="12.75">
      <c r="A4" t="s">
        <v>123</v>
      </c>
      <c r="B4">
        <v>0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  <c r="R4">
        <v>16</v>
      </c>
      <c r="S4">
        <v>17</v>
      </c>
      <c r="T4">
        <v>18</v>
      </c>
      <c r="U4">
        <v>19</v>
      </c>
      <c r="V4">
        <v>20</v>
      </c>
      <c r="W4">
        <v>21</v>
      </c>
      <c r="X4">
        <v>22</v>
      </c>
      <c r="Y4">
        <v>23</v>
      </c>
      <c r="Z4">
        <v>24</v>
      </c>
      <c r="AA4">
        <v>25</v>
      </c>
      <c r="AB4">
        <v>26</v>
      </c>
      <c r="AC4">
        <v>27</v>
      </c>
      <c r="AD4">
        <v>28</v>
      </c>
      <c r="AE4">
        <v>29</v>
      </c>
      <c r="AF4">
        <v>30</v>
      </c>
      <c r="AG4">
        <v>31</v>
      </c>
      <c r="AH4">
        <v>32</v>
      </c>
      <c r="AI4">
        <v>33</v>
      </c>
      <c r="AJ4">
        <v>34</v>
      </c>
      <c r="AK4">
        <v>35</v>
      </c>
      <c r="AL4">
        <v>36</v>
      </c>
      <c r="AM4">
        <v>37</v>
      </c>
      <c r="AN4">
        <v>38</v>
      </c>
      <c r="AO4">
        <v>39</v>
      </c>
      <c r="AP4">
        <v>40</v>
      </c>
      <c r="AQ4">
        <v>41</v>
      </c>
      <c r="AR4">
        <v>42</v>
      </c>
      <c r="AS4">
        <v>43</v>
      </c>
      <c r="AT4">
        <v>44</v>
      </c>
      <c r="AU4">
        <v>45</v>
      </c>
      <c r="AV4">
        <v>46</v>
      </c>
      <c r="AW4">
        <v>47</v>
      </c>
      <c r="AX4">
        <v>48</v>
      </c>
      <c r="AY4">
        <v>49</v>
      </c>
      <c r="AZ4">
        <v>50</v>
      </c>
      <c r="BA4">
        <v>51</v>
      </c>
      <c r="BB4">
        <v>52</v>
      </c>
      <c r="BC4">
        <v>53</v>
      </c>
      <c r="BD4">
        <v>54</v>
      </c>
      <c r="BE4">
        <v>55</v>
      </c>
      <c r="BF4">
        <v>56</v>
      </c>
      <c r="BG4">
        <v>57</v>
      </c>
      <c r="BH4">
        <v>58</v>
      </c>
      <c r="BI4">
        <v>59</v>
      </c>
      <c r="BJ4">
        <v>60</v>
      </c>
      <c r="BK4">
        <v>61</v>
      </c>
      <c r="BL4">
        <v>62</v>
      </c>
      <c r="BM4">
        <v>63</v>
      </c>
      <c r="BN4">
        <v>64</v>
      </c>
      <c r="BO4">
        <v>65</v>
      </c>
      <c r="BP4">
        <v>66</v>
      </c>
      <c r="BQ4">
        <v>67</v>
      </c>
      <c r="BR4">
        <v>68</v>
      </c>
      <c r="BS4">
        <v>69</v>
      </c>
      <c r="BT4">
        <v>70</v>
      </c>
      <c r="BU4">
        <v>71</v>
      </c>
      <c r="BV4">
        <v>72</v>
      </c>
      <c r="BW4">
        <v>73</v>
      </c>
      <c r="BX4">
        <v>74</v>
      </c>
      <c r="BY4">
        <v>75</v>
      </c>
      <c r="BZ4">
        <v>76</v>
      </c>
      <c r="CA4">
        <v>77</v>
      </c>
      <c r="CB4">
        <v>78</v>
      </c>
      <c r="CC4">
        <v>79</v>
      </c>
      <c r="CD4">
        <v>80</v>
      </c>
      <c r="CE4">
        <v>81</v>
      </c>
      <c r="CF4">
        <v>82</v>
      </c>
      <c r="CG4">
        <v>83</v>
      </c>
      <c r="CH4">
        <v>84</v>
      </c>
      <c r="CI4">
        <v>85</v>
      </c>
      <c r="CJ4">
        <v>86</v>
      </c>
      <c r="CK4">
        <v>87</v>
      </c>
      <c r="CL4">
        <v>88</v>
      </c>
      <c r="CM4">
        <v>89</v>
      </c>
      <c r="CN4">
        <v>90</v>
      </c>
    </row>
    <row r="5" spans="1:92" ht="12.75">
      <c r="A5" t="s">
        <v>124</v>
      </c>
      <c r="B5" s="94">
        <v>10057.2845101255</v>
      </c>
      <c r="C5" s="94">
        <v>10778.8553448513</v>
      </c>
      <c r="D5" s="94">
        <v>11500.4261795771</v>
      </c>
      <c r="E5" s="94">
        <v>12165.604404028</v>
      </c>
      <c r="F5" s="94">
        <v>12774.3771880573</v>
      </c>
      <c r="G5" s="94">
        <v>19227.0205492608</v>
      </c>
      <c r="H5" s="94">
        <v>20693.9339517054</v>
      </c>
      <c r="I5" s="94">
        <v>21239.8519795276</v>
      </c>
      <c r="J5" s="94">
        <v>21730.6271863537</v>
      </c>
      <c r="K5" s="94">
        <v>22234.3525618328</v>
      </c>
      <c r="L5" s="94">
        <v>22721.7634667666</v>
      </c>
      <c r="M5" s="94">
        <v>23265.0714238307</v>
      </c>
      <c r="N5" s="94">
        <v>23838.7301219114</v>
      </c>
      <c r="O5" s="94">
        <v>24501.4973514759</v>
      </c>
      <c r="P5" s="94">
        <v>25231.2131623877</v>
      </c>
      <c r="Q5" s="94">
        <v>25949.0215353674</v>
      </c>
      <c r="R5" s="94">
        <v>26527.5601987769</v>
      </c>
      <c r="S5" s="94">
        <v>26837.1516729283</v>
      </c>
      <c r="T5" s="94">
        <v>24939.4773970976</v>
      </c>
      <c r="U5" s="94">
        <v>24468.7768723552</v>
      </c>
      <c r="V5" s="94">
        <v>24470.5963412217</v>
      </c>
      <c r="W5" s="94">
        <v>24635.6270320469</v>
      </c>
      <c r="X5" s="94">
        <v>24769.9933586402</v>
      </c>
      <c r="Y5" s="94">
        <v>25038.0807519856</v>
      </c>
      <c r="Z5" s="94">
        <v>25476.9520932701</v>
      </c>
      <c r="AA5" s="94">
        <v>25988.0006173252</v>
      </c>
      <c r="AB5" s="94">
        <v>26474.943701087</v>
      </c>
      <c r="AC5" s="94">
        <v>26940.5277856023</v>
      </c>
      <c r="AD5" s="94">
        <v>27321.6667027854</v>
      </c>
      <c r="AE5" s="94">
        <v>27728.1254336943</v>
      </c>
      <c r="AF5" s="94">
        <v>27996.9235282773</v>
      </c>
      <c r="AG5" s="94">
        <v>28165.8526512108</v>
      </c>
      <c r="AH5" s="94">
        <v>28212.2279729599</v>
      </c>
      <c r="AI5" s="94">
        <v>28156.7749696288</v>
      </c>
      <c r="AJ5" s="94">
        <v>28063.3073279247</v>
      </c>
      <c r="AK5" s="94">
        <v>27934.0747159748</v>
      </c>
      <c r="AL5" s="94">
        <v>27605.7681426309</v>
      </c>
      <c r="AM5" s="94">
        <v>27764.2180043163</v>
      </c>
      <c r="AN5" s="94">
        <v>27972.6946761013</v>
      </c>
      <c r="AO5" s="94">
        <v>28188.3695811068</v>
      </c>
      <c r="AP5" s="94">
        <v>28488.4159969042</v>
      </c>
      <c r="AQ5" s="94">
        <v>28729.5931425126</v>
      </c>
      <c r="AR5" s="94">
        <v>28917.1927405502</v>
      </c>
      <c r="AS5" s="94">
        <v>29178.8764110531</v>
      </c>
      <c r="AT5" s="94">
        <v>29523.5045584406</v>
      </c>
      <c r="AU5" s="94">
        <v>29933.7987369777</v>
      </c>
      <c r="AV5" s="94">
        <v>30418.7958758049</v>
      </c>
      <c r="AW5" s="94">
        <v>31007.8948398189</v>
      </c>
      <c r="AX5" s="94">
        <v>31632.978293932</v>
      </c>
      <c r="AY5" s="94">
        <v>32281.6026422124</v>
      </c>
      <c r="AZ5" s="94">
        <v>32877.6208244908</v>
      </c>
      <c r="BA5" s="94">
        <v>33458.0336525212</v>
      </c>
      <c r="BB5" s="94">
        <v>33909.3228088963</v>
      </c>
      <c r="BC5" s="94">
        <v>34237.4147259225</v>
      </c>
      <c r="BD5" s="94">
        <v>34487.5545522469</v>
      </c>
      <c r="BE5" s="94">
        <v>34765.8905273972</v>
      </c>
      <c r="BF5" s="94">
        <v>34953.9577168949</v>
      </c>
      <c r="BG5" s="94">
        <v>35233.4431278484</v>
      </c>
      <c r="BH5" s="94">
        <v>35498.5300827686</v>
      </c>
      <c r="BI5" s="94">
        <v>35687.1754943173</v>
      </c>
      <c r="BJ5" s="94">
        <v>35775.778783937</v>
      </c>
      <c r="BK5" s="94">
        <v>36011.304799883</v>
      </c>
      <c r="BL5" s="94">
        <v>36250.6744915151</v>
      </c>
      <c r="BM5" s="94">
        <v>36649.4712119993</v>
      </c>
      <c r="BN5" s="94">
        <v>37194.823246415</v>
      </c>
      <c r="BO5" s="94">
        <v>37846.5248526726</v>
      </c>
      <c r="BP5" s="94">
        <v>38319.1949106504</v>
      </c>
      <c r="BQ5" s="94">
        <v>38585.9182160585</v>
      </c>
      <c r="BR5" s="94">
        <v>38662.1445070703</v>
      </c>
      <c r="BS5" s="94">
        <v>38517.4760723593</v>
      </c>
      <c r="BT5" s="94">
        <v>38218.5844780182</v>
      </c>
      <c r="BU5" s="94">
        <v>38070.3403557318</v>
      </c>
      <c r="BV5" s="94">
        <v>38123.4642772369</v>
      </c>
      <c r="BW5" s="94">
        <v>38404.5949625974</v>
      </c>
      <c r="BX5" s="94">
        <v>38912.0545043324</v>
      </c>
      <c r="BY5" s="94">
        <v>39631.9592887015</v>
      </c>
      <c r="BZ5" s="94">
        <v>40250.5310974993</v>
      </c>
      <c r="CA5" s="94">
        <v>40714.4965986274</v>
      </c>
      <c r="CB5" s="94">
        <v>40927.8475485653</v>
      </c>
      <c r="CC5" s="94">
        <v>40958.988870828</v>
      </c>
      <c r="CD5" s="94">
        <v>40811.4765120066</v>
      </c>
      <c r="CE5" s="94">
        <v>40849.7842503195</v>
      </c>
      <c r="CF5" s="94">
        <v>41111.7181451649</v>
      </c>
      <c r="CG5" s="94">
        <v>41616.3658113189</v>
      </c>
      <c r="CH5" s="94">
        <v>42326.8181072405</v>
      </c>
      <c r="CI5" s="94">
        <v>43200.0698734281</v>
      </c>
      <c r="CJ5" s="94">
        <v>43853.6670656932</v>
      </c>
      <c r="CK5" s="94">
        <v>44283.5568043243</v>
      </c>
      <c r="CL5" s="94">
        <v>44447.9248040245</v>
      </c>
      <c r="CM5" s="94">
        <v>44466.2562805585</v>
      </c>
      <c r="CN5" s="94">
        <v>44484.5877570926</v>
      </c>
    </row>
    <row r="6" spans="1:92" ht="12.75">
      <c r="A6" t="s">
        <v>125</v>
      </c>
      <c r="B6" s="94">
        <v>6229.51487092314</v>
      </c>
      <c r="C6" s="94">
        <v>6951.08570564895</v>
      </c>
      <c r="D6" s="94">
        <v>7672.65654037475</v>
      </c>
      <c r="E6" s="94">
        <v>8337.83476482558</v>
      </c>
      <c r="F6" s="94">
        <v>8946.60754885496</v>
      </c>
      <c r="G6" s="94">
        <v>9512.90212357194</v>
      </c>
      <c r="H6" s="94">
        <v>9994.5687426832</v>
      </c>
      <c r="I6" s="94">
        <v>10477.4369015865</v>
      </c>
      <c r="J6" s="94">
        <v>10950.2910775027</v>
      </c>
      <c r="K6" s="94">
        <v>11440.1770852774</v>
      </c>
      <c r="L6" s="94">
        <v>11918.3677563212</v>
      </c>
      <c r="M6" s="94">
        <v>12452.8983815181</v>
      </c>
      <c r="N6" s="94">
        <v>13033.1536876747</v>
      </c>
      <c r="O6" s="94">
        <v>13701.6531900783</v>
      </c>
      <c r="P6" s="94">
        <v>14442.5353205962</v>
      </c>
      <c r="Q6" s="94">
        <v>15208.5257107154</v>
      </c>
      <c r="R6" s="94">
        <v>15940.0105121931</v>
      </c>
      <c r="S6" s="94">
        <v>16572.4417854058</v>
      </c>
      <c r="T6" s="94">
        <v>17073.6172769414</v>
      </c>
      <c r="U6" s="94">
        <v>17475.6220783298</v>
      </c>
      <c r="V6" s="94">
        <v>17893.5017124394</v>
      </c>
      <c r="W6" s="94">
        <v>18380.638337749</v>
      </c>
      <c r="X6" s="94">
        <v>18964.4469834208</v>
      </c>
      <c r="Y6" s="94">
        <v>19679.1274410719</v>
      </c>
      <c r="Z6" s="94">
        <v>20364.6880900141</v>
      </c>
      <c r="AA6" s="94">
        <v>21067.6009056457</v>
      </c>
      <c r="AB6" s="94">
        <v>21675.5974464346</v>
      </c>
      <c r="AC6" s="94">
        <v>22236.2453454093</v>
      </c>
      <c r="AD6" s="94">
        <v>22683.1032918717</v>
      </c>
      <c r="AE6" s="94">
        <v>23161.0755218346</v>
      </c>
      <c r="AF6" s="94">
        <v>23493.7446340302</v>
      </c>
      <c r="AG6" s="94">
        <v>23701.0324856124</v>
      </c>
      <c r="AH6" s="94">
        <v>23780.5917214606</v>
      </c>
      <c r="AI6" s="94">
        <v>23772.8746814629</v>
      </c>
      <c r="AJ6" s="94">
        <v>23699.8674201642</v>
      </c>
      <c r="AK6" s="94">
        <v>23601.2782966828</v>
      </c>
      <c r="AL6" s="94">
        <v>23640.9426127983</v>
      </c>
      <c r="AM6" s="94">
        <v>23799.3924744837</v>
      </c>
      <c r="AN6" s="94">
        <v>24007.8691462687</v>
      </c>
      <c r="AO6" s="94">
        <v>24223.5440512742</v>
      </c>
      <c r="AP6" s="94">
        <v>24523.5904670716</v>
      </c>
      <c r="AQ6" s="94">
        <v>24756.8724806052</v>
      </c>
      <c r="AR6" s="94">
        <v>24928.6077331647</v>
      </c>
      <c r="AS6" s="94">
        <v>25166.5765053082</v>
      </c>
      <c r="AT6" s="94">
        <v>25479.3661260728</v>
      </c>
      <c r="AU6" s="94">
        <v>25849.9661143206</v>
      </c>
      <c r="AV6" s="94">
        <v>26303.1463897478</v>
      </c>
      <c r="AW6" s="94">
        <v>26868.576914493</v>
      </c>
      <c r="AX6" s="94">
        <v>27477.6992483157</v>
      </c>
      <c r="AY6" s="94">
        <v>28118.3344633961</v>
      </c>
      <c r="AZ6" s="94">
        <v>28714.3526456745</v>
      </c>
      <c r="BA6" s="94">
        <v>29265.3834342794</v>
      </c>
      <c r="BB6" s="94">
        <v>29656.5924437063</v>
      </c>
      <c r="BC6" s="94">
        <v>29892.807985804</v>
      </c>
      <c r="BD6" s="94">
        <v>30021.9005854894</v>
      </c>
      <c r="BE6" s="94">
        <v>30149.8701284823</v>
      </c>
      <c r="BF6" s="94">
        <v>30217.4465751236</v>
      </c>
      <c r="BG6" s="94">
        <v>30407.2375901186</v>
      </c>
      <c r="BH6" s="94">
        <v>30613.0224732899</v>
      </c>
      <c r="BI6" s="94">
        <v>30772.1520357252</v>
      </c>
      <c r="BJ6" s="94">
        <v>30860.755325345</v>
      </c>
      <c r="BK6" s="94">
        <v>30879.8367590602</v>
      </c>
      <c r="BL6" s="94">
        <v>30696.8400602239</v>
      </c>
      <c r="BM6" s="94">
        <v>30452.600902749</v>
      </c>
      <c r="BN6" s="94">
        <v>30150.6397278776</v>
      </c>
      <c r="BO6" s="94">
        <v>29748.2046580758</v>
      </c>
      <c r="BP6" s="94">
        <v>29382.4301157515</v>
      </c>
      <c r="BQ6" s="94">
        <v>29025.888155774</v>
      </c>
      <c r="BR6" s="94">
        <v>28686.1939760055</v>
      </c>
      <c r="BS6" s="94">
        <v>28332.5245673215</v>
      </c>
      <c r="BT6" s="94">
        <v>28033.6329729803</v>
      </c>
      <c r="BU6" s="94">
        <v>27705.8010424841</v>
      </c>
      <c r="BV6" s="94">
        <v>27403.2180658537</v>
      </c>
      <c r="BW6" s="94">
        <v>27153.84524457</v>
      </c>
      <c r="BX6" s="94">
        <v>26957.9782551766</v>
      </c>
      <c r="BY6" s="94">
        <v>26795.5281890416</v>
      </c>
      <c r="BZ6" s="94">
        <v>26709.8074955162</v>
      </c>
      <c r="CA6" s="94">
        <v>26640.22868206</v>
      </c>
      <c r="CB6" s="94">
        <v>26497.2543246407</v>
      </c>
      <c r="CC6" s="94">
        <v>26362.123031338</v>
      </c>
      <c r="CD6" s="94">
        <v>26214.6106725166</v>
      </c>
      <c r="CE6" s="94">
        <v>26024.4231261743</v>
      </c>
      <c r="CF6" s="94">
        <v>25820.8160754543</v>
      </c>
      <c r="CG6" s="94">
        <v>25621.7495180984</v>
      </c>
      <c r="CH6" s="94">
        <v>25357.8625671328</v>
      </c>
      <c r="CI6" s="94">
        <v>25040.3611847623</v>
      </c>
      <c r="CJ6" s="94">
        <v>24704.5215681246</v>
      </c>
      <c r="CK6" s="94">
        <v>24412.3392904942</v>
      </c>
      <c r="CL6" s="94">
        <v>24185.7907314943</v>
      </c>
      <c r="CM6" s="94">
        <v>23997.4078706448</v>
      </c>
      <c r="CN6" s="94">
        <v>23809.0250097954</v>
      </c>
    </row>
    <row r="7" spans="1:92" ht="12.75">
      <c r="A7" t="s">
        <v>126</v>
      </c>
      <c r="B7" s="94">
        <v>332.202887035517</v>
      </c>
      <c r="C7" s="94">
        <v>467.868909474468</v>
      </c>
      <c r="D7" s="94">
        <v>603.53493191342</v>
      </c>
      <c r="E7" s="94">
        <v>698.417598517685</v>
      </c>
      <c r="F7" s="94">
        <v>747.36440569194</v>
      </c>
      <c r="G7" s="94">
        <v>747.397838246352</v>
      </c>
      <c r="H7" s="94">
        <v>690.822937319984</v>
      </c>
      <c r="I7" s="94">
        <v>622.573644415152</v>
      </c>
      <c r="J7" s="94">
        <v>549.043174167982</v>
      </c>
      <c r="K7" s="94">
        <v>476.221417259081</v>
      </c>
      <c r="L7" s="94">
        <v>412.419642828502</v>
      </c>
      <c r="M7" s="94">
        <v>371.248789178559</v>
      </c>
      <c r="N7" s="94">
        <v>337.683073466457</v>
      </c>
      <c r="O7" s="94">
        <v>320.911931335761</v>
      </c>
      <c r="P7" s="94">
        <v>339.294056049246</v>
      </c>
      <c r="Q7" s="94">
        <v>388.996885178436</v>
      </c>
      <c r="R7" s="94">
        <v>469.085539915734</v>
      </c>
      <c r="S7" s="94">
        <v>591.197873021938</v>
      </c>
      <c r="T7" s="94">
        <v>738.091977986256</v>
      </c>
      <c r="U7" s="94">
        <v>885.427966977414</v>
      </c>
      <c r="V7" s="94">
        <v>1011.19901615691</v>
      </c>
      <c r="W7" s="94">
        <v>1114.69629652311</v>
      </c>
      <c r="X7" s="94">
        <v>1168.96723044732</v>
      </c>
      <c r="Y7" s="94">
        <v>1188.10736671371</v>
      </c>
      <c r="Z7" s="94">
        <v>1142.09214392292</v>
      </c>
      <c r="AA7" s="94">
        <v>1080.28229577851</v>
      </c>
      <c r="AB7" s="94">
        <v>1001.02229892895</v>
      </c>
      <c r="AC7" s="94">
        <v>927.01468531812</v>
      </c>
      <c r="AD7" s="94">
        <v>860.440265191259</v>
      </c>
      <c r="AE7" s="94">
        <v>838.272962839655</v>
      </c>
      <c r="AF7" s="94">
        <v>818.552412761268</v>
      </c>
      <c r="AG7" s="94">
        <v>783.577236696223</v>
      </c>
      <c r="AH7" s="94">
        <v>742.235615419562</v>
      </c>
      <c r="AI7" s="94">
        <v>678.389420685631</v>
      </c>
      <c r="AJ7" s="94">
        <v>628.04284045588</v>
      </c>
      <c r="AK7" s="94">
        <v>574.193157061177</v>
      </c>
      <c r="AL7" s="94">
        <v>541.239104674174</v>
      </c>
      <c r="AM7" s="94">
        <v>511.505089902403</v>
      </c>
      <c r="AN7" s="94">
        <v>492.275404093989</v>
      </c>
      <c r="AO7" s="94">
        <v>438.724639225523</v>
      </c>
      <c r="AP7" s="94">
        <v>391.766098716233</v>
      </c>
      <c r="AQ7" s="94">
        <v>344.858264959584</v>
      </c>
      <c r="AR7" s="94">
        <v>302.16703789508</v>
      </c>
      <c r="AS7" s="94">
        <v>267.378578065861</v>
      </c>
      <c r="AT7" s="94">
        <v>246.684070762214</v>
      </c>
      <c r="AU7" s="94">
        <v>231.288920033179</v>
      </c>
      <c r="AV7" s="94">
        <v>202.751119364358</v>
      </c>
      <c r="AW7" s="94">
        <v>177.189908718744</v>
      </c>
      <c r="AX7" s="94">
        <v>152.532414588295</v>
      </c>
      <c r="AY7" s="94">
        <v>128.465639910473</v>
      </c>
      <c r="AZ7" s="94">
        <v>105.014875299517</v>
      </c>
      <c r="BA7" s="94">
        <v>98.6636949133965</v>
      </c>
      <c r="BB7" s="94">
        <v>93.3254400687683</v>
      </c>
      <c r="BC7" s="94">
        <v>91.8703533047766</v>
      </c>
      <c r="BD7" s="94">
        <v>87.534748088176</v>
      </c>
      <c r="BE7" s="94">
        <v>85.0282577893777</v>
      </c>
      <c r="BF7" s="94">
        <v>79.4749376311274</v>
      </c>
      <c r="BG7" s="94">
        <v>70.571976873901</v>
      </c>
      <c r="BH7" s="94">
        <v>54.0413026923417</v>
      </c>
      <c r="BI7" s="94">
        <v>42.388357449052</v>
      </c>
      <c r="BJ7" s="94">
        <v>28.7809385891037</v>
      </c>
      <c r="BK7" s="94">
        <v>17.4531976864035</v>
      </c>
      <c r="BL7" s="94">
        <v>9.6078148098022</v>
      </c>
      <c r="BM7" s="94">
        <v>8.4047371784591</v>
      </c>
      <c r="BN7" s="94">
        <v>10.0282032917344</v>
      </c>
      <c r="BO7" s="94">
        <v>11.6281746424923</v>
      </c>
      <c r="BP7" s="94">
        <v>16.4334205948449</v>
      </c>
      <c r="BQ7" s="94">
        <v>19.7914244223401</v>
      </c>
      <c r="BR7" s="94">
        <v>24.9874933582213</v>
      </c>
      <c r="BS7" s="94">
        <v>27.6414295218818</v>
      </c>
      <c r="BT7" s="94">
        <v>31.680125223555</v>
      </c>
      <c r="BU7" s="94">
        <v>33.6471858636041</v>
      </c>
      <c r="BV7" s="94">
        <v>36.1430489514259</v>
      </c>
      <c r="BW7" s="94">
        <v>36.2428937073471</v>
      </c>
      <c r="BX7" s="94">
        <v>35.9996407619508</v>
      </c>
      <c r="BY7" s="94">
        <v>35.4126128043686</v>
      </c>
      <c r="BZ7" s="94">
        <v>33.6861145315895</v>
      </c>
      <c r="CA7" s="94">
        <v>31.8479312737205</v>
      </c>
      <c r="CB7" s="94">
        <v>29.7592676256223</v>
      </c>
      <c r="CC7" s="94">
        <v>27.6709167520143</v>
      </c>
      <c r="CD7" s="94">
        <v>26.3164275092204</v>
      </c>
      <c r="CE7" s="94">
        <v>26.2306304398476</v>
      </c>
      <c r="CF7" s="94">
        <v>26.9718793566326</v>
      </c>
      <c r="CG7" s="94">
        <v>27.882436430141</v>
      </c>
      <c r="CH7" s="94">
        <v>27.9502208643092</v>
      </c>
      <c r="CI7" s="94">
        <v>26.4651416903188</v>
      </c>
      <c r="CJ7" s="94">
        <v>23.4783027555657</v>
      </c>
      <c r="CK7" s="94">
        <v>18.8644715805899</v>
      </c>
      <c r="CL7" s="94">
        <v>13.7205226898953</v>
      </c>
      <c r="CM7" s="94">
        <v>8.6391870494256</v>
      </c>
      <c r="CN7" s="94">
        <v>3.55785140895588</v>
      </c>
    </row>
    <row r="8" spans="1:92" ht="12.75">
      <c r="A8" t="s">
        <v>127</v>
      </c>
      <c r="B8" s="94">
        <v>568.090591938755</v>
      </c>
      <c r="C8" s="94">
        <v>616.368122728192</v>
      </c>
      <c r="D8" s="94">
        <v>664.64565351763</v>
      </c>
      <c r="E8" s="94">
        <v>702.09299868886</v>
      </c>
      <c r="F8" s="94">
        <v>731.028920641102</v>
      </c>
      <c r="G8" s="94">
        <v>750.997964856352</v>
      </c>
      <c r="H8" s="94">
        <v>761.285873360631</v>
      </c>
      <c r="I8" s="94">
        <v>775.837733786691</v>
      </c>
      <c r="J8" s="94">
        <v>795.441921283852</v>
      </c>
      <c r="K8" s="94">
        <v>820.884218403315</v>
      </c>
      <c r="L8" s="94">
        <v>851.674311375608</v>
      </c>
      <c r="M8" s="94">
        <v>890.686202032944</v>
      </c>
      <c r="N8" s="94">
        <v>935.727134784104</v>
      </c>
      <c r="O8" s="94">
        <v>980.411119119741</v>
      </c>
      <c r="P8" s="94">
        <v>1035.04678244078</v>
      </c>
      <c r="Q8" s="94">
        <v>1092.69990063849</v>
      </c>
      <c r="R8" s="94">
        <v>1146.5918001011</v>
      </c>
      <c r="S8" s="94">
        <v>1194.48181160613</v>
      </c>
      <c r="T8" s="94">
        <v>1242.02818407339</v>
      </c>
      <c r="U8" s="94">
        <v>1265.52125014721</v>
      </c>
      <c r="V8" s="94">
        <v>1277.84248467912</v>
      </c>
      <c r="W8" s="94">
        <v>1290.89638257066</v>
      </c>
      <c r="X8" s="94">
        <v>1308.91347043054</v>
      </c>
      <c r="Y8" s="94">
        <v>1330.87824887624</v>
      </c>
      <c r="Z8" s="94">
        <v>1368.6769838423</v>
      </c>
      <c r="AA8" s="94">
        <v>1418.74964622684</v>
      </c>
      <c r="AB8" s="94">
        <v>1466.77761876275</v>
      </c>
      <c r="AC8" s="94">
        <v>1516.56121305633</v>
      </c>
      <c r="AD8" s="94">
        <v>1563.99653567777</v>
      </c>
      <c r="AE8" s="94">
        <v>1610.52807106992</v>
      </c>
      <c r="AF8" s="94">
        <v>1655.98420821119</v>
      </c>
      <c r="AG8" s="94">
        <v>1707.68188465138</v>
      </c>
      <c r="AH8" s="94">
        <v>1757.75614629713</v>
      </c>
      <c r="AI8" s="94">
        <v>1815.52670488349</v>
      </c>
      <c r="AJ8" s="94">
        <v>1875.094757324</v>
      </c>
      <c r="AK8" s="94">
        <v>1936.86793078688</v>
      </c>
      <c r="AL8" s="94">
        <v>1999.74134884761</v>
      </c>
      <c r="AM8" s="94">
        <v>2064.43397917969</v>
      </c>
      <c r="AN8" s="94">
        <v>2130.43202364735</v>
      </c>
      <c r="AO8" s="94">
        <v>2195.32474804996</v>
      </c>
      <c r="AP8" s="94">
        <v>2266.59085667536</v>
      </c>
      <c r="AQ8" s="94">
        <v>2343.46324062566</v>
      </c>
      <c r="AR8" s="94">
        <v>2427.32485069096</v>
      </c>
      <c r="AS8" s="94">
        <v>2511.12031793065</v>
      </c>
      <c r="AT8" s="94">
        <v>2595.86649427993</v>
      </c>
      <c r="AU8" s="94">
        <v>2676.46622282378</v>
      </c>
      <c r="AV8" s="94">
        <v>2752.31468436495</v>
      </c>
      <c r="AW8" s="94">
        <v>2830.14857378516</v>
      </c>
      <c r="AX8" s="94">
        <v>2918.20410116825</v>
      </c>
      <c r="AY8" s="94">
        <v>3028.75701532323</v>
      </c>
      <c r="AZ8" s="94">
        <v>3141.10670738973</v>
      </c>
      <c r="BA8" s="94">
        <v>3259.01175717879</v>
      </c>
      <c r="BB8" s="94">
        <v>3369.71007582396</v>
      </c>
      <c r="BC8" s="94">
        <v>3462.03813141674</v>
      </c>
      <c r="BD8" s="94">
        <v>3535.4007165911</v>
      </c>
      <c r="BE8" s="94">
        <v>3624.73175997887</v>
      </c>
      <c r="BF8" s="94">
        <v>3727.81937934796</v>
      </c>
      <c r="BG8" s="94">
        <v>3890.35192763576</v>
      </c>
      <c r="BH8" s="94">
        <v>4094.28915624803</v>
      </c>
      <c r="BI8" s="94">
        <v>4353.10972803055</v>
      </c>
      <c r="BJ8" s="94">
        <v>4633.09339171759</v>
      </c>
      <c r="BK8" s="94">
        <v>4859.25998825498</v>
      </c>
      <c r="BL8" s="94">
        <v>4944.75811091225</v>
      </c>
      <c r="BM8" s="94">
        <v>4925.44318647519</v>
      </c>
      <c r="BN8" s="94">
        <v>4754.59957203679</v>
      </c>
      <c r="BO8" s="94">
        <v>4456.66547690485</v>
      </c>
      <c r="BP8" s="94">
        <v>4197.38701425534</v>
      </c>
      <c r="BQ8" s="94">
        <v>4004.76892387803</v>
      </c>
      <c r="BR8" s="94">
        <v>3859.81654883777</v>
      </c>
      <c r="BS8" s="94">
        <v>3794.11115890463</v>
      </c>
      <c r="BT8" s="94">
        <v>3785.12682497107</v>
      </c>
      <c r="BU8" s="94">
        <v>3726.43571147698</v>
      </c>
      <c r="BV8" s="94">
        <v>3654.89826556592</v>
      </c>
      <c r="BW8" s="94">
        <v>3591.20546034355</v>
      </c>
      <c r="BX8" s="94">
        <v>3549.72528046571</v>
      </c>
      <c r="BY8" s="94">
        <v>3544.01909106675</v>
      </c>
      <c r="BZ8" s="94">
        <v>3628.13250289272</v>
      </c>
      <c r="CA8" s="94">
        <v>3747.54841468135</v>
      </c>
      <c r="CB8" s="94">
        <v>3876.80673453446</v>
      </c>
      <c r="CC8" s="94">
        <v>3992.92042586492</v>
      </c>
      <c r="CD8" s="94">
        <v>4112.64373918643</v>
      </c>
      <c r="CE8" s="94">
        <v>4193.91597617703</v>
      </c>
      <c r="CF8" s="94">
        <v>4275.23542475331</v>
      </c>
      <c r="CG8" s="94">
        <v>4356.40988317841</v>
      </c>
      <c r="CH8" s="94">
        <v>4445.32753856872</v>
      </c>
      <c r="CI8" s="94">
        <v>4523.16066494733</v>
      </c>
      <c r="CJ8" s="94">
        <v>4590.73674274216</v>
      </c>
      <c r="CK8" s="94">
        <v>4646.83562341603</v>
      </c>
      <c r="CL8" s="94">
        <v>4691.8905484745</v>
      </c>
      <c r="CM8" s="94">
        <v>4733.18373042684</v>
      </c>
      <c r="CN8" s="94">
        <v>4774.47691237918</v>
      </c>
    </row>
    <row r="9" spans="1:92" ht="12.75">
      <c r="A9" t="s">
        <v>128</v>
      </c>
      <c r="B9" s="94">
        <v>3827.76963920237</v>
      </c>
      <c r="C9" s="94">
        <v>3827.76963920237</v>
      </c>
      <c r="D9" s="94">
        <v>3827.76963920237</v>
      </c>
      <c r="E9" s="94">
        <v>3827.76963920237</v>
      </c>
      <c r="F9" s="94">
        <v>3827.76963920237</v>
      </c>
      <c r="G9" s="94">
        <v>9714.11842568886</v>
      </c>
      <c r="H9" s="94">
        <v>10699.3652090222</v>
      </c>
      <c r="I9" s="94">
        <v>10762.4150779411</v>
      </c>
      <c r="J9" s="94">
        <v>10780.336108851</v>
      </c>
      <c r="K9" s="94">
        <v>10794.1754765555</v>
      </c>
      <c r="L9" s="94">
        <v>10803.3957104454</v>
      </c>
      <c r="M9" s="94">
        <v>10812.1730423126</v>
      </c>
      <c r="N9" s="94">
        <v>10805.5764342367</v>
      </c>
      <c r="O9" s="94">
        <v>10799.8441613977</v>
      </c>
      <c r="P9" s="94">
        <v>10788.6778417915</v>
      </c>
      <c r="Q9" s="94">
        <v>10740.495824652</v>
      </c>
      <c r="R9" s="94">
        <v>10587.5496865838</v>
      </c>
      <c r="S9" s="94">
        <v>10264.7098875225</v>
      </c>
      <c r="T9" s="94">
        <v>7865.86012015619</v>
      </c>
      <c r="U9" s="94">
        <v>6993.15479402542</v>
      </c>
      <c r="V9" s="94">
        <v>6577.0946287823</v>
      </c>
      <c r="W9" s="94">
        <v>6254.98869429794</v>
      </c>
      <c r="X9" s="94">
        <v>5805.54637521934</v>
      </c>
      <c r="Y9" s="94">
        <v>5358.95331091369</v>
      </c>
      <c r="Z9" s="94">
        <v>5112.26400325603</v>
      </c>
      <c r="AA9" s="94">
        <v>4920.39971167945</v>
      </c>
      <c r="AB9" s="94">
        <v>4799.34625465243</v>
      </c>
      <c r="AC9" s="94">
        <v>4704.28244019297</v>
      </c>
      <c r="AD9" s="94">
        <v>4638.56341091369</v>
      </c>
      <c r="AE9" s="94">
        <v>4567.04991185963</v>
      </c>
      <c r="AF9" s="94">
        <v>4503.17889424702</v>
      </c>
      <c r="AG9" s="94">
        <v>4464.82016559837</v>
      </c>
      <c r="AH9" s="94">
        <v>4431.63625149927</v>
      </c>
      <c r="AI9" s="94">
        <v>4383.90028816594</v>
      </c>
      <c r="AJ9" s="94">
        <v>4363.43990776053</v>
      </c>
      <c r="AK9" s="94">
        <v>4332.79641929207</v>
      </c>
      <c r="AL9" s="94">
        <v>3964.82552983261</v>
      </c>
      <c r="AM9" s="94">
        <v>3964.82552983261</v>
      </c>
      <c r="AN9" s="94">
        <v>3964.82552983261</v>
      </c>
      <c r="AO9" s="94">
        <v>3964.82552983261</v>
      </c>
      <c r="AP9" s="94">
        <v>3964.82552983261</v>
      </c>
      <c r="AQ9" s="94">
        <v>3972.72066190748</v>
      </c>
      <c r="AR9" s="94">
        <v>3988.58500738552</v>
      </c>
      <c r="AS9" s="94">
        <v>4012.2999057449</v>
      </c>
      <c r="AT9" s="94">
        <v>4044.13843236781</v>
      </c>
      <c r="AU9" s="94">
        <v>4083.83262265705</v>
      </c>
      <c r="AV9" s="94">
        <v>4115.6494860571</v>
      </c>
      <c r="AW9" s="94">
        <v>4139.31792532594</v>
      </c>
      <c r="AX9" s="94">
        <v>4155.27904561637</v>
      </c>
      <c r="AY9" s="94">
        <v>4163.26817881632</v>
      </c>
      <c r="AZ9" s="94">
        <v>4163.26817881632</v>
      </c>
      <c r="BA9" s="94">
        <v>4192.65021824179</v>
      </c>
      <c r="BB9" s="94">
        <v>4252.73036519002</v>
      </c>
      <c r="BC9" s="94">
        <v>4344.6067401185</v>
      </c>
      <c r="BD9" s="94">
        <v>4465.65396675757</v>
      </c>
      <c r="BE9" s="94">
        <v>4616.02039891489</v>
      </c>
      <c r="BF9" s="94">
        <v>4736.51114177126</v>
      </c>
      <c r="BG9" s="94">
        <v>4826.20553772976</v>
      </c>
      <c r="BH9" s="94">
        <v>4885.50760947878</v>
      </c>
      <c r="BI9" s="94">
        <v>4915.02345859205</v>
      </c>
      <c r="BJ9" s="94">
        <v>4915.02345859205</v>
      </c>
      <c r="BK9" s="94">
        <v>5131.46804082282</v>
      </c>
      <c r="BL9" s="94">
        <v>5553.83443129116</v>
      </c>
      <c r="BM9" s="94">
        <v>6196.87030925038</v>
      </c>
      <c r="BN9" s="94">
        <v>7044.18351853736</v>
      </c>
      <c r="BO9" s="94">
        <v>8098.32019459679</v>
      </c>
      <c r="BP9" s="94">
        <v>8936.76479489892</v>
      </c>
      <c r="BQ9" s="94">
        <v>9560.03006028457</v>
      </c>
      <c r="BR9" s="94">
        <v>9975.9505310648</v>
      </c>
      <c r="BS9" s="94">
        <v>10184.9515050379</v>
      </c>
      <c r="BT9" s="94">
        <v>10184.9515050378</v>
      </c>
      <c r="BU9" s="94">
        <v>10364.5393132478</v>
      </c>
      <c r="BV9" s="94">
        <v>10720.2462113832</v>
      </c>
      <c r="BW9" s="94">
        <v>11250.7497180274</v>
      </c>
      <c r="BX9" s="94">
        <v>11954.0762491557</v>
      </c>
      <c r="BY9" s="94">
        <v>12836.4310996599</v>
      </c>
      <c r="BZ9" s="94">
        <v>13540.7236019831</v>
      </c>
      <c r="CA9" s="94">
        <v>14074.2679165673</v>
      </c>
      <c r="CB9" s="94">
        <v>14430.5932239245</v>
      </c>
      <c r="CC9" s="94">
        <v>14596.86583949</v>
      </c>
      <c r="CD9" s="94">
        <v>14596.86583949</v>
      </c>
      <c r="CE9" s="94">
        <v>14825.3611241451</v>
      </c>
      <c r="CF9" s="94">
        <v>15290.9020697106</v>
      </c>
      <c r="CG9" s="94">
        <v>15994.6162932204</v>
      </c>
      <c r="CH9" s="94">
        <v>16968.9555401077</v>
      </c>
      <c r="CI9" s="94">
        <v>18159.7086886658</v>
      </c>
      <c r="CJ9" s="94">
        <v>19149.1454975686</v>
      </c>
      <c r="CK9" s="94">
        <v>19871.2175138301</v>
      </c>
      <c r="CL9" s="94">
        <v>20262.1340725302</v>
      </c>
      <c r="CM9" s="94">
        <v>20468.8484099137</v>
      </c>
      <c r="CN9" s="94">
        <v>20675.5627472972</v>
      </c>
    </row>
    <row r="10" spans="1:92" ht="12.75">
      <c r="A10" t="s">
        <v>129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5886.34878648649</v>
      </c>
      <c r="H10" s="94">
        <v>6871.59556981982</v>
      </c>
      <c r="I10" s="94">
        <v>6934.64543873874</v>
      </c>
      <c r="J10" s="94">
        <v>6952.34571036036</v>
      </c>
      <c r="K10" s="94">
        <v>6965.89752792793</v>
      </c>
      <c r="L10" s="94">
        <v>6974.8979045045</v>
      </c>
      <c r="M10" s="94">
        <v>6983.68121081081</v>
      </c>
      <c r="N10" s="94">
        <v>6977.08368153153</v>
      </c>
      <c r="O10" s="94">
        <v>6971.5715036036</v>
      </c>
      <c r="P10" s="94">
        <v>6960.69487612613</v>
      </c>
      <c r="Q10" s="94">
        <v>6907.20212882883</v>
      </c>
      <c r="R10" s="94">
        <v>6743.37236216216</v>
      </c>
      <c r="S10" s="94">
        <v>6404.07143063063</v>
      </c>
      <c r="T10" s="94">
        <v>3983.19021666667</v>
      </c>
      <c r="U10" s="94">
        <v>3083.07216261261</v>
      </c>
      <c r="V10" s="94">
        <v>2644.98918378378</v>
      </c>
      <c r="W10" s="94">
        <v>2306.49623603604</v>
      </c>
      <c r="X10" s="94">
        <v>1846.16154459459</v>
      </c>
      <c r="Y10" s="94">
        <v>1394.12778108108</v>
      </c>
      <c r="Z10" s="94">
        <v>1147.43847342342</v>
      </c>
      <c r="AA10" s="94">
        <v>955.574181846847</v>
      </c>
      <c r="AB10" s="94">
        <v>834.52072481982</v>
      </c>
      <c r="AC10" s="94">
        <v>739.45691036036</v>
      </c>
      <c r="AD10" s="94">
        <v>673.737881081081</v>
      </c>
      <c r="AE10" s="94">
        <v>602.224382027027</v>
      </c>
      <c r="AF10" s="94">
        <v>538.353364414414</v>
      </c>
      <c r="AG10" s="94">
        <v>499.994635765766</v>
      </c>
      <c r="AH10" s="94">
        <v>466.810721666667</v>
      </c>
      <c r="AI10" s="94">
        <v>419.074758333333</v>
      </c>
      <c r="AJ10" s="94">
        <v>398.614377927928</v>
      </c>
      <c r="AK10" s="94">
        <v>367.97088945946</v>
      </c>
      <c r="AL10" s="94">
        <v>0</v>
      </c>
      <c r="AM10" s="94">
        <v>0</v>
      </c>
      <c r="AN10" s="94">
        <v>0</v>
      </c>
      <c r="AO10" s="94">
        <v>0</v>
      </c>
      <c r="AP10" s="94">
        <v>0</v>
      </c>
      <c r="AQ10" s="94">
        <v>0</v>
      </c>
      <c r="AR10" s="94">
        <v>0</v>
      </c>
      <c r="AS10" s="94">
        <v>0</v>
      </c>
      <c r="AT10" s="94"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v>0</v>
      </c>
      <c r="BA10" s="94">
        <v>0</v>
      </c>
      <c r="BB10" s="94">
        <v>0</v>
      </c>
      <c r="BC10" s="94">
        <v>0</v>
      </c>
      <c r="BD10" s="94">
        <v>0</v>
      </c>
      <c r="BE10" s="94">
        <v>0</v>
      </c>
      <c r="BF10" s="94">
        <v>0</v>
      </c>
      <c r="BG10" s="94">
        <v>0</v>
      </c>
      <c r="BH10" s="94">
        <v>0</v>
      </c>
      <c r="BI10" s="94">
        <v>0</v>
      </c>
      <c r="BJ10" s="94">
        <v>0</v>
      </c>
      <c r="BK10" s="94">
        <v>0</v>
      </c>
      <c r="BL10" s="94">
        <v>0</v>
      </c>
      <c r="BM10" s="94">
        <v>0</v>
      </c>
      <c r="BN10" s="94">
        <v>0</v>
      </c>
      <c r="BO10" s="94">
        <v>0</v>
      </c>
      <c r="BP10" s="94">
        <v>0</v>
      </c>
      <c r="BQ10" s="94">
        <v>0</v>
      </c>
      <c r="BR10" s="94">
        <v>0</v>
      </c>
      <c r="BS10" s="94">
        <v>0</v>
      </c>
      <c r="BT10" s="94">
        <v>0</v>
      </c>
      <c r="BU10" s="94">
        <v>0</v>
      </c>
      <c r="BV10" s="94">
        <v>0</v>
      </c>
      <c r="BW10" s="94">
        <v>0</v>
      </c>
      <c r="BX10" s="94">
        <v>0</v>
      </c>
      <c r="BY10" s="94">
        <v>0</v>
      </c>
      <c r="BZ10" s="94">
        <v>0</v>
      </c>
      <c r="CA10" s="94">
        <v>0</v>
      </c>
      <c r="CB10" s="94">
        <v>0</v>
      </c>
      <c r="CC10" s="94">
        <v>0</v>
      </c>
      <c r="CD10" s="94">
        <v>0</v>
      </c>
      <c r="CE10" s="94">
        <v>0</v>
      </c>
      <c r="CF10" s="94">
        <v>0</v>
      </c>
      <c r="CG10" s="94">
        <v>0</v>
      </c>
      <c r="CH10" s="94">
        <v>0</v>
      </c>
      <c r="CI10" s="94">
        <v>0</v>
      </c>
      <c r="CJ10" s="94">
        <v>0</v>
      </c>
      <c r="CK10" s="94">
        <v>0</v>
      </c>
      <c r="CL10" s="94">
        <v>0</v>
      </c>
      <c r="CM10" s="94">
        <v>0</v>
      </c>
      <c r="CN10" s="94">
        <v>0</v>
      </c>
    </row>
    <row r="11" spans="1:92" ht="12.75">
      <c r="A11" t="s">
        <v>130</v>
      </c>
      <c r="B11" s="94">
        <v>539.607477040207</v>
      </c>
      <c r="C11" s="94">
        <v>539.607477040207</v>
      </c>
      <c r="D11" s="94">
        <v>539.607477040207</v>
      </c>
      <c r="E11" s="94">
        <v>539.607477040207</v>
      </c>
      <c r="F11" s="94">
        <v>539.607477040207</v>
      </c>
      <c r="G11" s="94">
        <v>539.607477040207</v>
      </c>
      <c r="H11" s="94">
        <v>539.607477040207</v>
      </c>
      <c r="I11" s="94">
        <v>539.607477040207</v>
      </c>
      <c r="J11" s="94">
        <v>539.82823632851</v>
      </c>
      <c r="K11" s="94">
        <v>540.115786465373</v>
      </c>
      <c r="L11" s="94">
        <v>540.335643778769</v>
      </c>
      <c r="M11" s="94">
        <v>540.329669339609</v>
      </c>
      <c r="N11" s="94">
        <v>540.330590543015</v>
      </c>
      <c r="O11" s="94">
        <v>540.110495631917</v>
      </c>
      <c r="P11" s="94">
        <v>539.820803503207</v>
      </c>
      <c r="Q11" s="94">
        <v>545.131533660991</v>
      </c>
      <c r="R11" s="94">
        <v>556.015162259461</v>
      </c>
      <c r="S11" s="94">
        <v>572.476294729706</v>
      </c>
      <c r="T11" s="94">
        <v>594.507741327355</v>
      </c>
      <c r="U11" s="94">
        <v>621.920469250644</v>
      </c>
      <c r="V11" s="94">
        <v>643.94328283636</v>
      </c>
      <c r="W11" s="94">
        <v>660.330296099746</v>
      </c>
      <c r="X11" s="94">
        <v>671.222668462578</v>
      </c>
      <c r="Y11" s="94">
        <v>676.663367670444</v>
      </c>
      <c r="Z11" s="94">
        <v>676.663367670444</v>
      </c>
      <c r="AA11" s="94">
        <v>676.663367670444</v>
      </c>
      <c r="AB11" s="94">
        <v>676.663367670444</v>
      </c>
      <c r="AC11" s="94">
        <v>676.663367670444</v>
      </c>
      <c r="AD11" s="94">
        <v>676.663367670444</v>
      </c>
      <c r="AE11" s="94">
        <v>676.663367670444</v>
      </c>
      <c r="AF11" s="94">
        <v>676.663367670444</v>
      </c>
      <c r="AG11" s="94">
        <v>676.663367670444</v>
      </c>
      <c r="AH11" s="94">
        <v>676.663367670444</v>
      </c>
      <c r="AI11" s="94">
        <v>676.663367670444</v>
      </c>
      <c r="AJ11" s="94">
        <v>676.663367670444</v>
      </c>
      <c r="AK11" s="94">
        <v>676.663367670444</v>
      </c>
      <c r="AL11" s="94">
        <v>676.663367670444</v>
      </c>
      <c r="AM11" s="94">
        <v>676.663367670444</v>
      </c>
      <c r="AN11" s="94">
        <v>676.663367670444</v>
      </c>
      <c r="AO11" s="94">
        <v>676.663367670444</v>
      </c>
      <c r="AP11" s="94">
        <v>676.663367670444</v>
      </c>
      <c r="AQ11" s="94">
        <v>684.558499745319</v>
      </c>
      <c r="AR11" s="94">
        <v>700.42284522336</v>
      </c>
      <c r="AS11" s="94">
        <v>724.137743582733</v>
      </c>
      <c r="AT11" s="94">
        <v>755.976270205652</v>
      </c>
      <c r="AU11" s="94">
        <v>795.67046049489</v>
      </c>
      <c r="AV11" s="94">
        <v>827.487323894936</v>
      </c>
      <c r="AW11" s="94">
        <v>851.155763163776</v>
      </c>
      <c r="AX11" s="94">
        <v>867.116883454208</v>
      </c>
      <c r="AY11" s="94">
        <v>875.106016654155</v>
      </c>
      <c r="AZ11" s="94">
        <v>875.106016654155</v>
      </c>
      <c r="BA11" s="94">
        <v>904.488056079623</v>
      </c>
      <c r="BB11" s="94">
        <v>964.568203027861</v>
      </c>
      <c r="BC11" s="94">
        <v>1056.44457795634</v>
      </c>
      <c r="BD11" s="94">
        <v>1177.49180459541</v>
      </c>
      <c r="BE11" s="94">
        <v>1327.85823675273</v>
      </c>
      <c r="BF11" s="94">
        <v>1448.3489796091</v>
      </c>
      <c r="BG11" s="94">
        <v>1538.0433755676</v>
      </c>
      <c r="BH11" s="94">
        <v>1597.34544731662</v>
      </c>
      <c r="BI11" s="94">
        <v>1626.86129642989</v>
      </c>
      <c r="BJ11" s="94">
        <v>1626.86129642989</v>
      </c>
      <c r="BK11" s="94">
        <v>1843.30587866066</v>
      </c>
      <c r="BL11" s="94">
        <v>2265.67226912899</v>
      </c>
      <c r="BM11" s="94">
        <v>2908.70814708822</v>
      </c>
      <c r="BN11" s="94">
        <v>3756.0213563752</v>
      </c>
      <c r="BO11" s="94">
        <v>4810.15803243463</v>
      </c>
      <c r="BP11" s="94">
        <v>5648.60263273676</v>
      </c>
      <c r="BQ11" s="94">
        <v>6271.8678981224</v>
      </c>
      <c r="BR11" s="94">
        <v>6687.78836890264</v>
      </c>
      <c r="BS11" s="94">
        <v>6896.78934287569</v>
      </c>
      <c r="BT11" s="94">
        <v>6896.78934287569</v>
      </c>
      <c r="BU11" s="94">
        <v>7076.37715108561</v>
      </c>
      <c r="BV11" s="94">
        <v>7432.08404922108</v>
      </c>
      <c r="BW11" s="94">
        <v>7962.58755586525</v>
      </c>
      <c r="BX11" s="94">
        <v>8665.91408699357</v>
      </c>
      <c r="BY11" s="94">
        <v>9548.26893749773</v>
      </c>
      <c r="BZ11" s="94">
        <v>10252.5614398209</v>
      </c>
      <c r="CA11" s="94">
        <v>10786.1057544052</v>
      </c>
      <c r="CB11" s="94">
        <v>11142.4310617624</v>
      </c>
      <c r="CC11" s="94">
        <v>11308.7036773278</v>
      </c>
      <c r="CD11" s="94">
        <v>11308.7036773278</v>
      </c>
      <c r="CE11" s="94">
        <v>11537.198961983</v>
      </c>
      <c r="CF11" s="94">
        <v>12002.7399075485</v>
      </c>
      <c r="CG11" s="94">
        <v>12706.4541310583</v>
      </c>
      <c r="CH11" s="94">
        <v>13680.7933779455</v>
      </c>
      <c r="CI11" s="94">
        <v>14871.5465265036</v>
      </c>
      <c r="CJ11" s="94">
        <v>15860.9833354065</v>
      </c>
      <c r="CK11" s="94">
        <v>16583.0553516679</v>
      </c>
      <c r="CL11" s="94">
        <v>16973.971910368</v>
      </c>
      <c r="CM11" s="94">
        <v>17180.6862477515</v>
      </c>
      <c r="CN11" s="94">
        <v>17387.400585135</v>
      </c>
    </row>
    <row r="12" spans="1:92" ht="12.75">
      <c r="A12" t="s">
        <v>131</v>
      </c>
      <c r="B12" s="15">
        <v>3849180.33333333</v>
      </c>
      <c r="C12" s="15">
        <v>3970687</v>
      </c>
      <c r="D12" s="15">
        <v>3906853</v>
      </c>
      <c r="E12" s="15">
        <v>3918373.66666667</v>
      </c>
      <c r="F12" s="15">
        <v>4008629.33333333</v>
      </c>
      <c r="G12" s="15">
        <v>3981854</v>
      </c>
      <c r="H12" s="15">
        <v>4011970</v>
      </c>
      <c r="I12" s="15">
        <v>4084089</v>
      </c>
      <c r="J12" s="15">
        <v>4019255.33333333</v>
      </c>
      <c r="K12" s="15">
        <v>4282258.66666667</v>
      </c>
      <c r="L12" s="15">
        <v>4215259.33333333</v>
      </c>
      <c r="M12" s="15">
        <v>4106955</v>
      </c>
      <c r="N12" s="15">
        <v>3951541</v>
      </c>
      <c r="O12" s="15">
        <v>4035597.66666667</v>
      </c>
      <c r="P12" s="15">
        <v>3959599</v>
      </c>
      <c r="Q12" s="15">
        <v>3951931.66666667</v>
      </c>
      <c r="R12" s="15">
        <v>3980519.33333333</v>
      </c>
      <c r="S12" s="15">
        <v>4064577.66666667</v>
      </c>
      <c r="T12" s="15">
        <v>4018089.33333333</v>
      </c>
      <c r="U12" s="15">
        <v>4025872.33333333</v>
      </c>
      <c r="V12" s="15">
        <v>3832744.66666667</v>
      </c>
      <c r="W12" s="15">
        <v>3794684.66666667</v>
      </c>
      <c r="X12" s="15">
        <v>3601700</v>
      </c>
      <c r="Y12" s="15">
        <v>3560183</v>
      </c>
      <c r="Z12" s="15">
        <v>3652529.66666667</v>
      </c>
      <c r="AA12" s="15">
        <v>3461028</v>
      </c>
      <c r="AB12" s="15">
        <v>3515177.66666667</v>
      </c>
      <c r="AC12" s="15">
        <v>3518930.66666667</v>
      </c>
      <c r="AD12" s="15">
        <v>3796155.66666667</v>
      </c>
      <c r="AE12" s="15">
        <v>3946401</v>
      </c>
      <c r="AF12" s="15">
        <v>4073048</v>
      </c>
      <c r="AG12" s="15">
        <v>3976423.66666667</v>
      </c>
      <c r="AH12" s="15">
        <v>3781906.33333333</v>
      </c>
      <c r="AI12" s="15">
        <v>3819698.33333333</v>
      </c>
      <c r="AJ12" s="15">
        <v>4013265.66666667</v>
      </c>
      <c r="AK12" s="15">
        <v>4469317.66666667</v>
      </c>
      <c r="AL12" s="15">
        <v>4422958</v>
      </c>
      <c r="AM12" s="15">
        <v>4443635.33333333</v>
      </c>
      <c r="AN12" s="15">
        <v>4450680.66666667</v>
      </c>
      <c r="AO12" s="15">
        <v>4495320</v>
      </c>
      <c r="AP12" s="15">
        <v>4633122.33333333</v>
      </c>
      <c r="AQ12" s="15">
        <v>4475398.33333333</v>
      </c>
      <c r="AR12" s="15">
        <v>4435606.33333333</v>
      </c>
      <c r="AS12" s="15">
        <v>4503540</v>
      </c>
      <c r="AT12" s="15">
        <v>4445492</v>
      </c>
      <c r="AU12" s="15">
        <v>4325820.33333333</v>
      </c>
      <c r="AV12" s="15">
        <v>4044170.66666667</v>
      </c>
      <c r="AW12" s="15">
        <v>3870469.33333333</v>
      </c>
      <c r="AX12" s="15">
        <v>3745423.66666667</v>
      </c>
      <c r="AY12" s="15">
        <v>3779282.33333333</v>
      </c>
      <c r="AZ12" s="15">
        <v>3672448.66666667</v>
      </c>
      <c r="BA12" s="15">
        <v>3673630.33333333</v>
      </c>
      <c r="BB12" s="15">
        <v>3496360</v>
      </c>
      <c r="BC12" s="15">
        <v>3151094.66666667</v>
      </c>
      <c r="BD12" s="15">
        <v>2871468</v>
      </c>
      <c r="BE12" s="15">
        <v>2800027.66666667</v>
      </c>
      <c r="BF12" s="15">
        <v>2760176.66666667</v>
      </c>
      <c r="BG12" s="15">
        <v>2621761</v>
      </c>
      <c r="BH12" s="15">
        <v>2441391.33333333</v>
      </c>
      <c r="BI12" s="15">
        <v>2315095</v>
      </c>
      <c r="BJ12" s="15">
        <v>2211596.33333333</v>
      </c>
      <c r="BK12" s="15">
        <v>2169265.66666667</v>
      </c>
      <c r="BL12" s="15">
        <v>2099542</v>
      </c>
      <c r="BM12" s="15">
        <v>2037352.66666667</v>
      </c>
      <c r="BN12" s="15">
        <v>1907565.66666667</v>
      </c>
      <c r="BO12" s="15">
        <v>1980868</v>
      </c>
      <c r="BP12" s="15">
        <v>1926829.33333333</v>
      </c>
      <c r="BQ12" s="15">
        <v>1832414</v>
      </c>
      <c r="BR12" s="15">
        <v>1824007</v>
      </c>
      <c r="BS12" s="15">
        <v>1787030.66666667</v>
      </c>
      <c r="BT12" s="15">
        <v>1809900.33333333</v>
      </c>
      <c r="BU12" s="15">
        <v>1763071.66666667</v>
      </c>
      <c r="BV12" s="15">
        <v>1634935.33333333</v>
      </c>
      <c r="BW12" s="15">
        <v>1661296.66666667</v>
      </c>
      <c r="BX12" s="15">
        <v>1621154.33333333</v>
      </c>
      <c r="BY12" s="15">
        <v>1611641</v>
      </c>
      <c r="BZ12" s="15">
        <v>1448827</v>
      </c>
      <c r="CA12" s="15">
        <v>1455593.66666667</v>
      </c>
      <c r="CB12" s="15">
        <v>1382472.33333333</v>
      </c>
      <c r="CC12" s="15">
        <v>1245387</v>
      </c>
      <c r="CD12" s="15">
        <v>1116072.33333333</v>
      </c>
      <c r="CE12" s="15">
        <v>960716.133333333</v>
      </c>
      <c r="CF12" s="15">
        <v>888866.033333333</v>
      </c>
      <c r="CG12" s="15">
        <v>819794.933333333</v>
      </c>
      <c r="CH12" s="15">
        <v>733849.266666667</v>
      </c>
      <c r="CI12" s="15">
        <v>618106.266666667</v>
      </c>
      <c r="CJ12" s="15">
        <v>531940.766666667</v>
      </c>
      <c r="CK12" s="15">
        <v>469000.233333333</v>
      </c>
      <c r="CL12" s="15">
        <v>331147.833333333</v>
      </c>
      <c r="CM12" s="15">
        <v>296281.166666667</v>
      </c>
      <c r="CN12" s="15">
        <v>915939.4</v>
      </c>
    </row>
    <row r="14" ht="12.75">
      <c r="A14" s="19" t="s">
        <v>132</v>
      </c>
    </row>
    <row r="15" spans="1:92" ht="12.75">
      <c r="A15" t="s">
        <v>123</v>
      </c>
      <c r="B15">
        <f aca="true" t="shared" si="0" ref="B15:AG15">B4</f>
        <v>0</v>
      </c>
      <c r="C15">
        <f t="shared" si="0"/>
        <v>1</v>
      </c>
      <c r="D15">
        <f t="shared" si="0"/>
        <v>2</v>
      </c>
      <c r="E15">
        <f t="shared" si="0"/>
        <v>3</v>
      </c>
      <c r="F15">
        <f t="shared" si="0"/>
        <v>4</v>
      </c>
      <c r="G15">
        <f t="shared" si="0"/>
        <v>5</v>
      </c>
      <c r="H15">
        <f t="shared" si="0"/>
        <v>6</v>
      </c>
      <c r="I15">
        <f t="shared" si="0"/>
        <v>7</v>
      </c>
      <c r="J15">
        <f t="shared" si="0"/>
        <v>8</v>
      </c>
      <c r="K15">
        <f t="shared" si="0"/>
        <v>9</v>
      </c>
      <c r="L15">
        <f t="shared" si="0"/>
        <v>10</v>
      </c>
      <c r="M15">
        <f t="shared" si="0"/>
        <v>11</v>
      </c>
      <c r="N15">
        <f t="shared" si="0"/>
        <v>12</v>
      </c>
      <c r="O15">
        <f t="shared" si="0"/>
        <v>13</v>
      </c>
      <c r="P15">
        <f t="shared" si="0"/>
        <v>14</v>
      </c>
      <c r="Q15">
        <f t="shared" si="0"/>
        <v>15</v>
      </c>
      <c r="R15">
        <f t="shared" si="0"/>
        <v>16</v>
      </c>
      <c r="S15">
        <f t="shared" si="0"/>
        <v>17</v>
      </c>
      <c r="T15">
        <f t="shared" si="0"/>
        <v>18</v>
      </c>
      <c r="U15">
        <f t="shared" si="0"/>
        <v>19</v>
      </c>
      <c r="V15">
        <f t="shared" si="0"/>
        <v>20</v>
      </c>
      <c r="W15">
        <f t="shared" si="0"/>
        <v>21</v>
      </c>
      <c r="X15">
        <f t="shared" si="0"/>
        <v>22</v>
      </c>
      <c r="Y15">
        <f t="shared" si="0"/>
        <v>23</v>
      </c>
      <c r="Z15">
        <f t="shared" si="0"/>
        <v>24</v>
      </c>
      <c r="AA15">
        <f t="shared" si="0"/>
        <v>25</v>
      </c>
      <c r="AB15">
        <f t="shared" si="0"/>
        <v>26</v>
      </c>
      <c r="AC15">
        <f t="shared" si="0"/>
        <v>27</v>
      </c>
      <c r="AD15">
        <f t="shared" si="0"/>
        <v>28</v>
      </c>
      <c r="AE15">
        <f t="shared" si="0"/>
        <v>29</v>
      </c>
      <c r="AF15">
        <f t="shared" si="0"/>
        <v>30</v>
      </c>
      <c r="AG15">
        <f t="shared" si="0"/>
        <v>31</v>
      </c>
      <c r="AH15">
        <f aca="true" t="shared" si="1" ref="AH15:BM15">AH4</f>
        <v>32</v>
      </c>
      <c r="AI15">
        <f t="shared" si="1"/>
        <v>33</v>
      </c>
      <c r="AJ15">
        <f t="shared" si="1"/>
        <v>34</v>
      </c>
      <c r="AK15">
        <f t="shared" si="1"/>
        <v>35</v>
      </c>
      <c r="AL15">
        <f t="shared" si="1"/>
        <v>36</v>
      </c>
      <c r="AM15">
        <f t="shared" si="1"/>
        <v>37</v>
      </c>
      <c r="AN15">
        <f t="shared" si="1"/>
        <v>38</v>
      </c>
      <c r="AO15">
        <f t="shared" si="1"/>
        <v>39</v>
      </c>
      <c r="AP15">
        <f t="shared" si="1"/>
        <v>40</v>
      </c>
      <c r="AQ15">
        <f t="shared" si="1"/>
        <v>41</v>
      </c>
      <c r="AR15">
        <f t="shared" si="1"/>
        <v>42</v>
      </c>
      <c r="AS15">
        <f t="shared" si="1"/>
        <v>43</v>
      </c>
      <c r="AT15">
        <f t="shared" si="1"/>
        <v>44</v>
      </c>
      <c r="AU15">
        <f t="shared" si="1"/>
        <v>45</v>
      </c>
      <c r="AV15">
        <f t="shared" si="1"/>
        <v>46</v>
      </c>
      <c r="AW15">
        <f t="shared" si="1"/>
        <v>47</v>
      </c>
      <c r="AX15">
        <f t="shared" si="1"/>
        <v>48</v>
      </c>
      <c r="AY15">
        <f t="shared" si="1"/>
        <v>49</v>
      </c>
      <c r="AZ15">
        <f t="shared" si="1"/>
        <v>50</v>
      </c>
      <c r="BA15">
        <f t="shared" si="1"/>
        <v>51</v>
      </c>
      <c r="BB15">
        <f t="shared" si="1"/>
        <v>52</v>
      </c>
      <c r="BC15">
        <f t="shared" si="1"/>
        <v>53</v>
      </c>
      <c r="BD15">
        <f t="shared" si="1"/>
        <v>54</v>
      </c>
      <c r="BE15">
        <f t="shared" si="1"/>
        <v>55</v>
      </c>
      <c r="BF15">
        <f t="shared" si="1"/>
        <v>56</v>
      </c>
      <c r="BG15">
        <f t="shared" si="1"/>
        <v>57</v>
      </c>
      <c r="BH15">
        <f t="shared" si="1"/>
        <v>58</v>
      </c>
      <c r="BI15">
        <f t="shared" si="1"/>
        <v>59</v>
      </c>
      <c r="BJ15">
        <f t="shared" si="1"/>
        <v>60</v>
      </c>
      <c r="BK15">
        <f t="shared" si="1"/>
        <v>61</v>
      </c>
      <c r="BL15">
        <f t="shared" si="1"/>
        <v>62</v>
      </c>
      <c r="BM15">
        <f t="shared" si="1"/>
        <v>63</v>
      </c>
      <c r="BN15">
        <f aca="true" t="shared" si="2" ref="BN15:CN15">BN4</f>
        <v>64</v>
      </c>
      <c r="BO15">
        <f t="shared" si="2"/>
        <v>65</v>
      </c>
      <c r="BP15">
        <f t="shared" si="2"/>
        <v>66</v>
      </c>
      <c r="BQ15">
        <f t="shared" si="2"/>
        <v>67</v>
      </c>
      <c r="BR15">
        <f t="shared" si="2"/>
        <v>68</v>
      </c>
      <c r="BS15">
        <f t="shared" si="2"/>
        <v>69</v>
      </c>
      <c r="BT15">
        <f t="shared" si="2"/>
        <v>70</v>
      </c>
      <c r="BU15">
        <f t="shared" si="2"/>
        <v>71</v>
      </c>
      <c r="BV15">
        <f t="shared" si="2"/>
        <v>72</v>
      </c>
      <c r="BW15">
        <f t="shared" si="2"/>
        <v>73</v>
      </c>
      <c r="BX15">
        <f t="shared" si="2"/>
        <v>74</v>
      </c>
      <c r="BY15">
        <f t="shared" si="2"/>
        <v>75</v>
      </c>
      <c r="BZ15">
        <f t="shared" si="2"/>
        <v>76</v>
      </c>
      <c r="CA15">
        <f t="shared" si="2"/>
        <v>77</v>
      </c>
      <c r="CB15">
        <f t="shared" si="2"/>
        <v>78</v>
      </c>
      <c r="CC15">
        <f t="shared" si="2"/>
        <v>79</v>
      </c>
      <c r="CD15">
        <f t="shared" si="2"/>
        <v>80</v>
      </c>
      <c r="CE15">
        <f t="shared" si="2"/>
        <v>81</v>
      </c>
      <c r="CF15">
        <f t="shared" si="2"/>
        <v>82</v>
      </c>
      <c r="CG15">
        <f t="shared" si="2"/>
        <v>83</v>
      </c>
      <c r="CH15">
        <f t="shared" si="2"/>
        <v>84</v>
      </c>
      <c r="CI15">
        <f t="shared" si="2"/>
        <v>85</v>
      </c>
      <c r="CJ15">
        <f t="shared" si="2"/>
        <v>86</v>
      </c>
      <c r="CK15">
        <f t="shared" si="2"/>
        <v>87</v>
      </c>
      <c r="CL15">
        <f t="shared" si="2"/>
        <v>88</v>
      </c>
      <c r="CM15">
        <f t="shared" si="2"/>
        <v>89</v>
      </c>
      <c r="CN15">
        <f t="shared" si="2"/>
        <v>90</v>
      </c>
    </row>
    <row r="16" spans="1:92" ht="12.75">
      <c r="A16" t="s">
        <v>124</v>
      </c>
      <c r="B16" s="95">
        <f aca="true" t="shared" si="3" ref="B16:AG16">B5</f>
        <v>10057.2845101255</v>
      </c>
      <c r="C16" s="95">
        <f t="shared" si="3"/>
        <v>10778.8553448513</v>
      </c>
      <c r="D16" s="95">
        <f t="shared" si="3"/>
        <v>11500.4261795771</v>
      </c>
      <c r="E16" s="95">
        <f t="shared" si="3"/>
        <v>12165.604404028</v>
      </c>
      <c r="F16" s="95">
        <f t="shared" si="3"/>
        <v>12774.3771880573</v>
      </c>
      <c r="G16" s="95">
        <f t="shared" si="3"/>
        <v>19227.0205492608</v>
      </c>
      <c r="H16" s="95">
        <f t="shared" si="3"/>
        <v>20693.9339517054</v>
      </c>
      <c r="I16" s="95">
        <f t="shared" si="3"/>
        <v>21239.8519795276</v>
      </c>
      <c r="J16" s="95">
        <f t="shared" si="3"/>
        <v>21730.6271863537</v>
      </c>
      <c r="K16" s="95">
        <f t="shared" si="3"/>
        <v>22234.3525618328</v>
      </c>
      <c r="L16" s="95">
        <f t="shared" si="3"/>
        <v>22721.7634667666</v>
      </c>
      <c r="M16" s="95">
        <f t="shared" si="3"/>
        <v>23265.0714238307</v>
      </c>
      <c r="N16" s="95">
        <f t="shared" si="3"/>
        <v>23838.7301219114</v>
      </c>
      <c r="O16" s="95">
        <f t="shared" si="3"/>
        <v>24501.4973514759</v>
      </c>
      <c r="P16" s="95">
        <f t="shared" si="3"/>
        <v>25231.2131623877</v>
      </c>
      <c r="Q16" s="95">
        <f t="shared" si="3"/>
        <v>25949.0215353674</v>
      </c>
      <c r="R16" s="95">
        <f t="shared" si="3"/>
        <v>26527.5601987769</v>
      </c>
      <c r="S16" s="95">
        <f t="shared" si="3"/>
        <v>26837.1516729283</v>
      </c>
      <c r="T16" s="95">
        <f t="shared" si="3"/>
        <v>24939.4773970976</v>
      </c>
      <c r="U16" s="95">
        <f t="shared" si="3"/>
        <v>24468.7768723552</v>
      </c>
      <c r="V16" s="95">
        <f t="shared" si="3"/>
        <v>24470.5963412217</v>
      </c>
      <c r="W16" s="95">
        <f t="shared" si="3"/>
        <v>24635.6270320469</v>
      </c>
      <c r="X16" s="95">
        <f t="shared" si="3"/>
        <v>24769.9933586402</v>
      </c>
      <c r="Y16" s="95">
        <f t="shared" si="3"/>
        <v>25038.0807519856</v>
      </c>
      <c r="Z16" s="95">
        <f t="shared" si="3"/>
        <v>25476.9520932701</v>
      </c>
      <c r="AA16" s="95">
        <f t="shared" si="3"/>
        <v>25988.0006173252</v>
      </c>
      <c r="AB16" s="95">
        <f t="shared" si="3"/>
        <v>26474.943701087</v>
      </c>
      <c r="AC16" s="95">
        <f t="shared" si="3"/>
        <v>26940.5277856023</v>
      </c>
      <c r="AD16" s="95">
        <f t="shared" si="3"/>
        <v>27321.6667027854</v>
      </c>
      <c r="AE16" s="95">
        <f t="shared" si="3"/>
        <v>27728.1254336943</v>
      </c>
      <c r="AF16" s="95">
        <f t="shared" si="3"/>
        <v>27996.9235282773</v>
      </c>
      <c r="AG16" s="95">
        <f t="shared" si="3"/>
        <v>28165.8526512108</v>
      </c>
      <c r="AH16" s="95">
        <f aca="true" t="shared" si="4" ref="AH16:BM16">AH5</f>
        <v>28212.2279729599</v>
      </c>
      <c r="AI16" s="95">
        <f t="shared" si="4"/>
        <v>28156.7749696288</v>
      </c>
      <c r="AJ16" s="95">
        <f t="shared" si="4"/>
        <v>28063.3073279247</v>
      </c>
      <c r="AK16" s="95">
        <f t="shared" si="4"/>
        <v>27934.0747159748</v>
      </c>
      <c r="AL16" s="95">
        <f t="shared" si="4"/>
        <v>27605.7681426309</v>
      </c>
      <c r="AM16" s="95">
        <f t="shared" si="4"/>
        <v>27764.2180043163</v>
      </c>
      <c r="AN16" s="95">
        <f t="shared" si="4"/>
        <v>27972.6946761013</v>
      </c>
      <c r="AO16" s="95">
        <f t="shared" si="4"/>
        <v>28188.3695811068</v>
      </c>
      <c r="AP16" s="95">
        <f t="shared" si="4"/>
        <v>28488.4159969042</v>
      </c>
      <c r="AQ16" s="95">
        <f t="shared" si="4"/>
        <v>28729.5931425126</v>
      </c>
      <c r="AR16" s="95">
        <f t="shared" si="4"/>
        <v>28917.1927405502</v>
      </c>
      <c r="AS16" s="95">
        <f t="shared" si="4"/>
        <v>29178.8764110531</v>
      </c>
      <c r="AT16" s="95">
        <f t="shared" si="4"/>
        <v>29523.5045584406</v>
      </c>
      <c r="AU16" s="95">
        <f t="shared" si="4"/>
        <v>29933.7987369777</v>
      </c>
      <c r="AV16" s="95">
        <f t="shared" si="4"/>
        <v>30418.7958758049</v>
      </c>
      <c r="AW16" s="95">
        <f t="shared" si="4"/>
        <v>31007.8948398189</v>
      </c>
      <c r="AX16" s="95">
        <f t="shared" si="4"/>
        <v>31632.978293932</v>
      </c>
      <c r="AY16" s="95">
        <f t="shared" si="4"/>
        <v>32281.6026422124</v>
      </c>
      <c r="AZ16" s="95">
        <f t="shared" si="4"/>
        <v>32877.6208244908</v>
      </c>
      <c r="BA16" s="95">
        <f t="shared" si="4"/>
        <v>33458.0336525212</v>
      </c>
      <c r="BB16" s="95">
        <f t="shared" si="4"/>
        <v>33909.3228088963</v>
      </c>
      <c r="BC16" s="95">
        <f t="shared" si="4"/>
        <v>34237.4147259225</v>
      </c>
      <c r="BD16" s="95">
        <f t="shared" si="4"/>
        <v>34487.5545522469</v>
      </c>
      <c r="BE16" s="95">
        <f t="shared" si="4"/>
        <v>34765.8905273972</v>
      </c>
      <c r="BF16" s="95">
        <f t="shared" si="4"/>
        <v>34953.9577168949</v>
      </c>
      <c r="BG16" s="95">
        <f t="shared" si="4"/>
        <v>35233.4431278484</v>
      </c>
      <c r="BH16" s="95">
        <f t="shared" si="4"/>
        <v>35498.5300827686</v>
      </c>
      <c r="BI16" s="95">
        <f t="shared" si="4"/>
        <v>35687.1754943173</v>
      </c>
      <c r="BJ16" s="95">
        <f t="shared" si="4"/>
        <v>35775.778783937</v>
      </c>
      <c r="BK16" s="95">
        <f t="shared" si="4"/>
        <v>36011.304799883</v>
      </c>
      <c r="BL16" s="95">
        <f t="shared" si="4"/>
        <v>36250.6744915151</v>
      </c>
      <c r="BM16" s="95">
        <f t="shared" si="4"/>
        <v>36649.4712119993</v>
      </c>
      <c r="BN16" s="95">
        <f aca="true" t="shared" si="5" ref="BN16:CN16">BN5</f>
        <v>37194.823246415</v>
      </c>
      <c r="BO16" s="95">
        <f t="shared" si="5"/>
        <v>37846.5248526726</v>
      </c>
      <c r="BP16" s="95">
        <f t="shared" si="5"/>
        <v>38319.1949106504</v>
      </c>
      <c r="BQ16" s="95">
        <f t="shared" si="5"/>
        <v>38585.9182160585</v>
      </c>
      <c r="BR16" s="95">
        <f t="shared" si="5"/>
        <v>38662.1445070703</v>
      </c>
      <c r="BS16" s="95">
        <f t="shared" si="5"/>
        <v>38517.4760723593</v>
      </c>
      <c r="BT16" s="95">
        <f t="shared" si="5"/>
        <v>38218.5844780182</v>
      </c>
      <c r="BU16" s="95">
        <f t="shared" si="5"/>
        <v>38070.3403557318</v>
      </c>
      <c r="BV16" s="95">
        <f t="shared" si="5"/>
        <v>38123.4642772369</v>
      </c>
      <c r="BW16" s="95">
        <f t="shared" si="5"/>
        <v>38404.5949625974</v>
      </c>
      <c r="BX16" s="95">
        <f t="shared" si="5"/>
        <v>38912.0545043324</v>
      </c>
      <c r="BY16" s="95">
        <f t="shared" si="5"/>
        <v>39631.9592887015</v>
      </c>
      <c r="BZ16" s="95">
        <f t="shared" si="5"/>
        <v>40250.5310974993</v>
      </c>
      <c r="CA16" s="95">
        <f t="shared" si="5"/>
        <v>40714.4965986274</v>
      </c>
      <c r="CB16" s="95">
        <f t="shared" si="5"/>
        <v>40927.8475485653</v>
      </c>
      <c r="CC16" s="95">
        <f t="shared" si="5"/>
        <v>40958.988870828</v>
      </c>
      <c r="CD16" s="95">
        <f t="shared" si="5"/>
        <v>40811.4765120066</v>
      </c>
      <c r="CE16" s="95">
        <f t="shared" si="5"/>
        <v>40849.7842503195</v>
      </c>
      <c r="CF16" s="95">
        <f t="shared" si="5"/>
        <v>41111.7181451649</v>
      </c>
      <c r="CG16" s="95">
        <f t="shared" si="5"/>
        <v>41616.3658113189</v>
      </c>
      <c r="CH16" s="95">
        <f t="shared" si="5"/>
        <v>42326.8181072405</v>
      </c>
      <c r="CI16" s="95">
        <f t="shared" si="5"/>
        <v>43200.0698734281</v>
      </c>
      <c r="CJ16" s="95">
        <f t="shared" si="5"/>
        <v>43853.6670656932</v>
      </c>
      <c r="CK16" s="95">
        <f t="shared" si="5"/>
        <v>44283.5568043243</v>
      </c>
      <c r="CL16" s="95">
        <f t="shared" si="5"/>
        <v>44447.9248040245</v>
      </c>
      <c r="CM16" s="95">
        <f t="shared" si="5"/>
        <v>44466.2562805585</v>
      </c>
      <c r="CN16" s="95">
        <f t="shared" si="5"/>
        <v>44484.5877570926</v>
      </c>
    </row>
    <row r="17" spans="1:92" ht="12.75">
      <c r="A17" t="s">
        <v>125</v>
      </c>
      <c r="B17" s="95">
        <f aca="true" t="shared" si="6" ref="B17:AG17">B6</f>
        <v>6229.51487092314</v>
      </c>
      <c r="C17" s="95">
        <f t="shared" si="6"/>
        <v>6951.08570564895</v>
      </c>
      <c r="D17" s="95">
        <f t="shared" si="6"/>
        <v>7672.65654037475</v>
      </c>
      <c r="E17" s="95">
        <f t="shared" si="6"/>
        <v>8337.83476482558</v>
      </c>
      <c r="F17" s="95">
        <f t="shared" si="6"/>
        <v>8946.60754885496</v>
      </c>
      <c r="G17" s="95">
        <f t="shared" si="6"/>
        <v>9512.90212357194</v>
      </c>
      <c r="H17" s="95">
        <f t="shared" si="6"/>
        <v>9994.5687426832</v>
      </c>
      <c r="I17" s="95">
        <f t="shared" si="6"/>
        <v>10477.4369015865</v>
      </c>
      <c r="J17" s="95">
        <f t="shared" si="6"/>
        <v>10950.2910775027</v>
      </c>
      <c r="K17" s="95">
        <f t="shared" si="6"/>
        <v>11440.1770852774</v>
      </c>
      <c r="L17" s="95">
        <f t="shared" si="6"/>
        <v>11918.3677563212</v>
      </c>
      <c r="M17" s="95">
        <f t="shared" si="6"/>
        <v>12452.8983815181</v>
      </c>
      <c r="N17" s="95">
        <f t="shared" si="6"/>
        <v>13033.1536876747</v>
      </c>
      <c r="O17" s="95">
        <f t="shared" si="6"/>
        <v>13701.6531900783</v>
      </c>
      <c r="P17" s="95">
        <f t="shared" si="6"/>
        <v>14442.5353205962</v>
      </c>
      <c r="Q17" s="95">
        <f t="shared" si="6"/>
        <v>15208.5257107154</v>
      </c>
      <c r="R17" s="95">
        <f t="shared" si="6"/>
        <v>15940.0105121931</v>
      </c>
      <c r="S17" s="95">
        <f t="shared" si="6"/>
        <v>16572.4417854058</v>
      </c>
      <c r="T17" s="95">
        <f t="shared" si="6"/>
        <v>17073.6172769414</v>
      </c>
      <c r="U17" s="95">
        <f t="shared" si="6"/>
        <v>17475.6220783298</v>
      </c>
      <c r="V17" s="95">
        <f t="shared" si="6"/>
        <v>17893.5017124394</v>
      </c>
      <c r="W17" s="95">
        <f t="shared" si="6"/>
        <v>18380.638337749</v>
      </c>
      <c r="X17" s="95">
        <f t="shared" si="6"/>
        <v>18964.4469834208</v>
      </c>
      <c r="Y17" s="95">
        <f t="shared" si="6"/>
        <v>19679.1274410719</v>
      </c>
      <c r="Z17" s="95">
        <f t="shared" si="6"/>
        <v>20364.6880900141</v>
      </c>
      <c r="AA17" s="95">
        <f t="shared" si="6"/>
        <v>21067.6009056457</v>
      </c>
      <c r="AB17" s="95">
        <f t="shared" si="6"/>
        <v>21675.5974464346</v>
      </c>
      <c r="AC17" s="95">
        <f t="shared" si="6"/>
        <v>22236.2453454093</v>
      </c>
      <c r="AD17" s="95">
        <f t="shared" si="6"/>
        <v>22683.1032918717</v>
      </c>
      <c r="AE17" s="95">
        <f t="shared" si="6"/>
        <v>23161.0755218346</v>
      </c>
      <c r="AF17" s="95">
        <f t="shared" si="6"/>
        <v>23493.7446340302</v>
      </c>
      <c r="AG17" s="95">
        <f t="shared" si="6"/>
        <v>23701.0324856124</v>
      </c>
      <c r="AH17" s="95">
        <f aca="true" t="shared" si="7" ref="AH17:BM17">AH6</f>
        <v>23780.5917214606</v>
      </c>
      <c r="AI17" s="95">
        <f t="shared" si="7"/>
        <v>23772.8746814629</v>
      </c>
      <c r="AJ17" s="95">
        <f t="shared" si="7"/>
        <v>23699.8674201642</v>
      </c>
      <c r="AK17" s="95">
        <f t="shared" si="7"/>
        <v>23601.2782966828</v>
      </c>
      <c r="AL17" s="95">
        <f t="shared" si="7"/>
        <v>23640.9426127983</v>
      </c>
      <c r="AM17" s="95">
        <f t="shared" si="7"/>
        <v>23799.3924744837</v>
      </c>
      <c r="AN17" s="95">
        <f t="shared" si="7"/>
        <v>24007.8691462687</v>
      </c>
      <c r="AO17" s="95">
        <f t="shared" si="7"/>
        <v>24223.5440512742</v>
      </c>
      <c r="AP17" s="95">
        <f t="shared" si="7"/>
        <v>24523.5904670716</v>
      </c>
      <c r="AQ17" s="95">
        <f t="shared" si="7"/>
        <v>24756.8724806052</v>
      </c>
      <c r="AR17" s="95">
        <f t="shared" si="7"/>
        <v>24928.6077331647</v>
      </c>
      <c r="AS17" s="95">
        <f t="shared" si="7"/>
        <v>25166.5765053082</v>
      </c>
      <c r="AT17" s="95">
        <f t="shared" si="7"/>
        <v>25479.3661260728</v>
      </c>
      <c r="AU17" s="95">
        <f t="shared" si="7"/>
        <v>25849.9661143206</v>
      </c>
      <c r="AV17" s="95">
        <f t="shared" si="7"/>
        <v>26303.1463897478</v>
      </c>
      <c r="AW17" s="95">
        <f t="shared" si="7"/>
        <v>26868.576914493</v>
      </c>
      <c r="AX17" s="95">
        <f t="shared" si="7"/>
        <v>27477.6992483157</v>
      </c>
      <c r="AY17" s="95">
        <f t="shared" si="7"/>
        <v>28118.3344633961</v>
      </c>
      <c r="AZ17" s="95">
        <f t="shared" si="7"/>
        <v>28714.3526456745</v>
      </c>
      <c r="BA17" s="95">
        <f t="shared" si="7"/>
        <v>29265.3834342794</v>
      </c>
      <c r="BB17" s="95">
        <f t="shared" si="7"/>
        <v>29656.5924437063</v>
      </c>
      <c r="BC17" s="95">
        <f t="shared" si="7"/>
        <v>29892.807985804</v>
      </c>
      <c r="BD17" s="95">
        <f t="shared" si="7"/>
        <v>30021.9005854894</v>
      </c>
      <c r="BE17" s="95">
        <f t="shared" si="7"/>
        <v>30149.8701284823</v>
      </c>
      <c r="BF17" s="95">
        <f t="shared" si="7"/>
        <v>30217.4465751236</v>
      </c>
      <c r="BG17" s="95">
        <f t="shared" si="7"/>
        <v>30407.2375901186</v>
      </c>
      <c r="BH17" s="95">
        <f t="shared" si="7"/>
        <v>30613.0224732899</v>
      </c>
      <c r="BI17" s="95">
        <f t="shared" si="7"/>
        <v>30772.1520357252</v>
      </c>
      <c r="BJ17" s="95">
        <f t="shared" si="7"/>
        <v>30860.755325345</v>
      </c>
      <c r="BK17" s="95">
        <f t="shared" si="7"/>
        <v>30879.8367590602</v>
      </c>
      <c r="BL17" s="95">
        <f t="shared" si="7"/>
        <v>30696.8400602239</v>
      </c>
      <c r="BM17" s="95">
        <f t="shared" si="7"/>
        <v>30452.600902749</v>
      </c>
      <c r="BN17" s="95">
        <f aca="true" t="shared" si="8" ref="BN17:CN17">BN6</f>
        <v>30150.6397278776</v>
      </c>
      <c r="BO17" s="95">
        <f t="shared" si="8"/>
        <v>29748.2046580758</v>
      </c>
      <c r="BP17" s="95">
        <f t="shared" si="8"/>
        <v>29382.4301157515</v>
      </c>
      <c r="BQ17" s="95">
        <f t="shared" si="8"/>
        <v>29025.888155774</v>
      </c>
      <c r="BR17" s="95">
        <f t="shared" si="8"/>
        <v>28686.1939760055</v>
      </c>
      <c r="BS17" s="95">
        <f t="shared" si="8"/>
        <v>28332.5245673215</v>
      </c>
      <c r="BT17" s="95">
        <f t="shared" si="8"/>
        <v>28033.6329729803</v>
      </c>
      <c r="BU17" s="95">
        <f t="shared" si="8"/>
        <v>27705.8010424841</v>
      </c>
      <c r="BV17" s="95">
        <f t="shared" si="8"/>
        <v>27403.2180658537</v>
      </c>
      <c r="BW17" s="95">
        <f t="shared" si="8"/>
        <v>27153.84524457</v>
      </c>
      <c r="BX17" s="95">
        <f t="shared" si="8"/>
        <v>26957.9782551766</v>
      </c>
      <c r="BY17" s="95">
        <f t="shared" si="8"/>
        <v>26795.5281890416</v>
      </c>
      <c r="BZ17" s="95">
        <f t="shared" si="8"/>
        <v>26709.8074955162</v>
      </c>
      <c r="CA17" s="95">
        <f t="shared" si="8"/>
        <v>26640.22868206</v>
      </c>
      <c r="CB17" s="95">
        <f t="shared" si="8"/>
        <v>26497.2543246407</v>
      </c>
      <c r="CC17" s="95">
        <f t="shared" si="8"/>
        <v>26362.123031338</v>
      </c>
      <c r="CD17" s="95">
        <f t="shared" si="8"/>
        <v>26214.6106725166</v>
      </c>
      <c r="CE17" s="95">
        <f t="shared" si="8"/>
        <v>26024.4231261743</v>
      </c>
      <c r="CF17" s="95">
        <f t="shared" si="8"/>
        <v>25820.8160754543</v>
      </c>
      <c r="CG17" s="95">
        <f t="shared" si="8"/>
        <v>25621.7495180984</v>
      </c>
      <c r="CH17" s="95">
        <f t="shared" si="8"/>
        <v>25357.8625671328</v>
      </c>
      <c r="CI17" s="95">
        <f t="shared" si="8"/>
        <v>25040.3611847623</v>
      </c>
      <c r="CJ17" s="95">
        <f t="shared" si="8"/>
        <v>24704.5215681246</v>
      </c>
      <c r="CK17" s="95">
        <f t="shared" si="8"/>
        <v>24412.3392904942</v>
      </c>
      <c r="CL17" s="95">
        <f t="shared" si="8"/>
        <v>24185.7907314943</v>
      </c>
      <c r="CM17" s="95">
        <f t="shared" si="8"/>
        <v>23997.4078706448</v>
      </c>
      <c r="CN17" s="95">
        <f t="shared" si="8"/>
        <v>23809.0250097954</v>
      </c>
    </row>
    <row r="18" spans="1:92" ht="12.75">
      <c r="A18" t="s">
        <v>126</v>
      </c>
      <c r="B18" s="95">
        <v>0</v>
      </c>
      <c r="C18" s="95">
        <v>0</v>
      </c>
      <c r="D18" s="95">
        <v>0</v>
      </c>
      <c r="E18" s="95">
        <v>799.876471429952</v>
      </c>
      <c r="F18" s="95">
        <v>1146.28093694964</v>
      </c>
      <c r="G18" s="95">
        <v>946.003392800837</v>
      </c>
      <c r="H18" s="95">
        <v>561.488935886381</v>
      </c>
      <c r="I18" s="95">
        <v>504.473441604962</v>
      </c>
      <c r="J18" s="95">
        <v>473.37204030159</v>
      </c>
      <c r="K18" s="95">
        <v>465.668642799265</v>
      </c>
      <c r="L18" s="95">
        <v>448.143309364032</v>
      </c>
      <c r="M18" s="95">
        <v>450.90381583577</v>
      </c>
      <c r="N18" s="95">
        <v>448.142713502472</v>
      </c>
      <c r="O18" s="95">
        <v>435.712944773663</v>
      </c>
      <c r="P18" s="95">
        <v>412.837040415013</v>
      </c>
      <c r="Q18" s="95">
        <v>385.397485118646</v>
      </c>
      <c r="R18" s="95">
        <v>380.570570993182</v>
      </c>
      <c r="S18" s="95">
        <v>392.140203570556</v>
      </c>
      <c r="T18" s="95">
        <v>1400.60679860371</v>
      </c>
      <c r="U18" s="95">
        <v>2330.90339846406</v>
      </c>
      <c r="V18" s="95">
        <v>2188.81484859336</v>
      </c>
      <c r="W18" s="95">
        <v>2129.4084311262</v>
      </c>
      <c r="X18" s="95">
        <v>1611.18720042148</v>
      </c>
      <c r="Y18" s="95">
        <v>1112.6928571407</v>
      </c>
      <c r="Z18" s="95">
        <v>957.722873504597</v>
      </c>
      <c r="AA18" s="95">
        <v>852.003823193532</v>
      </c>
      <c r="AB18" s="95">
        <v>754.515780519846</v>
      </c>
      <c r="AC18" s="95">
        <v>709.352916934913</v>
      </c>
      <c r="AD18" s="95">
        <v>624.56364795963</v>
      </c>
      <c r="AE18" s="95">
        <v>573.729104059761</v>
      </c>
      <c r="AF18" s="95">
        <v>499.944038283397</v>
      </c>
      <c r="AG18" s="95">
        <v>443.182991598966</v>
      </c>
      <c r="AH18" s="95">
        <v>398.818511279635</v>
      </c>
      <c r="AI18" s="95">
        <v>373.613911399475</v>
      </c>
      <c r="AJ18" s="95">
        <v>367.085461105082</v>
      </c>
      <c r="AK18" s="95">
        <v>326.57655890165</v>
      </c>
      <c r="AL18" s="95">
        <v>311.794029070399</v>
      </c>
      <c r="AM18" s="95">
        <v>290.450379613255</v>
      </c>
      <c r="AN18" s="95">
        <v>277.232822366018</v>
      </c>
      <c r="AO18" s="95">
        <v>260.782780577132</v>
      </c>
      <c r="AP18" s="95">
        <v>258.582759900975</v>
      </c>
      <c r="AQ18" s="95">
        <v>249.088614251421</v>
      </c>
      <c r="AR18" s="95">
        <v>241.419090099067</v>
      </c>
      <c r="AS18" s="95">
        <v>239.639722007119</v>
      </c>
      <c r="AT18" s="95">
        <v>227.607435573349</v>
      </c>
      <c r="AU18" s="95">
        <v>230.587941278293</v>
      </c>
      <c r="AV18" s="95">
        <v>221.126755590266</v>
      </c>
      <c r="AW18" s="95">
        <v>209.451066476871</v>
      </c>
      <c r="AX18" s="95">
        <v>209.715757433137</v>
      </c>
      <c r="AY18" s="95">
        <v>194.724680082452</v>
      </c>
      <c r="AZ18" s="95">
        <v>168.797691820288</v>
      </c>
      <c r="BA18" s="95">
        <v>159.483584116305</v>
      </c>
      <c r="BB18" s="95">
        <v>139.672961358662</v>
      </c>
      <c r="BC18" s="95">
        <v>137.156849693126</v>
      </c>
      <c r="BD18" s="95">
        <v>125.256124244177</v>
      </c>
      <c r="BE18" s="95">
        <v>109.443732461776</v>
      </c>
      <c r="BF18" s="95">
        <v>96.1964080974022</v>
      </c>
      <c r="BG18" s="95">
        <v>87.3101369105206</v>
      </c>
      <c r="BH18" s="95">
        <v>75.569417068862</v>
      </c>
      <c r="BI18" s="95">
        <v>70.4816287947439</v>
      </c>
      <c r="BJ18" s="95">
        <v>56.9308700213539</v>
      </c>
      <c r="BK18" s="95">
        <v>55.4354877129606</v>
      </c>
      <c r="BL18" s="95">
        <v>49.890076748636</v>
      </c>
      <c r="BM18" s="95">
        <v>47.8494025850639</v>
      </c>
      <c r="BN18" s="95">
        <v>42.3608797166325</v>
      </c>
      <c r="BO18" s="95">
        <v>31.9589381698639</v>
      </c>
      <c r="BP18" s="95">
        <v>32.1650261306851</v>
      </c>
      <c r="BQ18" s="95">
        <v>30.7435670662901</v>
      </c>
      <c r="BR18" s="95">
        <v>31.9594239385432</v>
      </c>
      <c r="BS18" s="95">
        <v>28.298295772845</v>
      </c>
      <c r="BT18" s="95">
        <v>33.5583401671449</v>
      </c>
      <c r="BU18" s="95">
        <v>27.7697457392407</v>
      </c>
      <c r="BV18" s="95">
        <v>27.8677485756511</v>
      </c>
      <c r="BW18" s="95">
        <v>23.4406767628819</v>
      </c>
      <c r="BX18" s="95">
        <v>29.3360081959353</v>
      </c>
      <c r="BY18" s="95">
        <v>27.9236621904427</v>
      </c>
      <c r="BZ18" s="95">
        <v>30.5249618806511</v>
      </c>
      <c r="CA18" s="95">
        <v>26.7643648555148</v>
      </c>
      <c r="CB18" s="95">
        <v>26.8310054465181</v>
      </c>
      <c r="CC18" s="95">
        <v>19.3067420083363</v>
      </c>
      <c r="CD18" s="95">
        <v>25.2142086988913</v>
      </c>
      <c r="CE18" s="95">
        <v>27.1848437139841</v>
      </c>
      <c r="CF18" s="95">
        <v>24.6401210451568</v>
      </c>
      <c r="CG18" s="95">
        <v>27.6684742618198</v>
      </c>
      <c r="CH18" s="95">
        <v>26.5446240626119</v>
      </c>
      <c r="CI18" s="95">
        <v>38.064801450502</v>
      </c>
      <c r="CJ18" s="95">
        <v>25.7923121973523</v>
      </c>
      <c r="CK18" s="95">
        <v>31.394427334378</v>
      </c>
      <c r="CL18" s="95">
        <v>38.1841775860178</v>
      </c>
      <c r="CM18" s="95">
        <v>41.1671064649431</v>
      </c>
      <c r="CN18" s="95">
        <v>22.7682655825081</v>
      </c>
    </row>
    <row r="19" spans="1:92" ht="12.75">
      <c r="A19" t="s">
        <v>127</v>
      </c>
      <c r="B19" s="95">
        <f aca="true" t="shared" si="9" ref="B19:AG19">B8</f>
        <v>568.090591938755</v>
      </c>
      <c r="C19" s="95">
        <f t="shared" si="9"/>
        <v>616.368122728192</v>
      </c>
      <c r="D19" s="95">
        <f t="shared" si="9"/>
        <v>664.64565351763</v>
      </c>
      <c r="E19" s="95">
        <f t="shared" si="9"/>
        <v>702.09299868886</v>
      </c>
      <c r="F19" s="95">
        <f t="shared" si="9"/>
        <v>731.028920641102</v>
      </c>
      <c r="G19" s="95">
        <f t="shared" si="9"/>
        <v>750.997964856352</v>
      </c>
      <c r="H19" s="95">
        <f t="shared" si="9"/>
        <v>761.285873360631</v>
      </c>
      <c r="I19" s="95">
        <f t="shared" si="9"/>
        <v>775.837733786691</v>
      </c>
      <c r="J19" s="95">
        <f t="shared" si="9"/>
        <v>795.441921283852</v>
      </c>
      <c r="K19" s="95">
        <f t="shared" si="9"/>
        <v>820.884218403315</v>
      </c>
      <c r="L19" s="95">
        <f t="shared" si="9"/>
        <v>851.674311375608</v>
      </c>
      <c r="M19" s="95">
        <f t="shared" si="9"/>
        <v>890.686202032944</v>
      </c>
      <c r="N19" s="95">
        <f t="shared" si="9"/>
        <v>935.727134784104</v>
      </c>
      <c r="O19" s="95">
        <f t="shared" si="9"/>
        <v>980.411119119741</v>
      </c>
      <c r="P19" s="95">
        <f t="shared" si="9"/>
        <v>1035.04678244078</v>
      </c>
      <c r="Q19" s="95">
        <f t="shared" si="9"/>
        <v>1092.69990063849</v>
      </c>
      <c r="R19" s="95">
        <f t="shared" si="9"/>
        <v>1146.5918001011</v>
      </c>
      <c r="S19" s="95">
        <f t="shared" si="9"/>
        <v>1194.48181160613</v>
      </c>
      <c r="T19" s="95">
        <f t="shared" si="9"/>
        <v>1242.02818407339</v>
      </c>
      <c r="U19" s="95">
        <f t="shared" si="9"/>
        <v>1265.52125014721</v>
      </c>
      <c r="V19" s="95">
        <f t="shared" si="9"/>
        <v>1277.84248467912</v>
      </c>
      <c r="W19" s="95">
        <f t="shared" si="9"/>
        <v>1290.89638257066</v>
      </c>
      <c r="X19" s="95">
        <f t="shared" si="9"/>
        <v>1308.91347043054</v>
      </c>
      <c r="Y19" s="95">
        <f t="shared" si="9"/>
        <v>1330.87824887624</v>
      </c>
      <c r="Z19" s="95">
        <f t="shared" si="9"/>
        <v>1368.6769838423</v>
      </c>
      <c r="AA19" s="95">
        <f t="shared" si="9"/>
        <v>1418.74964622684</v>
      </c>
      <c r="AB19" s="95">
        <f t="shared" si="9"/>
        <v>1466.77761876275</v>
      </c>
      <c r="AC19" s="95">
        <f t="shared" si="9"/>
        <v>1516.56121305633</v>
      </c>
      <c r="AD19" s="95">
        <f t="shared" si="9"/>
        <v>1563.99653567777</v>
      </c>
      <c r="AE19" s="95">
        <f t="shared" si="9"/>
        <v>1610.52807106992</v>
      </c>
      <c r="AF19" s="95">
        <f t="shared" si="9"/>
        <v>1655.98420821119</v>
      </c>
      <c r="AG19" s="95">
        <f t="shared" si="9"/>
        <v>1707.68188465138</v>
      </c>
      <c r="AH19" s="95">
        <f aca="true" t="shared" si="10" ref="AH19:BM19">AH8</f>
        <v>1757.75614629713</v>
      </c>
      <c r="AI19" s="95">
        <f t="shared" si="10"/>
        <v>1815.52670488349</v>
      </c>
      <c r="AJ19" s="95">
        <f t="shared" si="10"/>
        <v>1875.094757324</v>
      </c>
      <c r="AK19" s="95">
        <f t="shared" si="10"/>
        <v>1936.86793078688</v>
      </c>
      <c r="AL19" s="95">
        <f t="shared" si="10"/>
        <v>1999.74134884761</v>
      </c>
      <c r="AM19" s="95">
        <f t="shared" si="10"/>
        <v>2064.43397917969</v>
      </c>
      <c r="AN19" s="95">
        <f t="shared" si="10"/>
        <v>2130.43202364735</v>
      </c>
      <c r="AO19" s="95">
        <f t="shared" si="10"/>
        <v>2195.32474804996</v>
      </c>
      <c r="AP19" s="95">
        <f t="shared" si="10"/>
        <v>2266.59085667536</v>
      </c>
      <c r="AQ19" s="95">
        <f t="shared" si="10"/>
        <v>2343.46324062566</v>
      </c>
      <c r="AR19" s="95">
        <f t="shared" si="10"/>
        <v>2427.32485069096</v>
      </c>
      <c r="AS19" s="95">
        <f t="shared" si="10"/>
        <v>2511.12031793065</v>
      </c>
      <c r="AT19" s="95">
        <f t="shared" si="10"/>
        <v>2595.86649427993</v>
      </c>
      <c r="AU19" s="95">
        <f t="shared" si="10"/>
        <v>2676.46622282378</v>
      </c>
      <c r="AV19" s="95">
        <f t="shared" si="10"/>
        <v>2752.31468436495</v>
      </c>
      <c r="AW19" s="95">
        <f t="shared" si="10"/>
        <v>2830.14857378516</v>
      </c>
      <c r="AX19" s="95">
        <f t="shared" si="10"/>
        <v>2918.20410116825</v>
      </c>
      <c r="AY19" s="95">
        <f t="shared" si="10"/>
        <v>3028.75701532323</v>
      </c>
      <c r="AZ19" s="95">
        <f t="shared" si="10"/>
        <v>3141.10670738973</v>
      </c>
      <c r="BA19" s="95">
        <f t="shared" si="10"/>
        <v>3259.01175717879</v>
      </c>
      <c r="BB19" s="95">
        <f t="shared" si="10"/>
        <v>3369.71007582396</v>
      </c>
      <c r="BC19" s="95">
        <f t="shared" si="10"/>
        <v>3462.03813141674</v>
      </c>
      <c r="BD19" s="95">
        <f t="shared" si="10"/>
        <v>3535.4007165911</v>
      </c>
      <c r="BE19" s="95">
        <f t="shared" si="10"/>
        <v>3624.73175997887</v>
      </c>
      <c r="BF19" s="95">
        <f t="shared" si="10"/>
        <v>3727.81937934796</v>
      </c>
      <c r="BG19" s="95">
        <f t="shared" si="10"/>
        <v>3890.35192763576</v>
      </c>
      <c r="BH19" s="95">
        <f t="shared" si="10"/>
        <v>4094.28915624803</v>
      </c>
      <c r="BI19" s="95">
        <f t="shared" si="10"/>
        <v>4353.10972803055</v>
      </c>
      <c r="BJ19" s="95">
        <f t="shared" si="10"/>
        <v>4633.09339171759</v>
      </c>
      <c r="BK19" s="95">
        <f t="shared" si="10"/>
        <v>4859.25998825498</v>
      </c>
      <c r="BL19" s="95">
        <f t="shared" si="10"/>
        <v>4944.75811091225</v>
      </c>
      <c r="BM19" s="95">
        <f t="shared" si="10"/>
        <v>4925.44318647519</v>
      </c>
      <c r="BN19" s="95">
        <f aca="true" t="shared" si="11" ref="BN19:CN19">BN8</f>
        <v>4754.59957203679</v>
      </c>
      <c r="BO19" s="95">
        <f t="shared" si="11"/>
        <v>4456.66547690485</v>
      </c>
      <c r="BP19" s="95">
        <f t="shared" si="11"/>
        <v>4197.38701425534</v>
      </c>
      <c r="BQ19" s="95">
        <f t="shared" si="11"/>
        <v>4004.76892387803</v>
      </c>
      <c r="BR19" s="95">
        <f t="shared" si="11"/>
        <v>3859.81654883777</v>
      </c>
      <c r="BS19" s="95">
        <f t="shared" si="11"/>
        <v>3794.11115890463</v>
      </c>
      <c r="BT19" s="95">
        <f t="shared" si="11"/>
        <v>3785.12682497107</v>
      </c>
      <c r="BU19" s="95">
        <f t="shared" si="11"/>
        <v>3726.43571147698</v>
      </c>
      <c r="BV19" s="95">
        <f t="shared" si="11"/>
        <v>3654.89826556592</v>
      </c>
      <c r="BW19" s="95">
        <f t="shared" si="11"/>
        <v>3591.20546034355</v>
      </c>
      <c r="BX19" s="95">
        <f t="shared" si="11"/>
        <v>3549.72528046571</v>
      </c>
      <c r="BY19" s="95">
        <f t="shared" si="11"/>
        <v>3544.01909106675</v>
      </c>
      <c r="BZ19" s="95">
        <f t="shared" si="11"/>
        <v>3628.13250289272</v>
      </c>
      <c r="CA19" s="95">
        <f t="shared" si="11"/>
        <v>3747.54841468135</v>
      </c>
      <c r="CB19" s="95">
        <f t="shared" si="11"/>
        <v>3876.80673453446</v>
      </c>
      <c r="CC19" s="95">
        <f t="shared" si="11"/>
        <v>3992.92042586492</v>
      </c>
      <c r="CD19" s="95">
        <f t="shared" si="11"/>
        <v>4112.64373918643</v>
      </c>
      <c r="CE19" s="95">
        <f t="shared" si="11"/>
        <v>4193.91597617703</v>
      </c>
      <c r="CF19" s="95">
        <f t="shared" si="11"/>
        <v>4275.23542475331</v>
      </c>
      <c r="CG19" s="95">
        <f t="shared" si="11"/>
        <v>4356.40988317841</v>
      </c>
      <c r="CH19" s="95">
        <f t="shared" si="11"/>
        <v>4445.32753856872</v>
      </c>
      <c r="CI19" s="95">
        <f t="shared" si="11"/>
        <v>4523.16066494733</v>
      </c>
      <c r="CJ19" s="95">
        <f t="shared" si="11"/>
        <v>4590.73674274216</v>
      </c>
      <c r="CK19" s="95">
        <f t="shared" si="11"/>
        <v>4646.83562341603</v>
      </c>
      <c r="CL19" s="95">
        <f t="shared" si="11"/>
        <v>4691.8905484745</v>
      </c>
      <c r="CM19" s="95">
        <f t="shared" si="11"/>
        <v>4733.18373042684</v>
      </c>
      <c r="CN19" s="95">
        <f t="shared" si="11"/>
        <v>4774.47691237918</v>
      </c>
    </row>
    <row r="20" spans="1:92" ht="12.75">
      <c r="A20" t="s">
        <v>133</v>
      </c>
      <c r="B20" s="95">
        <f aca="true" t="shared" si="12" ref="B20:AG20">B17-B18-B19</f>
        <v>5661.424278984385</v>
      </c>
      <c r="C20" s="95">
        <f t="shared" si="12"/>
        <v>6334.717582920758</v>
      </c>
      <c r="D20" s="95">
        <f t="shared" si="12"/>
        <v>7008.01088685712</v>
      </c>
      <c r="E20" s="95">
        <f t="shared" si="12"/>
        <v>6835.865294706768</v>
      </c>
      <c r="F20" s="95">
        <f t="shared" si="12"/>
        <v>7069.297691264218</v>
      </c>
      <c r="G20" s="95">
        <f t="shared" si="12"/>
        <v>7815.900765914751</v>
      </c>
      <c r="H20" s="95">
        <f t="shared" si="12"/>
        <v>8671.793933436187</v>
      </c>
      <c r="I20" s="95">
        <f t="shared" si="12"/>
        <v>9197.125726194847</v>
      </c>
      <c r="J20" s="95">
        <f t="shared" si="12"/>
        <v>9681.477115917256</v>
      </c>
      <c r="K20" s="95">
        <f t="shared" si="12"/>
        <v>10153.624224074822</v>
      </c>
      <c r="L20" s="95">
        <f t="shared" si="12"/>
        <v>10618.550135581561</v>
      </c>
      <c r="M20" s="95">
        <f t="shared" si="12"/>
        <v>11111.308363649385</v>
      </c>
      <c r="N20" s="95">
        <f t="shared" si="12"/>
        <v>11649.283839388125</v>
      </c>
      <c r="O20" s="95">
        <f t="shared" si="12"/>
        <v>12285.529126184896</v>
      </c>
      <c r="P20" s="95">
        <f t="shared" si="12"/>
        <v>12994.651497740406</v>
      </c>
      <c r="Q20" s="95">
        <f t="shared" si="12"/>
        <v>13730.428324958262</v>
      </c>
      <c r="R20" s="95">
        <f t="shared" si="12"/>
        <v>14412.848141098817</v>
      </c>
      <c r="S20" s="95">
        <f t="shared" si="12"/>
        <v>14985.819770229115</v>
      </c>
      <c r="T20" s="95">
        <f t="shared" si="12"/>
        <v>14430.9822942643</v>
      </c>
      <c r="U20" s="95">
        <f t="shared" si="12"/>
        <v>13879.197429718532</v>
      </c>
      <c r="V20" s="95">
        <f t="shared" si="12"/>
        <v>14426.84437916692</v>
      </c>
      <c r="W20" s="95">
        <f t="shared" si="12"/>
        <v>14960.33352405214</v>
      </c>
      <c r="X20" s="95">
        <f t="shared" si="12"/>
        <v>16044.346312568781</v>
      </c>
      <c r="Y20" s="95">
        <f t="shared" si="12"/>
        <v>17235.55633505496</v>
      </c>
      <c r="Z20" s="95">
        <f t="shared" si="12"/>
        <v>18038.288232667204</v>
      </c>
      <c r="AA20" s="95">
        <f t="shared" si="12"/>
        <v>18796.84743622533</v>
      </c>
      <c r="AB20" s="95">
        <f t="shared" si="12"/>
        <v>19454.304047152003</v>
      </c>
      <c r="AC20" s="95">
        <f t="shared" si="12"/>
        <v>20010.331215418057</v>
      </c>
      <c r="AD20" s="95">
        <f t="shared" si="12"/>
        <v>20494.543108234302</v>
      </c>
      <c r="AE20" s="95">
        <f t="shared" si="12"/>
        <v>20976.81834670492</v>
      </c>
      <c r="AF20" s="95">
        <f t="shared" si="12"/>
        <v>21337.816387535615</v>
      </c>
      <c r="AG20" s="95">
        <f t="shared" si="12"/>
        <v>21550.16760936205</v>
      </c>
      <c r="AH20" s="95">
        <f aca="true" t="shared" si="13" ref="AH20:BM20">AH17-AH18-AH19</f>
        <v>21624.017063883835</v>
      </c>
      <c r="AI20" s="95">
        <f t="shared" si="13"/>
        <v>21583.734065179935</v>
      </c>
      <c r="AJ20" s="95">
        <f t="shared" si="13"/>
        <v>21457.687201735116</v>
      </c>
      <c r="AK20" s="95">
        <f t="shared" si="13"/>
        <v>21337.833806994273</v>
      </c>
      <c r="AL20" s="95">
        <f t="shared" si="13"/>
        <v>21329.40723488029</v>
      </c>
      <c r="AM20" s="95">
        <f t="shared" si="13"/>
        <v>21444.508115690754</v>
      </c>
      <c r="AN20" s="95">
        <f t="shared" si="13"/>
        <v>21600.20430025533</v>
      </c>
      <c r="AO20" s="95">
        <f t="shared" si="13"/>
        <v>21767.43652264711</v>
      </c>
      <c r="AP20" s="95">
        <f t="shared" si="13"/>
        <v>21998.416850495265</v>
      </c>
      <c r="AQ20" s="95">
        <f t="shared" si="13"/>
        <v>22164.32062572812</v>
      </c>
      <c r="AR20" s="95">
        <f t="shared" si="13"/>
        <v>22259.863792374676</v>
      </c>
      <c r="AS20" s="95">
        <f t="shared" si="13"/>
        <v>22415.81646537043</v>
      </c>
      <c r="AT20" s="95">
        <f t="shared" si="13"/>
        <v>22655.892196219524</v>
      </c>
      <c r="AU20" s="95">
        <f t="shared" si="13"/>
        <v>22942.911950218528</v>
      </c>
      <c r="AV20" s="95">
        <f t="shared" si="13"/>
        <v>23329.704949792584</v>
      </c>
      <c r="AW20" s="95">
        <f t="shared" si="13"/>
        <v>23828.977274230965</v>
      </c>
      <c r="AX20" s="95">
        <f t="shared" si="13"/>
        <v>24349.779389714316</v>
      </c>
      <c r="AY20" s="95">
        <f t="shared" si="13"/>
        <v>24894.85276799042</v>
      </c>
      <c r="AZ20" s="95">
        <f t="shared" si="13"/>
        <v>25404.448246464483</v>
      </c>
      <c r="BA20" s="95">
        <f t="shared" si="13"/>
        <v>25846.888092984307</v>
      </c>
      <c r="BB20" s="95">
        <f t="shared" si="13"/>
        <v>26147.209406523678</v>
      </c>
      <c r="BC20" s="95">
        <f t="shared" si="13"/>
        <v>26293.613004694136</v>
      </c>
      <c r="BD20" s="95">
        <f t="shared" si="13"/>
        <v>26361.243744654123</v>
      </c>
      <c r="BE20" s="95">
        <f t="shared" si="13"/>
        <v>26415.694636041655</v>
      </c>
      <c r="BF20" s="95">
        <f t="shared" si="13"/>
        <v>26393.430787678237</v>
      </c>
      <c r="BG20" s="95">
        <f t="shared" si="13"/>
        <v>26429.57552557232</v>
      </c>
      <c r="BH20" s="95">
        <f t="shared" si="13"/>
        <v>26443.16389997301</v>
      </c>
      <c r="BI20" s="95">
        <f t="shared" si="13"/>
        <v>26348.560678899907</v>
      </c>
      <c r="BJ20" s="95">
        <f t="shared" si="13"/>
        <v>26170.731063606054</v>
      </c>
      <c r="BK20" s="95">
        <f t="shared" si="13"/>
        <v>25965.14128309226</v>
      </c>
      <c r="BL20" s="95">
        <f t="shared" si="13"/>
        <v>25702.191872563013</v>
      </c>
      <c r="BM20" s="95">
        <f t="shared" si="13"/>
        <v>25479.308313688747</v>
      </c>
      <c r="BN20" s="95">
        <f aca="true" t="shared" si="14" ref="BN20:CN20">BN17-BN18-BN19</f>
        <v>25353.679276124178</v>
      </c>
      <c r="BO20" s="95">
        <f t="shared" si="14"/>
        <v>25259.580243001084</v>
      </c>
      <c r="BP20" s="95">
        <f t="shared" si="14"/>
        <v>25152.878075365476</v>
      </c>
      <c r="BQ20" s="95">
        <f t="shared" si="14"/>
        <v>24990.37566482968</v>
      </c>
      <c r="BR20" s="95">
        <f t="shared" si="14"/>
        <v>24794.418003229184</v>
      </c>
      <c r="BS20" s="95">
        <f t="shared" si="14"/>
        <v>24510.115112644024</v>
      </c>
      <c r="BT20" s="95">
        <f t="shared" si="14"/>
        <v>24214.947807842083</v>
      </c>
      <c r="BU20" s="95">
        <f t="shared" si="14"/>
        <v>23951.595585267878</v>
      </c>
      <c r="BV20" s="95">
        <f t="shared" si="14"/>
        <v>23720.452051712127</v>
      </c>
      <c r="BW20" s="95">
        <f t="shared" si="14"/>
        <v>23539.199107463566</v>
      </c>
      <c r="BX20" s="95">
        <f t="shared" si="14"/>
        <v>23378.916966514953</v>
      </c>
      <c r="BY20" s="95">
        <f t="shared" si="14"/>
        <v>23223.585435784407</v>
      </c>
      <c r="BZ20" s="95">
        <f t="shared" si="14"/>
        <v>23051.15003074283</v>
      </c>
      <c r="CA20" s="95">
        <f t="shared" si="14"/>
        <v>22865.915902523135</v>
      </c>
      <c r="CB20" s="95">
        <f t="shared" si="14"/>
        <v>22593.61658465972</v>
      </c>
      <c r="CC20" s="95">
        <f t="shared" si="14"/>
        <v>22349.895863464746</v>
      </c>
      <c r="CD20" s="95">
        <f t="shared" si="14"/>
        <v>22076.75272463128</v>
      </c>
      <c r="CE20" s="95">
        <f t="shared" si="14"/>
        <v>21803.322306283284</v>
      </c>
      <c r="CF20" s="95">
        <f t="shared" si="14"/>
        <v>21520.94052965583</v>
      </c>
      <c r="CG20" s="95">
        <f t="shared" si="14"/>
        <v>21237.67116065817</v>
      </c>
      <c r="CH20" s="95">
        <f t="shared" si="14"/>
        <v>20885.99040450147</v>
      </c>
      <c r="CI20" s="95">
        <f t="shared" si="14"/>
        <v>20479.13571836447</v>
      </c>
      <c r="CJ20" s="95">
        <f t="shared" si="14"/>
        <v>20087.99251318509</v>
      </c>
      <c r="CK20" s="95">
        <f t="shared" si="14"/>
        <v>19734.109239743793</v>
      </c>
      <c r="CL20" s="95">
        <f t="shared" si="14"/>
        <v>19455.71600543378</v>
      </c>
      <c r="CM20" s="95">
        <f t="shared" si="14"/>
        <v>19223.05703375302</v>
      </c>
      <c r="CN20" s="95">
        <f t="shared" si="14"/>
        <v>19011.77983183371</v>
      </c>
    </row>
    <row r="21" spans="1:92" ht="12.75">
      <c r="A21" t="s">
        <v>128</v>
      </c>
      <c r="B21" s="95">
        <f aca="true" t="shared" si="15" ref="B21:AG21">B9</f>
        <v>3827.76963920237</v>
      </c>
      <c r="C21" s="95">
        <f t="shared" si="15"/>
        <v>3827.76963920237</v>
      </c>
      <c r="D21" s="95">
        <f t="shared" si="15"/>
        <v>3827.76963920237</v>
      </c>
      <c r="E21" s="95">
        <f t="shared" si="15"/>
        <v>3827.76963920237</v>
      </c>
      <c r="F21" s="95">
        <f t="shared" si="15"/>
        <v>3827.76963920237</v>
      </c>
      <c r="G21" s="95">
        <f t="shared" si="15"/>
        <v>9714.11842568886</v>
      </c>
      <c r="H21" s="95">
        <f t="shared" si="15"/>
        <v>10699.3652090222</v>
      </c>
      <c r="I21" s="95">
        <f t="shared" si="15"/>
        <v>10762.4150779411</v>
      </c>
      <c r="J21" s="95">
        <f t="shared" si="15"/>
        <v>10780.336108851</v>
      </c>
      <c r="K21" s="95">
        <f t="shared" si="15"/>
        <v>10794.1754765555</v>
      </c>
      <c r="L21" s="95">
        <f t="shared" si="15"/>
        <v>10803.3957104454</v>
      </c>
      <c r="M21" s="95">
        <f t="shared" si="15"/>
        <v>10812.1730423126</v>
      </c>
      <c r="N21" s="95">
        <f t="shared" si="15"/>
        <v>10805.5764342367</v>
      </c>
      <c r="O21" s="95">
        <f t="shared" si="15"/>
        <v>10799.8441613977</v>
      </c>
      <c r="P21" s="95">
        <f t="shared" si="15"/>
        <v>10788.6778417915</v>
      </c>
      <c r="Q21" s="95">
        <f t="shared" si="15"/>
        <v>10740.495824652</v>
      </c>
      <c r="R21" s="95">
        <f t="shared" si="15"/>
        <v>10587.5496865838</v>
      </c>
      <c r="S21" s="95">
        <f t="shared" si="15"/>
        <v>10264.7098875225</v>
      </c>
      <c r="T21" s="95">
        <f t="shared" si="15"/>
        <v>7865.86012015619</v>
      </c>
      <c r="U21" s="95">
        <f t="shared" si="15"/>
        <v>6993.15479402542</v>
      </c>
      <c r="V21" s="95">
        <f t="shared" si="15"/>
        <v>6577.0946287823</v>
      </c>
      <c r="W21" s="95">
        <f t="shared" si="15"/>
        <v>6254.98869429794</v>
      </c>
      <c r="X21" s="95">
        <f t="shared" si="15"/>
        <v>5805.54637521934</v>
      </c>
      <c r="Y21" s="95">
        <f t="shared" si="15"/>
        <v>5358.95331091369</v>
      </c>
      <c r="Z21" s="95">
        <f t="shared" si="15"/>
        <v>5112.26400325603</v>
      </c>
      <c r="AA21" s="95">
        <f t="shared" si="15"/>
        <v>4920.39971167945</v>
      </c>
      <c r="AB21" s="95">
        <f t="shared" si="15"/>
        <v>4799.34625465243</v>
      </c>
      <c r="AC21" s="95">
        <f t="shared" si="15"/>
        <v>4704.28244019297</v>
      </c>
      <c r="AD21" s="95">
        <f t="shared" si="15"/>
        <v>4638.56341091369</v>
      </c>
      <c r="AE21" s="95">
        <f t="shared" si="15"/>
        <v>4567.04991185963</v>
      </c>
      <c r="AF21" s="95">
        <f t="shared" si="15"/>
        <v>4503.17889424702</v>
      </c>
      <c r="AG21" s="95">
        <f t="shared" si="15"/>
        <v>4464.82016559837</v>
      </c>
      <c r="AH21" s="95">
        <f aca="true" t="shared" si="16" ref="AH21:BM21">AH9</f>
        <v>4431.63625149927</v>
      </c>
      <c r="AI21" s="95">
        <f t="shared" si="16"/>
        <v>4383.90028816594</v>
      </c>
      <c r="AJ21" s="95">
        <f t="shared" si="16"/>
        <v>4363.43990776053</v>
      </c>
      <c r="AK21" s="95">
        <f t="shared" si="16"/>
        <v>4332.79641929207</v>
      </c>
      <c r="AL21" s="95">
        <f t="shared" si="16"/>
        <v>3964.82552983261</v>
      </c>
      <c r="AM21" s="95">
        <f t="shared" si="16"/>
        <v>3964.82552983261</v>
      </c>
      <c r="AN21" s="95">
        <f t="shared" si="16"/>
        <v>3964.82552983261</v>
      </c>
      <c r="AO21" s="95">
        <f t="shared" si="16"/>
        <v>3964.82552983261</v>
      </c>
      <c r="AP21" s="95">
        <f t="shared" si="16"/>
        <v>3964.82552983261</v>
      </c>
      <c r="AQ21" s="95">
        <f t="shared" si="16"/>
        <v>3972.72066190748</v>
      </c>
      <c r="AR21" s="95">
        <f t="shared" si="16"/>
        <v>3988.58500738552</v>
      </c>
      <c r="AS21" s="95">
        <f t="shared" si="16"/>
        <v>4012.2999057449</v>
      </c>
      <c r="AT21" s="95">
        <f t="shared" si="16"/>
        <v>4044.13843236781</v>
      </c>
      <c r="AU21" s="95">
        <f t="shared" si="16"/>
        <v>4083.83262265705</v>
      </c>
      <c r="AV21" s="95">
        <f t="shared" si="16"/>
        <v>4115.6494860571</v>
      </c>
      <c r="AW21" s="95">
        <f t="shared" si="16"/>
        <v>4139.31792532594</v>
      </c>
      <c r="AX21" s="95">
        <f t="shared" si="16"/>
        <v>4155.27904561637</v>
      </c>
      <c r="AY21" s="95">
        <f t="shared" si="16"/>
        <v>4163.26817881632</v>
      </c>
      <c r="AZ21" s="95">
        <f t="shared" si="16"/>
        <v>4163.26817881632</v>
      </c>
      <c r="BA21" s="95">
        <f t="shared" si="16"/>
        <v>4192.65021824179</v>
      </c>
      <c r="BB21" s="95">
        <f t="shared" si="16"/>
        <v>4252.73036519002</v>
      </c>
      <c r="BC21" s="95">
        <f t="shared" si="16"/>
        <v>4344.6067401185</v>
      </c>
      <c r="BD21" s="95">
        <f t="shared" si="16"/>
        <v>4465.65396675757</v>
      </c>
      <c r="BE21" s="95">
        <f t="shared" si="16"/>
        <v>4616.02039891489</v>
      </c>
      <c r="BF21" s="95">
        <f t="shared" si="16"/>
        <v>4736.51114177126</v>
      </c>
      <c r="BG21" s="95">
        <f t="shared" si="16"/>
        <v>4826.20553772976</v>
      </c>
      <c r="BH21" s="95">
        <f t="shared" si="16"/>
        <v>4885.50760947878</v>
      </c>
      <c r="BI21" s="95">
        <f t="shared" si="16"/>
        <v>4915.02345859205</v>
      </c>
      <c r="BJ21" s="95">
        <f t="shared" si="16"/>
        <v>4915.02345859205</v>
      </c>
      <c r="BK21" s="95">
        <f t="shared" si="16"/>
        <v>5131.46804082282</v>
      </c>
      <c r="BL21" s="95">
        <f t="shared" si="16"/>
        <v>5553.83443129116</v>
      </c>
      <c r="BM21" s="95">
        <f t="shared" si="16"/>
        <v>6196.87030925038</v>
      </c>
      <c r="BN21" s="95">
        <f aca="true" t="shared" si="17" ref="BN21:CN21">BN9</f>
        <v>7044.18351853736</v>
      </c>
      <c r="BO21" s="95">
        <f t="shared" si="17"/>
        <v>8098.32019459679</v>
      </c>
      <c r="BP21" s="95">
        <f t="shared" si="17"/>
        <v>8936.76479489892</v>
      </c>
      <c r="BQ21" s="95">
        <f t="shared" si="17"/>
        <v>9560.03006028457</v>
      </c>
      <c r="BR21" s="95">
        <f t="shared" si="17"/>
        <v>9975.9505310648</v>
      </c>
      <c r="BS21" s="95">
        <f t="shared" si="17"/>
        <v>10184.9515050379</v>
      </c>
      <c r="BT21" s="95">
        <f t="shared" si="17"/>
        <v>10184.9515050378</v>
      </c>
      <c r="BU21" s="95">
        <f t="shared" si="17"/>
        <v>10364.5393132478</v>
      </c>
      <c r="BV21" s="95">
        <f t="shared" si="17"/>
        <v>10720.2462113832</v>
      </c>
      <c r="BW21" s="95">
        <f t="shared" si="17"/>
        <v>11250.7497180274</v>
      </c>
      <c r="BX21" s="95">
        <f t="shared" si="17"/>
        <v>11954.0762491557</v>
      </c>
      <c r="BY21" s="95">
        <f t="shared" si="17"/>
        <v>12836.4310996599</v>
      </c>
      <c r="BZ21" s="95">
        <f t="shared" si="17"/>
        <v>13540.7236019831</v>
      </c>
      <c r="CA21" s="95">
        <f t="shared" si="17"/>
        <v>14074.2679165673</v>
      </c>
      <c r="CB21" s="95">
        <f t="shared" si="17"/>
        <v>14430.5932239245</v>
      </c>
      <c r="CC21" s="95">
        <f t="shared" si="17"/>
        <v>14596.86583949</v>
      </c>
      <c r="CD21" s="95">
        <f t="shared" si="17"/>
        <v>14596.86583949</v>
      </c>
      <c r="CE21" s="95">
        <f t="shared" si="17"/>
        <v>14825.3611241451</v>
      </c>
      <c r="CF21" s="95">
        <f t="shared" si="17"/>
        <v>15290.9020697106</v>
      </c>
      <c r="CG21" s="95">
        <f t="shared" si="17"/>
        <v>15994.6162932204</v>
      </c>
      <c r="CH21" s="95">
        <f t="shared" si="17"/>
        <v>16968.9555401077</v>
      </c>
      <c r="CI21" s="95">
        <f t="shared" si="17"/>
        <v>18159.7086886658</v>
      </c>
      <c r="CJ21" s="95">
        <f t="shared" si="17"/>
        <v>19149.1454975686</v>
      </c>
      <c r="CK21" s="95">
        <f t="shared" si="17"/>
        <v>19871.2175138301</v>
      </c>
      <c r="CL21" s="95">
        <f t="shared" si="17"/>
        <v>20262.1340725302</v>
      </c>
      <c r="CM21" s="95">
        <f t="shared" si="17"/>
        <v>20468.8484099137</v>
      </c>
      <c r="CN21" s="95">
        <f t="shared" si="17"/>
        <v>20675.5627472972</v>
      </c>
    </row>
    <row r="22" spans="1:92" ht="12.75">
      <c r="A22" t="s">
        <v>129</v>
      </c>
      <c r="B22" s="95">
        <f aca="true" t="shared" si="18" ref="B22:AG22">B10</f>
        <v>0</v>
      </c>
      <c r="C22" s="95">
        <f t="shared" si="18"/>
        <v>0</v>
      </c>
      <c r="D22" s="95">
        <f t="shared" si="18"/>
        <v>0</v>
      </c>
      <c r="E22" s="95">
        <f t="shared" si="18"/>
        <v>0</v>
      </c>
      <c r="F22" s="95">
        <f t="shared" si="18"/>
        <v>0</v>
      </c>
      <c r="G22" s="95">
        <f t="shared" si="18"/>
        <v>5886.34878648649</v>
      </c>
      <c r="H22" s="95">
        <f t="shared" si="18"/>
        <v>6871.59556981982</v>
      </c>
      <c r="I22" s="95">
        <f t="shared" si="18"/>
        <v>6934.64543873874</v>
      </c>
      <c r="J22" s="95">
        <f t="shared" si="18"/>
        <v>6952.34571036036</v>
      </c>
      <c r="K22" s="95">
        <f t="shared" si="18"/>
        <v>6965.89752792793</v>
      </c>
      <c r="L22" s="95">
        <f t="shared" si="18"/>
        <v>6974.8979045045</v>
      </c>
      <c r="M22" s="95">
        <f t="shared" si="18"/>
        <v>6983.68121081081</v>
      </c>
      <c r="N22" s="95">
        <f t="shared" si="18"/>
        <v>6977.08368153153</v>
      </c>
      <c r="O22" s="95">
        <f t="shared" si="18"/>
        <v>6971.5715036036</v>
      </c>
      <c r="P22" s="95">
        <f t="shared" si="18"/>
        <v>6960.69487612613</v>
      </c>
      <c r="Q22" s="95">
        <f t="shared" si="18"/>
        <v>6907.20212882883</v>
      </c>
      <c r="R22" s="95">
        <f t="shared" si="18"/>
        <v>6743.37236216216</v>
      </c>
      <c r="S22" s="95">
        <f t="shared" si="18"/>
        <v>6404.07143063063</v>
      </c>
      <c r="T22" s="95">
        <f t="shared" si="18"/>
        <v>3983.19021666667</v>
      </c>
      <c r="U22" s="95">
        <f t="shared" si="18"/>
        <v>3083.07216261261</v>
      </c>
      <c r="V22" s="95">
        <f t="shared" si="18"/>
        <v>2644.98918378378</v>
      </c>
      <c r="W22" s="95">
        <f t="shared" si="18"/>
        <v>2306.49623603604</v>
      </c>
      <c r="X22" s="95">
        <f t="shared" si="18"/>
        <v>1846.16154459459</v>
      </c>
      <c r="Y22" s="95">
        <f t="shared" si="18"/>
        <v>1394.12778108108</v>
      </c>
      <c r="Z22" s="95">
        <f t="shared" si="18"/>
        <v>1147.43847342342</v>
      </c>
      <c r="AA22" s="95">
        <f t="shared" si="18"/>
        <v>955.574181846847</v>
      </c>
      <c r="AB22" s="95">
        <f t="shared" si="18"/>
        <v>834.52072481982</v>
      </c>
      <c r="AC22" s="95">
        <f t="shared" si="18"/>
        <v>739.45691036036</v>
      </c>
      <c r="AD22" s="95">
        <f t="shared" si="18"/>
        <v>673.737881081081</v>
      </c>
      <c r="AE22" s="95">
        <f t="shared" si="18"/>
        <v>602.224382027027</v>
      </c>
      <c r="AF22" s="95">
        <f t="shared" si="18"/>
        <v>538.353364414414</v>
      </c>
      <c r="AG22" s="95">
        <f t="shared" si="18"/>
        <v>499.994635765766</v>
      </c>
      <c r="AH22" s="95">
        <f aca="true" t="shared" si="19" ref="AH22:BM22">AH10</f>
        <v>466.810721666667</v>
      </c>
      <c r="AI22" s="95">
        <f t="shared" si="19"/>
        <v>419.074758333333</v>
      </c>
      <c r="AJ22" s="95">
        <f t="shared" si="19"/>
        <v>398.614377927928</v>
      </c>
      <c r="AK22" s="95">
        <f t="shared" si="19"/>
        <v>367.97088945946</v>
      </c>
      <c r="AL22" s="95">
        <f t="shared" si="19"/>
        <v>0</v>
      </c>
      <c r="AM22" s="95">
        <f t="shared" si="19"/>
        <v>0</v>
      </c>
      <c r="AN22" s="95">
        <f t="shared" si="19"/>
        <v>0</v>
      </c>
      <c r="AO22" s="95">
        <f t="shared" si="19"/>
        <v>0</v>
      </c>
      <c r="AP22" s="95">
        <f t="shared" si="19"/>
        <v>0</v>
      </c>
      <c r="AQ22" s="95">
        <f t="shared" si="19"/>
        <v>0</v>
      </c>
      <c r="AR22" s="95">
        <f t="shared" si="19"/>
        <v>0</v>
      </c>
      <c r="AS22" s="95">
        <f t="shared" si="19"/>
        <v>0</v>
      </c>
      <c r="AT22" s="95">
        <f t="shared" si="19"/>
        <v>0</v>
      </c>
      <c r="AU22" s="95">
        <f t="shared" si="19"/>
        <v>0</v>
      </c>
      <c r="AV22" s="95">
        <f t="shared" si="19"/>
        <v>0</v>
      </c>
      <c r="AW22" s="95">
        <f t="shared" si="19"/>
        <v>0</v>
      </c>
      <c r="AX22" s="95">
        <f t="shared" si="19"/>
        <v>0</v>
      </c>
      <c r="AY22" s="95">
        <f t="shared" si="19"/>
        <v>0</v>
      </c>
      <c r="AZ22" s="95">
        <f t="shared" si="19"/>
        <v>0</v>
      </c>
      <c r="BA22" s="95">
        <f t="shared" si="19"/>
        <v>0</v>
      </c>
      <c r="BB22" s="95">
        <f t="shared" si="19"/>
        <v>0</v>
      </c>
      <c r="BC22" s="95">
        <f t="shared" si="19"/>
        <v>0</v>
      </c>
      <c r="BD22" s="95">
        <f t="shared" si="19"/>
        <v>0</v>
      </c>
      <c r="BE22" s="95">
        <f t="shared" si="19"/>
        <v>0</v>
      </c>
      <c r="BF22" s="95">
        <f t="shared" si="19"/>
        <v>0</v>
      </c>
      <c r="BG22" s="95">
        <f t="shared" si="19"/>
        <v>0</v>
      </c>
      <c r="BH22" s="95">
        <f t="shared" si="19"/>
        <v>0</v>
      </c>
      <c r="BI22" s="95">
        <f t="shared" si="19"/>
        <v>0</v>
      </c>
      <c r="BJ22" s="95">
        <f t="shared" si="19"/>
        <v>0</v>
      </c>
      <c r="BK22" s="95">
        <f t="shared" si="19"/>
        <v>0</v>
      </c>
      <c r="BL22" s="95">
        <f t="shared" si="19"/>
        <v>0</v>
      </c>
      <c r="BM22" s="95">
        <f t="shared" si="19"/>
        <v>0</v>
      </c>
      <c r="BN22" s="95">
        <f aca="true" t="shared" si="20" ref="BN22:CN22">BN10</f>
        <v>0</v>
      </c>
      <c r="BO22" s="95">
        <f t="shared" si="20"/>
        <v>0</v>
      </c>
      <c r="BP22" s="95">
        <f t="shared" si="20"/>
        <v>0</v>
      </c>
      <c r="BQ22" s="95">
        <f t="shared" si="20"/>
        <v>0</v>
      </c>
      <c r="BR22" s="95">
        <f t="shared" si="20"/>
        <v>0</v>
      </c>
      <c r="BS22" s="95">
        <f t="shared" si="20"/>
        <v>0</v>
      </c>
      <c r="BT22" s="95">
        <f t="shared" si="20"/>
        <v>0</v>
      </c>
      <c r="BU22" s="95">
        <f t="shared" si="20"/>
        <v>0</v>
      </c>
      <c r="BV22" s="95">
        <f t="shared" si="20"/>
        <v>0</v>
      </c>
      <c r="BW22" s="95">
        <f t="shared" si="20"/>
        <v>0</v>
      </c>
      <c r="BX22" s="95">
        <f t="shared" si="20"/>
        <v>0</v>
      </c>
      <c r="BY22" s="95">
        <f t="shared" si="20"/>
        <v>0</v>
      </c>
      <c r="BZ22" s="95">
        <f t="shared" si="20"/>
        <v>0</v>
      </c>
      <c r="CA22" s="95">
        <f t="shared" si="20"/>
        <v>0</v>
      </c>
      <c r="CB22" s="95">
        <f t="shared" si="20"/>
        <v>0</v>
      </c>
      <c r="CC22" s="95">
        <f t="shared" si="20"/>
        <v>0</v>
      </c>
      <c r="CD22" s="95">
        <f t="shared" si="20"/>
        <v>0</v>
      </c>
      <c r="CE22" s="95">
        <f t="shared" si="20"/>
        <v>0</v>
      </c>
      <c r="CF22" s="95">
        <f t="shared" si="20"/>
        <v>0</v>
      </c>
      <c r="CG22" s="95">
        <f t="shared" si="20"/>
        <v>0</v>
      </c>
      <c r="CH22" s="95">
        <f t="shared" si="20"/>
        <v>0</v>
      </c>
      <c r="CI22" s="95">
        <f t="shared" si="20"/>
        <v>0</v>
      </c>
      <c r="CJ22" s="95">
        <f t="shared" si="20"/>
        <v>0</v>
      </c>
      <c r="CK22" s="95">
        <f t="shared" si="20"/>
        <v>0</v>
      </c>
      <c r="CL22" s="95">
        <f t="shared" si="20"/>
        <v>0</v>
      </c>
      <c r="CM22" s="95">
        <f t="shared" si="20"/>
        <v>0</v>
      </c>
      <c r="CN22" s="95">
        <f t="shared" si="20"/>
        <v>0</v>
      </c>
    </row>
    <row r="23" spans="1:92" ht="12.75">
      <c r="A23" t="s">
        <v>130</v>
      </c>
      <c r="B23" s="95">
        <f aca="true" t="shared" si="21" ref="B23:AG23">B11</f>
        <v>539.607477040207</v>
      </c>
      <c r="C23" s="95">
        <f t="shared" si="21"/>
        <v>539.607477040207</v>
      </c>
      <c r="D23" s="95">
        <f t="shared" si="21"/>
        <v>539.607477040207</v>
      </c>
      <c r="E23" s="95">
        <f t="shared" si="21"/>
        <v>539.607477040207</v>
      </c>
      <c r="F23" s="95">
        <f t="shared" si="21"/>
        <v>539.607477040207</v>
      </c>
      <c r="G23" s="95">
        <f t="shared" si="21"/>
        <v>539.607477040207</v>
      </c>
      <c r="H23" s="95">
        <f t="shared" si="21"/>
        <v>539.607477040207</v>
      </c>
      <c r="I23" s="95">
        <f t="shared" si="21"/>
        <v>539.607477040207</v>
      </c>
      <c r="J23" s="95">
        <f t="shared" si="21"/>
        <v>539.82823632851</v>
      </c>
      <c r="K23" s="95">
        <f t="shared" si="21"/>
        <v>540.115786465373</v>
      </c>
      <c r="L23" s="95">
        <f t="shared" si="21"/>
        <v>540.335643778769</v>
      </c>
      <c r="M23" s="95">
        <f t="shared" si="21"/>
        <v>540.329669339609</v>
      </c>
      <c r="N23" s="95">
        <f t="shared" si="21"/>
        <v>540.330590543015</v>
      </c>
      <c r="O23" s="95">
        <f t="shared" si="21"/>
        <v>540.110495631917</v>
      </c>
      <c r="P23" s="95">
        <f t="shared" si="21"/>
        <v>539.820803503207</v>
      </c>
      <c r="Q23" s="95">
        <f t="shared" si="21"/>
        <v>545.131533660991</v>
      </c>
      <c r="R23" s="95">
        <f t="shared" si="21"/>
        <v>556.015162259461</v>
      </c>
      <c r="S23" s="95">
        <f t="shared" si="21"/>
        <v>572.476294729706</v>
      </c>
      <c r="T23" s="95">
        <f t="shared" si="21"/>
        <v>594.507741327355</v>
      </c>
      <c r="U23" s="95">
        <f t="shared" si="21"/>
        <v>621.920469250644</v>
      </c>
      <c r="V23" s="95">
        <f t="shared" si="21"/>
        <v>643.94328283636</v>
      </c>
      <c r="W23" s="95">
        <f t="shared" si="21"/>
        <v>660.330296099746</v>
      </c>
      <c r="X23" s="95">
        <f t="shared" si="21"/>
        <v>671.222668462578</v>
      </c>
      <c r="Y23" s="95">
        <f t="shared" si="21"/>
        <v>676.663367670444</v>
      </c>
      <c r="Z23" s="95">
        <f t="shared" si="21"/>
        <v>676.663367670444</v>
      </c>
      <c r="AA23" s="95">
        <f t="shared" si="21"/>
        <v>676.663367670444</v>
      </c>
      <c r="AB23" s="95">
        <f t="shared" si="21"/>
        <v>676.663367670444</v>
      </c>
      <c r="AC23" s="95">
        <f t="shared" si="21"/>
        <v>676.663367670444</v>
      </c>
      <c r="AD23" s="95">
        <f t="shared" si="21"/>
        <v>676.663367670444</v>
      </c>
      <c r="AE23" s="95">
        <f t="shared" si="21"/>
        <v>676.663367670444</v>
      </c>
      <c r="AF23" s="95">
        <f t="shared" si="21"/>
        <v>676.663367670444</v>
      </c>
      <c r="AG23" s="95">
        <f t="shared" si="21"/>
        <v>676.663367670444</v>
      </c>
      <c r="AH23" s="95">
        <f aca="true" t="shared" si="22" ref="AH23:BM23">AH11</f>
        <v>676.663367670444</v>
      </c>
      <c r="AI23" s="95">
        <f t="shared" si="22"/>
        <v>676.663367670444</v>
      </c>
      <c r="AJ23" s="95">
        <f t="shared" si="22"/>
        <v>676.663367670444</v>
      </c>
      <c r="AK23" s="95">
        <f t="shared" si="22"/>
        <v>676.663367670444</v>
      </c>
      <c r="AL23" s="95">
        <f t="shared" si="22"/>
        <v>676.663367670444</v>
      </c>
      <c r="AM23" s="95">
        <f t="shared" si="22"/>
        <v>676.663367670444</v>
      </c>
      <c r="AN23" s="95">
        <f t="shared" si="22"/>
        <v>676.663367670444</v>
      </c>
      <c r="AO23" s="95">
        <f t="shared" si="22"/>
        <v>676.663367670444</v>
      </c>
      <c r="AP23" s="95">
        <f t="shared" si="22"/>
        <v>676.663367670444</v>
      </c>
      <c r="AQ23" s="95">
        <f t="shared" si="22"/>
        <v>684.558499745319</v>
      </c>
      <c r="AR23" s="95">
        <f t="shared" si="22"/>
        <v>700.42284522336</v>
      </c>
      <c r="AS23" s="95">
        <f t="shared" si="22"/>
        <v>724.137743582733</v>
      </c>
      <c r="AT23" s="95">
        <f t="shared" si="22"/>
        <v>755.976270205652</v>
      </c>
      <c r="AU23" s="95">
        <f t="shared" si="22"/>
        <v>795.67046049489</v>
      </c>
      <c r="AV23" s="95">
        <f t="shared" si="22"/>
        <v>827.487323894936</v>
      </c>
      <c r="AW23" s="95">
        <f t="shared" si="22"/>
        <v>851.155763163776</v>
      </c>
      <c r="AX23" s="95">
        <f t="shared" si="22"/>
        <v>867.116883454208</v>
      </c>
      <c r="AY23" s="95">
        <f t="shared" si="22"/>
        <v>875.106016654155</v>
      </c>
      <c r="AZ23" s="95">
        <f t="shared" si="22"/>
        <v>875.106016654155</v>
      </c>
      <c r="BA23" s="95">
        <f t="shared" si="22"/>
        <v>904.488056079623</v>
      </c>
      <c r="BB23" s="95">
        <f t="shared" si="22"/>
        <v>964.568203027861</v>
      </c>
      <c r="BC23" s="95">
        <f t="shared" si="22"/>
        <v>1056.44457795634</v>
      </c>
      <c r="BD23" s="95">
        <f t="shared" si="22"/>
        <v>1177.49180459541</v>
      </c>
      <c r="BE23" s="95">
        <f t="shared" si="22"/>
        <v>1327.85823675273</v>
      </c>
      <c r="BF23" s="95">
        <f t="shared" si="22"/>
        <v>1448.3489796091</v>
      </c>
      <c r="BG23" s="95">
        <f t="shared" si="22"/>
        <v>1538.0433755676</v>
      </c>
      <c r="BH23" s="95">
        <f t="shared" si="22"/>
        <v>1597.34544731662</v>
      </c>
      <c r="BI23" s="95">
        <f t="shared" si="22"/>
        <v>1626.86129642989</v>
      </c>
      <c r="BJ23" s="95">
        <f t="shared" si="22"/>
        <v>1626.86129642989</v>
      </c>
      <c r="BK23" s="95">
        <f t="shared" si="22"/>
        <v>1843.30587866066</v>
      </c>
      <c r="BL23" s="95">
        <f t="shared" si="22"/>
        <v>2265.67226912899</v>
      </c>
      <c r="BM23" s="95">
        <f t="shared" si="22"/>
        <v>2908.70814708822</v>
      </c>
      <c r="BN23" s="95">
        <f aca="true" t="shared" si="23" ref="BN23:CN23">BN11</f>
        <v>3756.0213563752</v>
      </c>
      <c r="BO23" s="95">
        <f t="shared" si="23"/>
        <v>4810.15803243463</v>
      </c>
      <c r="BP23" s="95">
        <f t="shared" si="23"/>
        <v>5648.60263273676</v>
      </c>
      <c r="BQ23" s="95">
        <f t="shared" si="23"/>
        <v>6271.8678981224</v>
      </c>
      <c r="BR23" s="95">
        <f t="shared" si="23"/>
        <v>6687.78836890264</v>
      </c>
      <c r="BS23" s="95">
        <f t="shared" si="23"/>
        <v>6896.78934287569</v>
      </c>
      <c r="BT23" s="95">
        <f t="shared" si="23"/>
        <v>6896.78934287569</v>
      </c>
      <c r="BU23" s="95">
        <f t="shared" si="23"/>
        <v>7076.37715108561</v>
      </c>
      <c r="BV23" s="95">
        <f t="shared" si="23"/>
        <v>7432.08404922108</v>
      </c>
      <c r="BW23" s="95">
        <f t="shared" si="23"/>
        <v>7962.58755586525</v>
      </c>
      <c r="BX23" s="95">
        <f t="shared" si="23"/>
        <v>8665.91408699357</v>
      </c>
      <c r="BY23" s="95">
        <f t="shared" si="23"/>
        <v>9548.26893749773</v>
      </c>
      <c r="BZ23" s="95">
        <f t="shared" si="23"/>
        <v>10252.5614398209</v>
      </c>
      <c r="CA23" s="95">
        <f t="shared" si="23"/>
        <v>10786.1057544052</v>
      </c>
      <c r="CB23" s="95">
        <f t="shared" si="23"/>
        <v>11142.4310617624</v>
      </c>
      <c r="CC23" s="95">
        <f t="shared" si="23"/>
        <v>11308.7036773278</v>
      </c>
      <c r="CD23" s="95">
        <f t="shared" si="23"/>
        <v>11308.7036773278</v>
      </c>
      <c r="CE23" s="95">
        <f t="shared" si="23"/>
        <v>11537.198961983</v>
      </c>
      <c r="CF23" s="95">
        <f t="shared" si="23"/>
        <v>12002.7399075485</v>
      </c>
      <c r="CG23" s="95">
        <f t="shared" si="23"/>
        <v>12706.4541310583</v>
      </c>
      <c r="CH23" s="95">
        <f t="shared" si="23"/>
        <v>13680.7933779455</v>
      </c>
      <c r="CI23" s="95">
        <f t="shared" si="23"/>
        <v>14871.5465265036</v>
      </c>
      <c r="CJ23" s="95">
        <f t="shared" si="23"/>
        <v>15860.9833354065</v>
      </c>
      <c r="CK23" s="95">
        <f t="shared" si="23"/>
        <v>16583.0553516679</v>
      </c>
      <c r="CL23" s="95">
        <f t="shared" si="23"/>
        <v>16973.971910368</v>
      </c>
      <c r="CM23" s="95">
        <f t="shared" si="23"/>
        <v>17180.6862477515</v>
      </c>
      <c r="CN23" s="95">
        <f t="shared" si="23"/>
        <v>17387.400585135</v>
      </c>
    </row>
    <row r="24" spans="1:92" ht="12.75">
      <c r="A24" t="s">
        <v>134</v>
      </c>
      <c r="B24" s="95">
        <f aca="true" t="shared" si="24" ref="B24:AG24">B21-B22-B23</f>
        <v>3288.162162162163</v>
      </c>
      <c r="C24" s="95">
        <f t="shared" si="24"/>
        <v>3288.162162162163</v>
      </c>
      <c r="D24" s="95">
        <f t="shared" si="24"/>
        <v>3288.162162162163</v>
      </c>
      <c r="E24" s="95">
        <f t="shared" si="24"/>
        <v>3288.162162162163</v>
      </c>
      <c r="F24" s="95">
        <f t="shared" si="24"/>
        <v>3288.162162162163</v>
      </c>
      <c r="G24" s="95">
        <f t="shared" si="24"/>
        <v>3288.162162162162</v>
      </c>
      <c r="H24" s="95">
        <f t="shared" si="24"/>
        <v>3288.162162162173</v>
      </c>
      <c r="I24" s="95">
        <f t="shared" si="24"/>
        <v>3288.162162162152</v>
      </c>
      <c r="J24" s="95">
        <f t="shared" si="24"/>
        <v>3288.16216216213</v>
      </c>
      <c r="K24" s="95">
        <f t="shared" si="24"/>
        <v>3288.162162162196</v>
      </c>
      <c r="L24" s="95">
        <f t="shared" si="24"/>
        <v>3288.1621621621316</v>
      </c>
      <c r="M24" s="95">
        <f t="shared" si="24"/>
        <v>3288.1621621621803</v>
      </c>
      <c r="N24" s="95">
        <f t="shared" si="24"/>
        <v>3288.1621621621553</v>
      </c>
      <c r="O24" s="95">
        <f t="shared" si="24"/>
        <v>3288.1621621621825</v>
      </c>
      <c r="P24" s="95">
        <f t="shared" si="24"/>
        <v>3288.162162162162</v>
      </c>
      <c r="Q24" s="95">
        <f t="shared" si="24"/>
        <v>3288.1621621621794</v>
      </c>
      <c r="R24" s="95">
        <f t="shared" si="24"/>
        <v>3288.162162162178</v>
      </c>
      <c r="S24" s="95">
        <f t="shared" si="24"/>
        <v>3288.1621621621643</v>
      </c>
      <c r="T24" s="95">
        <f t="shared" si="24"/>
        <v>3288.1621621621643</v>
      </c>
      <c r="U24" s="95">
        <f t="shared" si="24"/>
        <v>3288.162162162166</v>
      </c>
      <c r="V24" s="95">
        <f t="shared" si="24"/>
        <v>3288.16216216216</v>
      </c>
      <c r="W24" s="95">
        <f t="shared" si="24"/>
        <v>3288.1621621621543</v>
      </c>
      <c r="X24" s="95">
        <f t="shared" si="24"/>
        <v>3288.162162162172</v>
      </c>
      <c r="Y24" s="95">
        <f t="shared" si="24"/>
        <v>3288.162162162166</v>
      </c>
      <c r="Z24" s="95">
        <f t="shared" si="24"/>
        <v>3288.162162162166</v>
      </c>
      <c r="AA24" s="95">
        <f t="shared" si="24"/>
        <v>3288.162162162159</v>
      </c>
      <c r="AB24" s="95">
        <f t="shared" si="24"/>
        <v>3288.1621621621657</v>
      </c>
      <c r="AC24" s="95">
        <f t="shared" si="24"/>
        <v>3288.162162162166</v>
      </c>
      <c r="AD24" s="95">
        <f t="shared" si="24"/>
        <v>3288.162162162165</v>
      </c>
      <c r="AE24" s="95">
        <f t="shared" si="24"/>
        <v>3288.162162162159</v>
      </c>
      <c r="AF24" s="95">
        <f t="shared" si="24"/>
        <v>3288.162162162162</v>
      </c>
      <c r="AG24" s="95">
        <f t="shared" si="24"/>
        <v>3288.1621621621603</v>
      </c>
      <c r="AH24" s="95">
        <f aca="true" t="shared" si="25" ref="AH24:BM24">AH21-AH22-AH23</f>
        <v>3288.1621621621584</v>
      </c>
      <c r="AI24" s="95">
        <f t="shared" si="25"/>
        <v>3288.1621621621625</v>
      </c>
      <c r="AJ24" s="95">
        <f t="shared" si="25"/>
        <v>3288.162162162158</v>
      </c>
      <c r="AK24" s="95">
        <f t="shared" si="25"/>
        <v>3288.1621621621657</v>
      </c>
      <c r="AL24" s="95">
        <f t="shared" si="25"/>
        <v>3288.1621621621657</v>
      </c>
      <c r="AM24" s="95">
        <f t="shared" si="25"/>
        <v>3288.1621621621657</v>
      </c>
      <c r="AN24" s="95">
        <f t="shared" si="25"/>
        <v>3288.1621621621657</v>
      </c>
      <c r="AO24" s="95">
        <f t="shared" si="25"/>
        <v>3288.1621621621657</v>
      </c>
      <c r="AP24" s="95">
        <f t="shared" si="25"/>
        <v>3288.1621621621657</v>
      </c>
      <c r="AQ24" s="95">
        <f t="shared" si="25"/>
        <v>3288.162162162161</v>
      </c>
      <c r="AR24" s="95">
        <f t="shared" si="25"/>
        <v>3288.16216216216</v>
      </c>
      <c r="AS24" s="95">
        <f t="shared" si="25"/>
        <v>3288.162162162167</v>
      </c>
      <c r="AT24" s="95">
        <f t="shared" si="25"/>
        <v>3288.162162162158</v>
      </c>
      <c r="AU24" s="95">
        <f t="shared" si="25"/>
        <v>3288.16216216216</v>
      </c>
      <c r="AV24" s="95">
        <f t="shared" si="25"/>
        <v>3288.1621621621643</v>
      </c>
      <c r="AW24" s="95">
        <f t="shared" si="25"/>
        <v>3288.1621621621643</v>
      </c>
      <c r="AX24" s="95">
        <f t="shared" si="25"/>
        <v>3288.162162162162</v>
      </c>
      <c r="AY24" s="95">
        <f t="shared" si="25"/>
        <v>3288.162162162165</v>
      </c>
      <c r="AZ24" s="95">
        <f t="shared" si="25"/>
        <v>3288.162162162165</v>
      </c>
      <c r="BA24" s="95">
        <f t="shared" si="25"/>
        <v>3288.162162162167</v>
      </c>
      <c r="BB24" s="95">
        <f t="shared" si="25"/>
        <v>3288.162162162159</v>
      </c>
      <c r="BC24" s="95">
        <f t="shared" si="25"/>
        <v>3288.16216216216</v>
      </c>
      <c r="BD24" s="95">
        <f t="shared" si="25"/>
        <v>3288.16216216216</v>
      </c>
      <c r="BE24" s="95">
        <f t="shared" si="25"/>
        <v>3288.1621621621607</v>
      </c>
      <c r="BF24" s="95">
        <f t="shared" si="25"/>
        <v>3288.16216216216</v>
      </c>
      <c r="BG24" s="95">
        <f t="shared" si="25"/>
        <v>3288.1621621621603</v>
      </c>
      <c r="BH24" s="95">
        <f t="shared" si="25"/>
        <v>3288.16216216216</v>
      </c>
      <c r="BI24" s="95">
        <f t="shared" si="25"/>
        <v>3288.16216216216</v>
      </c>
      <c r="BJ24" s="95">
        <f t="shared" si="25"/>
        <v>3288.16216216216</v>
      </c>
      <c r="BK24" s="95">
        <f t="shared" si="25"/>
        <v>3288.16216216216</v>
      </c>
      <c r="BL24" s="95">
        <f t="shared" si="25"/>
        <v>3288.1621621621703</v>
      </c>
      <c r="BM24" s="95">
        <f t="shared" si="25"/>
        <v>3288.1621621621603</v>
      </c>
      <c r="BN24" s="95">
        <f aca="true" t="shared" si="26" ref="BN24:CN24">BN21-BN22-BN23</f>
        <v>3288.1621621621603</v>
      </c>
      <c r="BO24" s="95">
        <f t="shared" si="26"/>
        <v>3288.1621621621607</v>
      </c>
      <c r="BP24" s="95">
        <f t="shared" si="26"/>
        <v>3288.16216216216</v>
      </c>
      <c r="BQ24" s="95">
        <f t="shared" si="26"/>
        <v>3288.162162162169</v>
      </c>
      <c r="BR24" s="95">
        <f t="shared" si="26"/>
        <v>3288.16216216216</v>
      </c>
      <c r="BS24" s="95">
        <f t="shared" si="26"/>
        <v>3288.16216216221</v>
      </c>
      <c r="BT24" s="95">
        <f t="shared" si="26"/>
        <v>3288.16216216211</v>
      </c>
      <c r="BU24" s="95">
        <f t="shared" si="26"/>
        <v>3288.16216216219</v>
      </c>
      <c r="BV24" s="95">
        <f t="shared" si="26"/>
        <v>3288.1621621621207</v>
      </c>
      <c r="BW24" s="95">
        <f t="shared" si="26"/>
        <v>3288.1621621621507</v>
      </c>
      <c r="BX24" s="95">
        <f t="shared" si="26"/>
        <v>3288.162162162129</v>
      </c>
      <c r="BY24" s="95">
        <f t="shared" si="26"/>
        <v>3288.162162162169</v>
      </c>
      <c r="BZ24" s="95">
        <f t="shared" si="26"/>
        <v>3288.1621621622</v>
      </c>
      <c r="CA24" s="95">
        <f t="shared" si="26"/>
        <v>3288.1621621621</v>
      </c>
      <c r="CB24" s="95">
        <f t="shared" si="26"/>
        <v>3288.1621621621</v>
      </c>
      <c r="CC24" s="95">
        <f t="shared" si="26"/>
        <v>3288.1621621622</v>
      </c>
      <c r="CD24" s="95">
        <f t="shared" si="26"/>
        <v>3288.1621621622</v>
      </c>
      <c r="CE24" s="95">
        <f t="shared" si="26"/>
        <v>3288.1621621621</v>
      </c>
      <c r="CF24" s="95">
        <f t="shared" si="26"/>
        <v>3288.1621621621016</v>
      </c>
      <c r="CG24" s="95">
        <f t="shared" si="26"/>
        <v>3288.1621621621</v>
      </c>
      <c r="CH24" s="95">
        <f t="shared" si="26"/>
        <v>3288.1621621622016</v>
      </c>
      <c r="CI24" s="95">
        <f t="shared" si="26"/>
        <v>3288.1621621622</v>
      </c>
      <c r="CJ24" s="95">
        <f t="shared" si="26"/>
        <v>3288.1621621621</v>
      </c>
      <c r="CK24" s="95">
        <f t="shared" si="26"/>
        <v>3288.1621621622</v>
      </c>
      <c r="CL24" s="95">
        <f t="shared" si="26"/>
        <v>3288.1621621622</v>
      </c>
      <c r="CM24" s="95">
        <f t="shared" si="26"/>
        <v>3288.1621621622</v>
      </c>
      <c r="CN24" s="95">
        <f t="shared" si="26"/>
        <v>3288.1621621622</v>
      </c>
    </row>
    <row r="25" spans="1:92" ht="12.75">
      <c r="A25" t="s">
        <v>131</v>
      </c>
      <c r="B25" s="15">
        <f aca="true" t="shared" si="27" ref="B25:AG25">B12</f>
        <v>3849180.33333333</v>
      </c>
      <c r="C25" s="15">
        <f t="shared" si="27"/>
        <v>3970687</v>
      </c>
      <c r="D25" s="15">
        <f t="shared" si="27"/>
        <v>3906853</v>
      </c>
      <c r="E25" s="15">
        <f t="shared" si="27"/>
        <v>3918373.66666667</v>
      </c>
      <c r="F25" s="15">
        <f t="shared" si="27"/>
        <v>4008629.33333333</v>
      </c>
      <c r="G25" s="15">
        <f t="shared" si="27"/>
        <v>3981854</v>
      </c>
      <c r="H25" s="15">
        <f t="shared" si="27"/>
        <v>4011970</v>
      </c>
      <c r="I25" s="15">
        <f t="shared" si="27"/>
        <v>4084089</v>
      </c>
      <c r="J25" s="15">
        <f t="shared" si="27"/>
        <v>4019255.33333333</v>
      </c>
      <c r="K25" s="15">
        <f t="shared" si="27"/>
        <v>4282258.66666667</v>
      </c>
      <c r="L25" s="15">
        <f t="shared" si="27"/>
        <v>4215259.33333333</v>
      </c>
      <c r="M25" s="15">
        <f t="shared" si="27"/>
        <v>4106955</v>
      </c>
      <c r="N25" s="15">
        <f t="shared" si="27"/>
        <v>3951541</v>
      </c>
      <c r="O25" s="15">
        <f t="shared" si="27"/>
        <v>4035597.66666667</v>
      </c>
      <c r="P25" s="15">
        <f t="shared" si="27"/>
        <v>3959599</v>
      </c>
      <c r="Q25" s="15">
        <f t="shared" si="27"/>
        <v>3951931.66666667</v>
      </c>
      <c r="R25" s="15">
        <f t="shared" si="27"/>
        <v>3980519.33333333</v>
      </c>
      <c r="S25" s="15">
        <f t="shared" si="27"/>
        <v>4064577.66666667</v>
      </c>
      <c r="T25" s="15">
        <f t="shared" si="27"/>
        <v>4018089.33333333</v>
      </c>
      <c r="U25" s="15">
        <f t="shared" si="27"/>
        <v>4025872.33333333</v>
      </c>
      <c r="V25" s="15">
        <f t="shared" si="27"/>
        <v>3832744.66666667</v>
      </c>
      <c r="W25" s="15">
        <f t="shared" si="27"/>
        <v>3794684.66666667</v>
      </c>
      <c r="X25" s="15">
        <f t="shared" si="27"/>
        <v>3601700</v>
      </c>
      <c r="Y25" s="15">
        <f t="shared" si="27"/>
        <v>3560183</v>
      </c>
      <c r="Z25" s="15">
        <f t="shared" si="27"/>
        <v>3652529.66666667</v>
      </c>
      <c r="AA25" s="15">
        <f t="shared" si="27"/>
        <v>3461028</v>
      </c>
      <c r="AB25" s="15">
        <f t="shared" si="27"/>
        <v>3515177.66666667</v>
      </c>
      <c r="AC25" s="15">
        <f t="shared" si="27"/>
        <v>3518930.66666667</v>
      </c>
      <c r="AD25" s="15">
        <f t="shared" si="27"/>
        <v>3796155.66666667</v>
      </c>
      <c r="AE25" s="15">
        <f t="shared" si="27"/>
        <v>3946401</v>
      </c>
      <c r="AF25" s="15">
        <f t="shared" si="27"/>
        <v>4073048</v>
      </c>
      <c r="AG25" s="15">
        <f t="shared" si="27"/>
        <v>3976423.66666667</v>
      </c>
      <c r="AH25" s="15">
        <f aca="true" t="shared" si="28" ref="AH25:BM25">AH12</f>
        <v>3781906.33333333</v>
      </c>
      <c r="AI25" s="15">
        <f t="shared" si="28"/>
        <v>3819698.33333333</v>
      </c>
      <c r="AJ25" s="15">
        <f t="shared" si="28"/>
        <v>4013265.66666667</v>
      </c>
      <c r="AK25" s="15">
        <f t="shared" si="28"/>
        <v>4469317.66666667</v>
      </c>
      <c r="AL25" s="15">
        <f t="shared" si="28"/>
        <v>4422958</v>
      </c>
      <c r="AM25" s="15">
        <f t="shared" si="28"/>
        <v>4443635.33333333</v>
      </c>
      <c r="AN25" s="15">
        <f t="shared" si="28"/>
        <v>4450680.66666667</v>
      </c>
      <c r="AO25" s="15">
        <f t="shared" si="28"/>
        <v>4495320</v>
      </c>
      <c r="AP25" s="15">
        <f t="shared" si="28"/>
        <v>4633122.33333333</v>
      </c>
      <c r="AQ25" s="15">
        <f t="shared" si="28"/>
        <v>4475398.33333333</v>
      </c>
      <c r="AR25" s="15">
        <f t="shared" si="28"/>
        <v>4435606.33333333</v>
      </c>
      <c r="AS25" s="15">
        <f t="shared" si="28"/>
        <v>4503540</v>
      </c>
      <c r="AT25" s="15">
        <f t="shared" si="28"/>
        <v>4445492</v>
      </c>
      <c r="AU25" s="15">
        <f t="shared" si="28"/>
        <v>4325820.33333333</v>
      </c>
      <c r="AV25" s="15">
        <f t="shared" si="28"/>
        <v>4044170.66666667</v>
      </c>
      <c r="AW25" s="15">
        <f t="shared" si="28"/>
        <v>3870469.33333333</v>
      </c>
      <c r="AX25" s="15">
        <f t="shared" si="28"/>
        <v>3745423.66666667</v>
      </c>
      <c r="AY25" s="15">
        <f t="shared" si="28"/>
        <v>3779282.33333333</v>
      </c>
      <c r="AZ25" s="15">
        <f t="shared" si="28"/>
        <v>3672448.66666667</v>
      </c>
      <c r="BA25" s="15">
        <f t="shared" si="28"/>
        <v>3673630.33333333</v>
      </c>
      <c r="BB25" s="15">
        <f t="shared" si="28"/>
        <v>3496360</v>
      </c>
      <c r="BC25" s="15">
        <f t="shared" si="28"/>
        <v>3151094.66666667</v>
      </c>
      <c r="BD25" s="15">
        <f t="shared" si="28"/>
        <v>2871468</v>
      </c>
      <c r="BE25" s="15">
        <f t="shared" si="28"/>
        <v>2800027.66666667</v>
      </c>
      <c r="BF25" s="15">
        <f t="shared" si="28"/>
        <v>2760176.66666667</v>
      </c>
      <c r="BG25" s="15">
        <f t="shared" si="28"/>
        <v>2621761</v>
      </c>
      <c r="BH25" s="15">
        <f t="shared" si="28"/>
        <v>2441391.33333333</v>
      </c>
      <c r="BI25" s="15">
        <f t="shared" si="28"/>
        <v>2315095</v>
      </c>
      <c r="BJ25" s="15">
        <f t="shared" si="28"/>
        <v>2211596.33333333</v>
      </c>
      <c r="BK25" s="15">
        <f t="shared" si="28"/>
        <v>2169265.66666667</v>
      </c>
      <c r="BL25" s="15">
        <f t="shared" si="28"/>
        <v>2099542</v>
      </c>
      <c r="BM25" s="15">
        <f t="shared" si="28"/>
        <v>2037352.66666667</v>
      </c>
      <c r="BN25" s="15">
        <f aca="true" t="shared" si="29" ref="BN25:CN25">BN12</f>
        <v>1907565.66666667</v>
      </c>
      <c r="BO25" s="15">
        <f t="shared" si="29"/>
        <v>1980868</v>
      </c>
      <c r="BP25" s="15">
        <f t="shared" si="29"/>
        <v>1926829.33333333</v>
      </c>
      <c r="BQ25" s="15">
        <f t="shared" si="29"/>
        <v>1832414</v>
      </c>
      <c r="BR25" s="15">
        <f t="shared" si="29"/>
        <v>1824007</v>
      </c>
      <c r="BS25" s="15">
        <f t="shared" si="29"/>
        <v>1787030.66666667</v>
      </c>
      <c r="BT25" s="15">
        <f t="shared" si="29"/>
        <v>1809900.33333333</v>
      </c>
      <c r="BU25" s="15">
        <f t="shared" si="29"/>
        <v>1763071.66666667</v>
      </c>
      <c r="BV25" s="15">
        <f t="shared" si="29"/>
        <v>1634935.33333333</v>
      </c>
      <c r="BW25" s="15">
        <f t="shared" si="29"/>
        <v>1661296.66666667</v>
      </c>
      <c r="BX25" s="15">
        <f t="shared" si="29"/>
        <v>1621154.33333333</v>
      </c>
      <c r="BY25" s="15">
        <f t="shared" si="29"/>
        <v>1611641</v>
      </c>
      <c r="BZ25" s="15">
        <f t="shared" si="29"/>
        <v>1448827</v>
      </c>
      <c r="CA25" s="15">
        <f t="shared" si="29"/>
        <v>1455593.66666667</v>
      </c>
      <c r="CB25" s="15">
        <f t="shared" si="29"/>
        <v>1382472.33333333</v>
      </c>
      <c r="CC25" s="15">
        <f t="shared" si="29"/>
        <v>1245387</v>
      </c>
      <c r="CD25" s="15">
        <f t="shared" si="29"/>
        <v>1116072.33333333</v>
      </c>
      <c r="CE25" s="15">
        <f t="shared" si="29"/>
        <v>960716.133333333</v>
      </c>
      <c r="CF25" s="15">
        <f t="shared" si="29"/>
        <v>888866.033333333</v>
      </c>
      <c r="CG25" s="15">
        <f t="shared" si="29"/>
        <v>819794.933333333</v>
      </c>
      <c r="CH25" s="15">
        <f t="shared" si="29"/>
        <v>733849.266666667</v>
      </c>
      <c r="CI25" s="15">
        <f t="shared" si="29"/>
        <v>618106.266666667</v>
      </c>
      <c r="CJ25" s="15">
        <f t="shared" si="29"/>
        <v>531940.766666667</v>
      </c>
      <c r="CK25" s="15">
        <f t="shared" si="29"/>
        <v>469000.233333333</v>
      </c>
      <c r="CL25" s="15">
        <f t="shared" si="29"/>
        <v>331147.833333333</v>
      </c>
      <c r="CM25" s="15">
        <f t="shared" si="29"/>
        <v>296281.166666667</v>
      </c>
      <c r="CN25" s="15">
        <f t="shared" si="29"/>
        <v>915939.4</v>
      </c>
    </row>
    <row r="27" ht="12.75">
      <c r="A27" s="19" t="s">
        <v>135</v>
      </c>
    </row>
    <row r="28" spans="1:92" ht="12.75">
      <c r="A28" t="s">
        <v>123</v>
      </c>
      <c r="B28">
        <f aca="true" t="shared" si="30" ref="B28:AG28">B15</f>
        <v>0</v>
      </c>
      <c r="C28">
        <f t="shared" si="30"/>
        <v>1</v>
      </c>
      <c r="D28">
        <f t="shared" si="30"/>
        <v>2</v>
      </c>
      <c r="E28">
        <f t="shared" si="30"/>
        <v>3</v>
      </c>
      <c r="F28">
        <f t="shared" si="30"/>
        <v>4</v>
      </c>
      <c r="G28">
        <f t="shared" si="30"/>
        <v>5</v>
      </c>
      <c r="H28">
        <f t="shared" si="30"/>
        <v>6</v>
      </c>
      <c r="I28">
        <f t="shared" si="30"/>
        <v>7</v>
      </c>
      <c r="J28">
        <f t="shared" si="30"/>
        <v>8</v>
      </c>
      <c r="K28">
        <f t="shared" si="30"/>
        <v>9</v>
      </c>
      <c r="L28">
        <f t="shared" si="30"/>
        <v>10</v>
      </c>
      <c r="M28">
        <f t="shared" si="30"/>
        <v>11</v>
      </c>
      <c r="N28">
        <f t="shared" si="30"/>
        <v>12</v>
      </c>
      <c r="O28">
        <f t="shared" si="30"/>
        <v>13</v>
      </c>
      <c r="P28">
        <f t="shared" si="30"/>
        <v>14</v>
      </c>
      <c r="Q28">
        <f t="shared" si="30"/>
        <v>15</v>
      </c>
      <c r="R28">
        <f t="shared" si="30"/>
        <v>16</v>
      </c>
      <c r="S28">
        <f t="shared" si="30"/>
        <v>17</v>
      </c>
      <c r="T28">
        <f t="shared" si="30"/>
        <v>18</v>
      </c>
      <c r="U28">
        <f t="shared" si="30"/>
        <v>19</v>
      </c>
      <c r="V28">
        <f t="shared" si="30"/>
        <v>20</v>
      </c>
      <c r="W28">
        <f t="shared" si="30"/>
        <v>21</v>
      </c>
      <c r="X28">
        <f t="shared" si="30"/>
        <v>22</v>
      </c>
      <c r="Y28">
        <f t="shared" si="30"/>
        <v>23</v>
      </c>
      <c r="Z28">
        <f t="shared" si="30"/>
        <v>24</v>
      </c>
      <c r="AA28">
        <f t="shared" si="30"/>
        <v>25</v>
      </c>
      <c r="AB28">
        <f t="shared" si="30"/>
        <v>26</v>
      </c>
      <c r="AC28">
        <f t="shared" si="30"/>
        <v>27</v>
      </c>
      <c r="AD28">
        <f t="shared" si="30"/>
        <v>28</v>
      </c>
      <c r="AE28">
        <f t="shared" si="30"/>
        <v>29</v>
      </c>
      <c r="AF28">
        <f t="shared" si="30"/>
        <v>30</v>
      </c>
      <c r="AG28">
        <f t="shared" si="30"/>
        <v>31</v>
      </c>
      <c r="AH28">
        <f aca="true" t="shared" si="31" ref="AH28:BM28">AH15</f>
        <v>32</v>
      </c>
      <c r="AI28">
        <f t="shared" si="31"/>
        <v>33</v>
      </c>
      <c r="AJ28">
        <f t="shared" si="31"/>
        <v>34</v>
      </c>
      <c r="AK28">
        <f t="shared" si="31"/>
        <v>35</v>
      </c>
      <c r="AL28">
        <f t="shared" si="31"/>
        <v>36</v>
      </c>
      <c r="AM28">
        <f t="shared" si="31"/>
        <v>37</v>
      </c>
      <c r="AN28">
        <f t="shared" si="31"/>
        <v>38</v>
      </c>
      <c r="AO28">
        <f t="shared" si="31"/>
        <v>39</v>
      </c>
      <c r="AP28">
        <f t="shared" si="31"/>
        <v>40</v>
      </c>
      <c r="AQ28">
        <f t="shared" si="31"/>
        <v>41</v>
      </c>
      <c r="AR28">
        <f t="shared" si="31"/>
        <v>42</v>
      </c>
      <c r="AS28">
        <f t="shared" si="31"/>
        <v>43</v>
      </c>
      <c r="AT28">
        <f t="shared" si="31"/>
        <v>44</v>
      </c>
      <c r="AU28">
        <f t="shared" si="31"/>
        <v>45</v>
      </c>
      <c r="AV28">
        <f t="shared" si="31"/>
        <v>46</v>
      </c>
      <c r="AW28">
        <f t="shared" si="31"/>
        <v>47</v>
      </c>
      <c r="AX28">
        <f t="shared" si="31"/>
        <v>48</v>
      </c>
      <c r="AY28">
        <f t="shared" si="31"/>
        <v>49</v>
      </c>
      <c r="AZ28">
        <f t="shared" si="31"/>
        <v>50</v>
      </c>
      <c r="BA28">
        <f t="shared" si="31"/>
        <v>51</v>
      </c>
      <c r="BB28">
        <f t="shared" si="31"/>
        <v>52</v>
      </c>
      <c r="BC28">
        <f t="shared" si="31"/>
        <v>53</v>
      </c>
      <c r="BD28">
        <f t="shared" si="31"/>
        <v>54</v>
      </c>
      <c r="BE28">
        <f t="shared" si="31"/>
        <v>55</v>
      </c>
      <c r="BF28">
        <f t="shared" si="31"/>
        <v>56</v>
      </c>
      <c r="BG28">
        <f t="shared" si="31"/>
        <v>57</v>
      </c>
      <c r="BH28">
        <f t="shared" si="31"/>
        <v>58</v>
      </c>
      <c r="BI28">
        <f t="shared" si="31"/>
        <v>59</v>
      </c>
      <c r="BJ28">
        <f t="shared" si="31"/>
        <v>60</v>
      </c>
      <c r="BK28">
        <f t="shared" si="31"/>
        <v>61</v>
      </c>
      <c r="BL28">
        <f t="shared" si="31"/>
        <v>62</v>
      </c>
      <c r="BM28">
        <f t="shared" si="31"/>
        <v>63</v>
      </c>
      <c r="BN28">
        <f aca="true" t="shared" si="32" ref="BN28:CN28">BN15</f>
        <v>64</v>
      </c>
      <c r="BO28">
        <f t="shared" si="32"/>
        <v>65</v>
      </c>
      <c r="BP28">
        <f t="shared" si="32"/>
        <v>66</v>
      </c>
      <c r="BQ28">
        <f t="shared" si="32"/>
        <v>67</v>
      </c>
      <c r="BR28">
        <f t="shared" si="32"/>
        <v>68</v>
      </c>
      <c r="BS28">
        <f t="shared" si="32"/>
        <v>69</v>
      </c>
      <c r="BT28">
        <f t="shared" si="32"/>
        <v>70</v>
      </c>
      <c r="BU28">
        <f t="shared" si="32"/>
        <v>71</v>
      </c>
      <c r="BV28">
        <f t="shared" si="32"/>
        <v>72</v>
      </c>
      <c r="BW28">
        <f t="shared" si="32"/>
        <v>73</v>
      </c>
      <c r="BX28">
        <f t="shared" si="32"/>
        <v>74</v>
      </c>
      <c r="BY28">
        <f t="shared" si="32"/>
        <v>75</v>
      </c>
      <c r="BZ28">
        <f t="shared" si="32"/>
        <v>76</v>
      </c>
      <c r="CA28">
        <f t="shared" si="32"/>
        <v>77</v>
      </c>
      <c r="CB28">
        <f t="shared" si="32"/>
        <v>78</v>
      </c>
      <c r="CC28">
        <f t="shared" si="32"/>
        <v>79</v>
      </c>
      <c r="CD28">
        <f t="shared" si="32"/>
        <v>80</v>
      </c>
      <c r="CE28">
        <f t="shared" si="32"/>
        <v>81</v>
      </c>
      <c r="CF28">
        <f t="shared" si="32"/>
        <v>82</v>
      </c>
      <c r="CG28">
        <f t="shared" si="32"/>
        <v>83</v>
      </c>
      <c r="CH28">
        <f t="shared" si="32"/>
        <v>84</v>
      </c>
      <c r="CI28">
        <f t="shared" si="32"/>
        <v>85</v>
      </c>
      <c r="CJ28">
        <f t="shared" si="32"/>
        <v>86</v>
      </c>
      <c r="CK28">
        <f t="shared" si="32"/>
        <v>87</v>
      </c>
      <c r="CL28">
        <f t="shared" si="32"/>
        <v>88</v>
      </c>
      <c r="CM28">
        <f t="shared" si="32"/>
        <v>89</v>
      </c>
      <c r="CN28">
        <f t="shared" si="32"/>
        <v>90</v>
      </c>
    </row>
    <row r="29" spans="1:92" ht="12.75">
      <c r="A29" t="s">
        <v>124</v>
      </c>
      <c r="B29" s="96">
        <f aca="true" t="shared" si="33" ref="B29:AG29">B16*B$25/1000000000</f>
        <v>38.71230174311302</v>
      </c>
      <c r="C29" s="96">
        <f t="shared" si="33"/>
        <v>42.79946079268157</v>
      </c>
      <c r="D29" s="96">
        <f t="shared" si="33"/>
        <v>44.93047452095933</v>
      </c>
      <c r="E29" s="96">
        <f t="shared" si="33"/>
        <v>47.669383935827376</v>
      </c>
      <c r="F29" s="96">
        <f t="shared" si="33"/>
        <v>51.20774311111063</v>
      </c>
      <c r="G29" s="96">
        <f t="shared" si="33"/>
        <v>76.55918868215632</v>
      </c>
      <c r="H29" s="96">
        <f t="shared" si="33"/>
        <v>83.02344219622351</v>
      </c>
      <c r="I29" s="96">
        <f t="shared" si="33"/>
        <v>86.7454458312169</v>
      </c>
      <c r="J29" s="96">
        <f t="shared" si="33"/>
        <v>87.34093921543037</v>
      </c>
      <c r="K29" s="96">
        <f t="shared" si="33"/>
        <v>95.21324895563077</v>
      </c>
      <c r="L29" s="96">
        <f t="shared" si="33"/>
        <v>95.77812552308019</v>
      </c>
      <c r="M29" s="96">
        <f t="shared" si="33"/>
        <v>95.54860140945861</v>
      </c>
      <c r="N29" s="96">
        <f t="shared" si="33"/>
        <v>94.19971946466791</v>
      </c>
      <c r="O29" s="96">
        <f t="shared" si="33"/>
        <v>98.87818554145574</v>
      </c>
      <c r="P29" s="96">
        <f t="shared" si="33"/>
        <v>99.90548640657718</v>
      </c>
      <c r="Q29" s="96">
        <f t="shared" si="33"/>
        <v>102.54875992463379</v>
      </c>
      <c r="R29" s="96">
        <f t="shared" si="33"/>
        <v>105.59346623739522</v>
      </c>
      <c r="S29" s="96">
        <f t="shared" si="33"/>
        <v>109.08168732673042</v>
      </c>
      <c r="T29" s="96">
        <f t="shared" si="33"/>
        <v>100.20904810818554</v>
      </c>
      <c r="U29" s="96">
        <f t="shared" si="33"/>
        <v>98.50817184092125</v>
      </c>
      <c r="V29" s="96">
        <f t="shared" si="33"/>
        <v>93.78954761697038</v>
      </c>
      <c r="W29" s="96">
        <f t="shared" si="33"/>
        <v>93.48443615222729</v>
      </c>
      <c r="X29" s="96">
        <f t="shared" si="33"/>
        <v>89.21408507981441</v>
      </c>
      <c r="Y29" s="96">
        <f t="shared" si="33"/>
        <v>89.14014944584635</v>
      </c>
      <c r="Z29" s="96">
        <f t="shared" si="33"/>
        <v>93.05532333691457</v>
      </c>
      <c r="AA29" s="96">
        <f t="shared" si="33"/>
        <v>89.9451978005798</v>
      </c>
      <c r="AB29" s="96">
        <f t="shared" si="33"/>
        <v>93.06413082431844</v>
      </c>
      <c r="AC29" s="96">
        <f t="shared" si="33"/>
        <v>94.80184940094144</v>
      </c>
      <c r="AD29" s="96">
        <f t="shared" si="33"/>
        <v>103.71729987655685</v>
      </c>
      <c r="AE29" s="96">
        <f t="shared" si="33"/>
        <v>109.42630193965661</v>
      </c>
      <c r="AF29" s="96">
        <f t="shared" si="33"/>
        <v>114.0328133830028</v>
      </c>
      <c r="AG29" s="96">
        <f t="shared" si="33"/>
        <v>111.9993630741208</v>
      </c>
      <c r="AH29" s="96">
        <f aca="true" t="shared" si="34" ref="AH29:BM29">AH16*AH$25/1000000000</f>
        <v>106.69600364838078</v>
      </c>
      <c r="AI29" s="96">
        <f t="shared" si="34"/>
        <v>107.55038642353276</v>
      </c>
      <c r="AJ29" s="96">
        <f t="shared" si="34"/>
        <v>112.62550779227536</v>
      </c>
      <c r="AK29" s="96">
        <f t="shared" si="34"/>
        <v>124.84625363009292</v>
      </c>
      <c r="AL29" s="96">
        <f t="shared" si="34"/>
        <v>122.09915305259449</v>
      </c>
      <c r="AM29" s="96">
        <f t="shared" si="34"/>
        <v>123.3740601263493</v>
      </c>
      <c r="AN29" s="96">
        <f t="shared" si="34"/>
        <v>124.49753138949373</v>
      </c>
      <c r="AO29" s="96">
        <f t="shared" si="34"/>
        <v>126.71574154534102</v>
      </c>
      <c r="AP29" s="96">
        <f t="shared" si="34"/>
        <v>131.99031639654737</v>
      </c>
      <c r="AQ29" s="96">
        <f t="shared" si="34"/>
        <v>128.57637326734556</v>
      </c>
      <c r="AR29" s="96">
        <f t="shared" si="34"/>
        <v>128.26528326220506</v>
      </c>
      <c r="AS29" s="96">
        <f t="shared" si="34"/>
        <v>131.40823707223407</v>
      </c>
      <c r="AT29" s="96">
        <f t="shared" si="34"/>
        <v>131.2465033265112</v>
      </c>
      <c r="AU29" s="96">
        <f t="shared" si="34"/>
        <v>129.4882352303257</v>
      </c>
      <c r="AV29" s="96">
        <f t="shared" si="34"/>
        <v>123.01880199625124</v>
      </c>
      <c r="AW29" s="96">
        <f t="shared" si="34"/>
        <v>120.01510606874386</v>
      </c>
      <c r="AX29" s="96">
        <f t="shared" si="34"/>
        <v>118.47890554924597</v>
      </c>
      <c r="AY29" s="96">
        <f t="shared" si="34"/>
        <v>122.00129055739988</v>
      </c>
      <c r="AZ29" s="96">
        <f t="shared" si="34"/>
        <v>120.74137476007357</v>
      </c>
      <c r="BA29" s="96">
        <f t="shared" si="34"/>
        <v>122.91244731958922</v>
      </c>
      <c r="BB29" s="96">
        <f t="shared" si="34"/>
        <v>118.55919989611267</v>
      </c>
      <c r="BC29" s="96">
        <f t="shared" si="34"/>
        <v>107.88533494330929</v>
      </c>
      <c r="BD29" s="96">
        <f t="shared" si="34"/>
        <v>99.0299092950313</v>
      </c>
      <c r="BE29" s="96">
        <f t="shared" si="34"/>
        <v>97.34545533301684</v>
      </c>
      <c r="BF29" s="96">
        <f t="shared" si="34"/>
        <v>96.4790984978267</v>
      </c>
      <c r="BG29" s="96">
        <f t="shared" si="34"/>
        <v>92.37366708831094</v>
      </c>
      <c r="BH29" s="96">
        <f t="shared" si="34"/>
        <v>86.66580369014378</v>
      </c>
      <c r="BI29" s="96">
        <f t="shared" si="34"/>
        <v>82.61920155101652</v>
      </c>
      <c r="BJ29" s="96">
        <f t="shared" si="34"/>
        <v>79.12158118069942</v>
      </c>
      <c r="BK29" s="96">
        <f t="shared" si="34"/>
        <v>78.11808711425483</v>
      </c>
      <c r="BL29" s="96">
        <f t="shared" si="34"/>
        <v>76.10981362326459</v>
      </c>
      <c r="BM29" s="96">
        <f t="shared" si="34"/>
        <v>74.66789790569013</v>
      </c>
      <c r="BN29" s="96">
        <f aca="true" t="shared" si="35" ref="BN29:CN29">BN16*BN$25/1000000000</f>
        <v>70.95156780259659</v>
      </c>
      <c r="BO29" s="96">
        <f t="shared" si="35"/>
        <v>74.96896999186386</v>
      </c>
      <c r="BP29" s="96">
        <f t="shared" si="35"/>
        <v>73.83454878355845</v>
      </c>
      <c r="BQ29" s="96">
        <f t="shared" si="35"/>
        <v>70.70537674196062</v>
      </c>
      <c r="BR29" s="96">
        <f t="shared" si="35"/>
        <v>70.52002221590777</v>
      </c>
      <c r="BS29" s="96">
        <f t="shared" si="35"/>
        <v>68.83191094390574</v>
      </c>
      <c r="BT29" s="96">
        <f t="shared" si="35"/>
        <v>69.17182878629316</v>
      </c>
      <c r="BU29" s="96">
        <f t="shared" si="35"/>
        <v>67.12073842154746</v>
      </c>
      <c r="BV29" s="96">
        <f t="shared" si="35"/>
        <v>62.329398775925604</v>
      </c>
      <c r="BW29" s="96">
        <f t="shared" si="35"/>
        <v>63.801425596046656</v>
      </c>
      <c r="BX29" s="96">
        <f t="shared" si="35"/>
        <v>63.0824457786012</v>
      </c>
      <c r="BY29" s="96">
        <f t="shared" si="35"/>
        <v>63.87249050000217</v>
      </c>
      <c r="BZ29" s="96">
        <f t="shared" si="35"/>
        <v>58.31605621839661</v>
      </c>
      <c r="CA29" s="96">
        <f t="shared" si="35"/>
        <v>59.26376339048372</v>
      </c>
      <c r="CB29" s="96">
        <f t="shared" si="35"/>
        <v>56.581616898775884</v>
      </c>
      <c r="CC29" s="96">
        <f t="shared" si="35"/>
        <v>51.009792272873874</v>
      </c>
      <c r="CD29" s="96">
        <f t="shared" si="35"/>
        <v>45.5485598175336</v>
      </c>
      <c r="CE29" s="96">
        <f t="shared" si="35"/>
        <v>39.24504677246784</v>
      </c>
      <c r="CF29" s="96">
        <f t="shared" si="35"/>
        <v>36.54280983121073</v>
      </c>
      <c r="CG29" s="96">
        <f t="shared" si="35"/>
        <v>34.11688583586577</v>
      </c>
      <c r="CH29" s="96">
        <f t="shared" si="35"/>
        <v>31.06150442833184</v>
      </c>
      <c r="CI29" s="96">
        <f t="shared" si="35"/>
        <v>26.702233909203798</v>
      </c>
      <c r="CJ29" s="96">
        <f t="shared" si="35"/>
        <v>23.3275532800696</v>
      </c>
      <c r="CK29" s="96">
        <f t="shared" si="35"/>
        <v>20.768998474058</v>
      </c>
      <c r="CL29" s="96">
        <f t="shared" si="35"/>
        <v>14.718833995015626</v>
      </c>
      <c r="CM29" s="96">
        <f t="shared" si="35"/>
        <v>13.174514288102879</v>
      </c>
      <c r="CN29" s="96">
        <f t="shared" si="35"/>
        <v>40.745186619478744</v>
      </c>
    </row>
    <row r="30" spans="1:92" ht="12.75">
      <c r="A30" t="s">
        <v>125</v>
      </c>
      <c r="B30" s="96">
        <f aca="true" t="shared" si="36" ref="B30:AG30">B17*B$25/1000000000</f>
        <v>23.97852612736487</v>
      </c>
      <c r="C30" s="96">
        <f t="shared" si="36"/>
        <v>27.600585647306115</v>
      </c>
      <c r="D30" s="96">
        <f t="shared" si="36"/>
        <v>29.97594122273271</v>
      </c>
      <c r="E30" s="96">
        <f t="shared" si="36"/>
        <v>32.670752179510444</v>
      </c>
      <c r="F30" s="96">
        <f t="shared" si="36"/>
        <v>35.8636334541614</v>
      </c>
      <c r="G30" s="96">
        <f t="shared" si="36"/>
        <v>37.87898737235342</v>
      </c>
      <c r="H30" s="96">
        <f t="shared" si="36"/>
        <v>40.09790995858272</v>
      </c>
      <c r="I30" s="96">
        <f t="shared" si="36"/>
        <v>42.79078479796351</v>
      </c>
      <c r="J30" s="96">
        <f t="shared" si="36"/>
        <v>44.01201581480511</v>
      </c>
      <c r="K30" s="96">
        <f t="shared" si="36"/>
        <v>48.989797471630595</v>
      </c>
      <c r="L30" s="96">
        <f t="shared" si="36"/>
        <v>50.23901092293196</v>
      </c>
      <c r="M30" s="96">
        <f t="shared" si="36"/>
        <v>51.143493272467666</v>
      </c>
      <c r="N30" s="96">
        <f t="shared" si="36"/>
        <v>51.501041156147764</v>
      </c>
      <c r="O30" s="96">
        <f t="shared" si="36"/>
        <v>55.29435964335592</v>
      </c>
      <c r="P30" s="96">
        <f t="shared" si="36"/>
        <v>57.18664841289739</v>
      </c>
      <c r="Q30" s="96">
        <f t="shared" si="36"/>
        <v>60.10305435949041</v>
      </c>
      <c r="R30" s="96">
        <f t="shared" si="36"/>
        <v>63.44952001732115</v>
      </c>
      <c r="S30" s="96">
        <f t="shared" si="36"/>
        <v>67.35997676309394</v>
      </c>
      <c r="T30" s="96">
        <f t="shared" si="36"/>
        <v>68.6033194618939</v>
      </c>
      <c r="U30" s="96">
        <f t="shared" si="36"/>
        <v>70.35462343293706</v>
      </c>
      <c r="V30" s="96">
        <f t="shared" si="36"/>
        <v>68.58122325634304</v>
      </c>
      <c r="W30" s="96">
        <f t="shared" si="36"/>
        <v>69.74872646380166</v>
      </c>
      <c r="X30" s="96">
        <f t="shared" si="36"/>
        <v>68.30424870018669</v>
      </c>
      <c r="Y30" s="96">
        <f t="shared" si="36"/>
        <v>70.06129497053769</v>
      </c>
      <c r="Z30" s="96">
        <f t="shared" si="36"/>
        <v>74.3826274011899</v>
      </c>
      <c r="AA30" s="96">
        <f t="shared" si="36"/>
        <v>72.91555662726512</v>
      </c>
      <c r="AB30" s="96">
        <f t="shared" si="36"/>
        <v>76.193576055364</v>
      </c>
      <c r="AC30" s="96">
        <f t="shared" si="36"/>
        <v>78.24780565748479</v>
      </c>
      <c r="AD30" s="96">
        <f t="shared" si="36"/>
        <v>86.10859109902414</v>
      </c>
      <c r="AE30" s="96">
        <f t="shared" si="36"/>
        <v>91.40289160044358</v>
      </c>
      <c r="AF30" s="96">
        <f t="shared" si="36"/>
        <v>95.69114959414745</v>
      </c>
      <c r="AG30" s="96">
        <f t="shared" si="36"/>
        <v>94.24534650022471</v>
      </c>
      <c r="AH30" s="96">
        <f aca="true" t="shared" si="37" ref="AH30:BM30">AH17*AH$25/1000000000</f>
        <v>89.93597044180602</v>
      </c>
      <c r="AI30" s="96">
        <f t="shared" si="37"/>
        <v>90.80520979932598</v>
      </c>
      <c r="AJ30" s="96">
        <f t="shared" si="37"/>
        <v>95.11386422189696</v>
      </c>
      <c r="AK30" s="96">
        <f t="shared" si="37"/>
        <v>105.4816100472811</v>
      </c>
      <c r="AL30" s="96">
        <f t="shared" si="37"/>
        <v>104.56289625681714</v>
      </c>
      <c r="AM30" s="96">
        <f t="shared" si="37"/>
        <v>105.75582131148312</v>
      </c>
      <c r="AN30" s="96">
        <f t="shared" si="37"/>
        <v>106.85135905716135</v>
      </c>
      <c r="AO30" s="96">
        <f t="shared" si="37"/>
        <v>108.89258204457393</v>
      </c>
      <c r="AP30" s="96">
        <f t="shared" si="37"/>
        <v>113.6207946865098</v>
      </c>
      <c r="AQ30" s="96">
        <f t="shared" si="37"/>
        <v>110.7968658382463</v>
      </c>
      <c r="AR30" s="96">
        <f t="shared" si="37"/>
        <v>110.57349034240758</v>
      </c>
      <c r="AS30" s="96">
        <f t="shared" si="37"/>
        <v>113.33868395471568</v>
      </c>
      <c r="AT30" s="96">
        <f t="shared" si="37"/>
        <v>113.26831827852762</v>
      </c>
      <c r="AU30" s="96">
        <f t="shared" si="37"/>
        <v>111.82230903330563</v>
      </c>
      <c r="AV30" s="96">
        <f t="shared" si="37"/>
        <v>106.37441307045736</v>
      </c>
      <c r="AW30" s="96">
        <f t="shared" si="37"/>
        <v>103.99400297785303</v>
      </c>
      <c r="AX30" s="96">
        <f t="shared" si="37"/>
        <v>102.91562507019059</v>
      </c>
      <c r="AY30" s="96">
        <f t="shared" si="37"/>
        <v>106.2671246802706</v>
      </c>
      <c r="AZ30" s="96">
        <f t="shared" si="37"/>
        <v>105.45198608780387</v>
      </c>
      <c r="BA30" s="96">
        <f t="shared" si="37"/>
        <v>107.51020030079954</v>
      </c>
      <c r="BB30" s="96">
        <f t="shared" si="37"/>
        <v>103.69012355647696</v>
      </c>
      <c r="BC30" s="96">
        <f t="shared" si="37"/>
        <v>94.19506781575781</v>
      </c>
      <c r="BD30" s="96">
        <f t="shared" si="37"/>
        <v>86.20692683041408</v>
      </c>
      <c r="BE30" s="96">
        <f t="shared" si="37"/>
        <v>84.42047050615743</v>
      </c>
      <c r="BF30" s="96">
        <f t="shared" si="37"/>
        <v>83.40549096290283</v>
      </c>
      <c r="BG30" s="96">
        <f t="shared" si="37"/>
        <v>79.72050963150693</v>
      </c>
      <c r="BH30" s="96">
        <f t="shared" si="37"/>
        <v>74.73836775342843</v>
      </c>
      <c r="BI30" s="96">
        <f t="shared" si="37"/>
        <v>71.24045531714724</v>
      </c>
      <c r="BJ30" s="96">
        <f t="shared" si="37"/>
        <v>68.25153332143005</v>
      </c>
      <c r="BK30" s="96">
        <f t="shared" si="37"/>
        <v>66.98656967370066</v>
      </c>
      <c r="BL30" s="96">
        <f t="shared" si="37"/>
        <v>64.4493049737226</v>
      </c>
      <c r="BM30" s="96">
        <f t="shared" si="37"/>
        <v>62.04268765615152</v>
      </c>
      <c r="BN30" s="96">
        <f aca="true" t="shared" si="38" ref="BN30:CN30">BN17*BN$25/1000000000</f>
        <v>57.514325172935415</v>
      </c>
      <c r="BO30" s="96">
        <f t="shared" si="38"/>
        <v>58.927266664633294</v>
      </c>
      <c r="BP30" s="96">
        <f t="shared" si="38"/>
        <v>56.61492823164662</v>
      </c>
      <c r="BQ30" s="96">
        <f t="shared" si="38"/>
        <v>53.18744381907445</v>
      </c>
      <c r="BR30" s="96">
        <f t="shared" si="38"/>
        <v>52.32381861559187</v>
      </c>
      <c r="BS30" s="96">
        <f t="shared" si="38"/>
        <v>50.63109026589034</v>
      </c>
      <c r="BT30" s="96">
        <f t="shared" si="38"/>
        <v>50.73808166234128</v>
      </c>
      <c r="BU30" s="96">
        <f t="shared" si="38"/>
        <v>48.84731282030761</v>
      </c>
      <c r="BV30" s="96">
        <f t="shared" si="38"/>
        <v>44.80248946290245</v>
      </c>
      <c r="BW30" s="96">
        <f t="shared" si="38"/>
        <v>45.110592591986745</v>
      </c>
      <c r="BX30" s="96">
        <f t="shared" si="38"/>
        <v>43.70304326628523</v>
      </c>
      <c r="BY30" s="96">
        <f t="shared" si="38"/>
        <v>43.1847718461152</v>
      </c>
      <c r="BZ30" s="96">
        <f t="shared" si="38"/>
        <v>38.69789026430625</v>
      </c>
      <c r="CA30" s="96">
        <f t="shared" si="38"/>
        <v>38.7773481481583</v>
      </c>
      <c r="CB30" s="96">
        <f t="shared" si="38"/>
        <v>36.6317210131127</v>
      </c>
      <c r="CC30" s="96">
        <f t="shared" si="38"/>
        <v>32.831045315628934</v>
      </c>
      <c r="CD30" s="96">
        <f t="shared" si="38"/>
        <v>29.257401700700417</v>
      </c>
      <c r="CE30" s="96">
        <f t="shared" si="38"/>
        <v>25.002083158008745</v>
      </c>
      <c r="CF30" s="96">
        <f t="shared" si="38"/>
        <v>22.951246362418622</v>
      </c>
      <c r="CG30" s="96">
        <f t="shared" si="38"/>
        <v>21.004580438072836</v>
      </c>
      <c r="CH30" s="96">
        <f t="shared" si="38"/>
        <v>18.60884884912453</v>
      </c>
      <c r="CI30" s="96">
        <f t="shared" si="38"/>
        <v>15.477604167898342</v>
      </c>
      <c r="CJ30" s="96">
        <f t="shared" si="38"/>
        <v>13.14134214308141</v>
      </c>
      <c r="CK30" s="96">
        <f t="shared" si="38"/>
        <v>11.449392823454273</v>
      </c>
      <c r="CL30" s="96">
        <f t="shared" si="38"/>
        <v>8.009072198187745</v>
      </c>
      <c r="CM30" s="96">
        <f t="shared" si="38"/>
        <v>7.1099800008904985</v>
      </c>
      <c r="CN30" s="96">
        <f t="shared" si="38"/>
        <v>21.807624082056996</v>
      </c>
    </row>
    <row r="31" spans="1:92" ht="12.75">
      <c r="A31" t="s">
        <v>126</v>
      </c>
      <c r="B31" s="96">
        <f aca="true" t="shared" si="39" ref="B31:AG31">B18*B$25/1000000000</f>
        <v>0</v>
      </c>
      <c r="C31" s="96">
        <f t="shared" si="39"/>
        <v>0</v>
      </c>
      <c r="D31" s="96">
        <f t="shared" si="39"/>
        <v>0</v>
      </c>
      <c r="E31" s="96">
        <f t="shared" si="39"/>
        <v>3.1342149022373786</v>
      </c>
      <c r="F31" s="96">
        <f t="shared" si="39"/>
        <v>4.59501538809714</v>
      </c>
      <c r="G31" s="96">
        <f t="shared" si="39"/>
        <v>3.766847393637584</v>
      </c>
      <c r="H31" s="96">
        <f t="shared" si="39"/>
        <v>2.252676766108084</v>
      </c>
      <c r="I31" s="96">
        <f t="shared" si="39"/>
        <v>2.0603144336509676</v>
      </c>
      <c r="J31" s="96">
        <f t="shared" si="39"/>
        <v>1.9026030976330457</v>
      </c>
      <c r="K31" s="96">
        <f t="shared" si="39"/>
        <v>1.9941135814220583</v>
      </c>
      <c r="L31" s="96">
        <f t="shared" si="39"/>
        <v>1.8890402674676219</v>
      </c>
      <c r="M31" s="96">
        <f t="shared" si="39"/>
        <v>1.8518416809657947</v>
      </c>
      <c r="N31" s="96">
        <f t="shared" si="39"/>
        <v>1.7708543062562718</v>
      </c>
      <c r="O31" s="96">
        <f t="shared" si="39"/>
        <v>1.758362143265058</v>
      </c>
      <c r="P31" s="96">
        <f t="shared" si="39"/>
        <v>1.6346691323902451</v>
      </c>
      <c r="Q31" s="96">
        <f t="shared" si="39"/>
        <v>1.5230645256940736</v>
      </c>
      <c r="R31" s="96">
        <f t="shared" si="39"/>
        <v>1.5148685155360655</v>
      </c>
      <c r="S31" s="96">
        <f t="shared" si="39"/>
        <v>1.5938843136350036</v>
      </c>
      <c r="T31" s="96">
        <f t="shared" si="39"/>
        <v>5.627763237663712</v>
      </c>
      <c r="U31" s="96">
        <f t="shared" si="39"/>
        <v>9.383919503549095</v>
      </c>
      <c r="V31" s="96">
        <f t="shared" si="39"/>
        <v>8.389168437267013</v>
      </c>
      <c r="W31" s="96">
        <f t="shared" si="39"/>
        <v>8.08043352266532</v>
      </c>
      <c r="X31" s="96">
        <f t="shared" si="39"/>
        <v>5.8030129397580446</v>
      </c>
      <c r="Y31" s="96">
        <f t="shared" si="39"/>
        <v>3.9613901942137484</v>
      </c>
      <c r="Z31" s="96">
        <f t="shared" si="39"/>
        <v>3.498111207920791</v>
      </c>
      <c r="AA31" s="96">
        <f t="shared" si="39"/>
        <v>2.9488090881798636</v>
      </c>
      <c r="AB31" s="96">
        <f t="shared" si="39"/>
        <v>2.652257020830933</v>
      </c>
      <c r="AC31" s="96">
        <f t="shared" si="39"/>
        <v>2.4961637328917203</v>
      </c>
      <c r="AD31" s="96">
        <f t="shared" si="39"/>
        <v>2.3709408313959566</v>
      </c>
      <c r="AE31" s="96">
        <f t="shared" si="39"/>
        <v>2.264165109990545</v>
      </c>
      <c r="AF31" s="96">
        <f t="shared" si="39"/>
        <v>2.0362960652421136</v>
      </c>
      <c r="AG31" s="96">
        <f t="shared" si="39"/>
        <v>1.7622833364582644</v>
      </c>
      <c r="AH31" s="96">
        <f aca="true" t="shared" si="40" ref="AH31:BM31">AH18*AH$25/1000000000</f>
        <v>1.5082942536590218</v>
      </c>
      <c r="AI31" s="96">
        <f t="shared" si="40"/>
        <v>1.4270924346827212</v>
      </c>
      <c r="AJ31" s="96">
        <f t="shared" si="40"/>
        <v>1.473211477785529</v>
      </c>
      <c r="AK31" s="96">
        <f t="shared" si="40"/>
        <v>1.4595743842183526</v>
      </c>
      <c r="AL31" s="96">
        <f t="shared" si="40"/>
        <v>1.379051895229154</v>
      </c>
      <c r="AM31" s="96">
        <f t="shared" si="40"/>
        <v>1.2906555694295387</v>
      </c>
      <c r="AN31" s="96">
        <f t="shared" si="40"/>
        <v>1.2338747626698716</v>
      </c>
      <c r="AO31" s="96">
        <f t="shared" si="40"/>
        <v>1.1723020491839928</v>
      </c>
      <c r="AP31" s="96">
        <f t="shared" si="40"/>
        <v>1.1980455599121778</v>
      </c>
      <c r="AQ31" s="96">
        <f t="shared" si="40"/>
        <v>1.1147707690731183</v>
      </c>
      <c r="AR31" s="96">
        <f t="shared" si="40"/>
        <v>1.0708400450309914</v>
      </c>
      <c r="AS31" s="96">
        <f t="shared" si="40"/>
        <v>1.0792270736479406</v>
      </c>
      <c r="AT31" s="96">
        <f t="shared" si="40"/>
        <v>1.0118270339818383</v>
      </c>
      <c r="AU31" s="96">
        <f t="shared" si="40"/>
        <v>0.9974820050031117</v>
      </c>
      <c r="AV31" s="96">
        <f t="shared" si="40"/>
        <v>0.8942743385733237</v>
      </c>
      <c r="AW31" s="96">
        <f t="shared" si="40"/>
        <v>0.8106739296326899</v>
      </c>
      <c r="AX31" s="96">
        <f t="shared" si="40"/>
        <v>0.7854743611629978</v>
      </c>
      <c r="AY31" s="96">
        <f t="shared" si="40"/>
        <v>0.7359195432995955</v>
      </c>
      <c r="AZ31" s="96">
        <f t="shared" si="40"/>
        <v>0.6199008582618282</v>
      </c>
      <c r="BA31" s="96">
        <f t="shared" si="40"/>
        <v>0.5858837322783758</v>
      </c>
      <c r="BB31" s="96">
        <f t="shared" si="40"/>
        <v>0.4883469551759715</v>
      </c>
      <c r="BC31" s="96">
        <f t="shared" si="40"/>
        <v>0.43219421756481136</v>
      </c>
      <c r="BD31" s="96">
        <f t="shared" si="40"/>
        <v>0.3596689525711784</v>
      </c>
      <c r="BE31" s="96">
        <f t="shared" si="40"/>
        <v>0.3064454788362379</v>
      </c>
      <c r="BF31" s="96">
        <f t="shared" si="40"/>
        <v>0.26551908104759425</v>
      </c>
      <c r="BG31" s="96">
        <f t="shared" si="40"/>
        <v>0.2289063118566634</v>
      </c>
      <c r="BH31" s="96">
        <f t="shared" si="40"/>
        <v>0.18449451989697152</v>
      </c>
      <c r="BI31" s="96">
        <f t="shared" si="40"/>
        <v>0.16317166641456762</v>
      </c>
      <c r="BJ31" s="96">
        <f t="shared" si="40"/>
        <v>0.1259081033927027</v>
      </c>
      <c r="BK31" s="96">
        <f t="shared" si="40"/>
        <v>0.12025430021064747</v>
      </c>
      <c r="BL31" s="96">
        <f t="shared" si="40"/>
        <v>0.10474631151698471</v>
      </c>
      <c r="BM31" s="96">
        <f t="shared" si="40"/>
        <v>0.097486107955087</v>
      </c>
      <c r="BN31" s="96">
        <f aca="true" t="shared" si="41" ref="BN31:CN31">BN18*BN$25/1000000000</f>
        <v>0.0808061597572447</v>
      </c>
      <c r="BO31" s="96">
        <f t="shared" si="41"/>
        <v>0.06330643793466197</v>
      </c>
      <c r="BP31" s="96">
        <f t="shared" si="41"/>
        <v>0.06197651585603711</v>
      </c>
      <c r="BQ31" s="96">
        <f t="shared" si="41"/>
        <v>0.05633494270220891</v>
      </c>
      <c r="BR31" s="96">
        <f t="shared" si="41"/>
        <v>0.05829421297987036</v>
      </c>
      <c r="BS31" s="96">
        <f t="shared" si="41"/>
        <v>0.05056992236047781</v>
      </c>
      <c r="BT31" s="96">
        <f t="shared" si="41"/>
        <v>0.06073725105462883</v>
      </c>
      <c r="BU31" s="96">
        <f t="shared" si="41"/>
        <v>0.04896005190339276</v>
      </c>
      <c r="BV31" s="96">
        <f t="shared" si="41"/>
        <v>0.04556196680678156</v>
      </c>
      <c r="BW31" s="96">
        <f t="shared" si="41"/>
        <v>0.03894191817058657</v>
      </c>
      <c r="BX31" s="96">
        <f t="shared" si="41"/>
        <v>0.0475581968095426</v>
      </c>
      <c r="BY31" s="96">
        <f t="shared" si="41"/>
        <v>0.04500291885626726</v>
      </c>
      <c r="BZ31" s="96">
        <f t="shared" si="41"/>
        <v>0.0442253889466581</v>
      </c>
      <c r="CA31" s="96">
        <f t="shared" si="41"/>
        <v>0.03895803997604334</v>
      </c>
      <c r="CB31" s="96">
        <f t="shared" si="41"/>
        <v>0.037093122705327164</v>
      </c>
      <c r="CC31" s="96">
        <f t="shared" si="41"/>
        <v>0.02404436550953592</v>
      </c>
      <c r="CD31" s="96">
        <f t="shared" si="41"/>
        <v>0.02814088073572516</v>
      </c>
      <c r="CE31" s="96">
        <f t="shared" si="41"/>
        <v>0.026116917938169767</v>
      </c>
      <c r="CF31" s="96">
        <f t="shared" si="41"/>
        <v>0.021901766654261703</v>
      </c>
      <c r="CG31" s="96">
        <f t="shared" si="41"/>
        <v>0.022682475012903602</v>
      </c>
      <c r="CH31" s="96">
        <f t="shared" si="41"/>
        <v>0.019479752902290103</v>
      </c>
      <c r="CI31" s="96">
        <f t="shared" si="41"/>
        <v>0.023528092315977724</v>
      </c>
      <c r="CJ31" s="96">
        <f t="shared" si="41"/>
        <v>0.013719982324365606</v>
      </c>
      <c r="CK31" s="96">
        <f t="shared" si="41"/>
        <v>0.01472399374518965</v>
      </c>
      <c r="CL31" s="96">
        <f t="shared" si="41"/>
        <v>0.012644607675225013</v>
      </c>
      <c r="CM31" s="96">
        <f t="shared" si="41"/>
        <v>0.012197038331724232</v>
      </c>
      <c r="CN31" s="96">
        <f t="shared" si="41"/>
        <v>0.02085435151668312</v>
      </c>
    </row>
    <row r="32" spans="1:92" ht="12.75">
      <c r="A32" t="s">
        <v>127</v>
      </c>
      <c r="B32" s="96">
        <f aca="true" t="shared" si="42" ref="B32:AG32">B19*B$25/1000000000</f>
        <v>2.186683134042346</v>
      </c>
      <c r="C32" s="96">
        <f t="shared" si="42"/>
        <v>2.4474048921312366</v>
      </c>
      <c r="D32" s="96">
        <f t="shared" si="42"/>
        <v>2.5966728653823132</v>
      </c>
      <c r="E32" s="96">
        <f t="shared" si="42"/>
        <v>2.7510627176134657</v>
      </c>
      <c r="F32" s="96">
        <f t="shared" si="42"/>
        <v>2.9304239747969247</v>
      </c>
      <c r="G32" s="96">
        <f t="shared" si="42"/>
        <v>2.990364250355125</v>
      </c>
      <c r="H32" s="96">
        <f t="shared" si="42"/>
        <v>3.0542560853466507</v>
      </c>
      <c r="I32" s="96">
        <f t="shared" si="42"/>
        <v>3.1685903543431535</v>
      </c>
      <c r="J32" s="96">
        <f t="shared" si="42"/>
        <v>3.197084184477033</v>
      </c>
      <c r="K32" s="96">
        <f t="shared" si="42"/>
        <v>3.515238558587491</v>
      </c>
      <c r="L32" s="96">
        <f t="shared" si="42"/>
        <v>3.5900280899862684</v>
      </c>
      <c r="M32" s="96">
        <f t="shared" si="42"/>
        <v>3.65800815087021</v>
      </c>
      <c r="N32" s="96">
        <f t="shared" si="42"/>
        <v>3.697564137911913</v>
      </c>
      <c r="O32" s="96">
        <f t="shared" si="42"/>
        <v>3.956544824693685</v>
      </c>
      <c r="P32" s="96">
        <f t="shared" si="42"/>
        <v>4.09837020470573</v>
      </c>
      <c r="Q32" s="96">
        <f t="shared" si="42"/>
        <v>4.318275339496772</v>
      </c>
      <c r="R32" s="96">
        <f t="shared" si="42"/>
        <v>4.564030827743894</v>
      </c>
      <c r="S32" s="96">
        <f t="shared" si="42"/>
        <v>4.85506409469382</v>
      </c>
      <c r="T32" s="96">
        <f t="shared" si="42"/>
        <v>4.990580198124655</v>
      </c>
      <c r="U32" s="96">
        <f t="shared" si="42"/>
        <v>5.094826988213061</v>
      </c>
      <c r="V32" s="96">
        <f t="shared" si="42"/>
        <v>4.897643967993982</v>
      </c>
      <c r="W32" s="96">
        <f t="shared" si="42"/>
        <v>4.898544709196355</v>
      </c>
      <c r="X32" s="96">
        <f t="shared" si="42"/>
        <v>4.714313646449676</v>
      </c>
      <c r="Y32" s="96">
        <f t="shared" si="42"/>
        <v>4.738170116718959</v>
      </c>
      <c r="Z32" s="96">
        <f t="shared" si="42"/>
        <v>4.999133287567859</v>
      </c>
      <c r="AA32" s="96">
        <f t="shared" si="42"/>
        <v>4.910332250581187</v>
      </c>
      <c r="AB32" s="96">
        <f t="shared" si="42"/>
        <v>5.155983927441338</v>
      </c>
      <c r="AC32" s="96">
        <f t="shared" si="42"/>
        <v>5.3366737605011245</v>
      </c>
      <c r="AD32" s="96">
        <f t="shared" si="42"/>
        <v>5.937174311560208</v>
      </c>
      <c r="AE32" s="96">
        <f t="shared" si="42"/>
        <v>6.355789590198404</v>
      </c>
      <c r="AF32" s="96">
        <f t="shared" si="42"/>
        <v>6.744903167286171</v>
      </c>
      <c r="AG32" s="96">
        <f t="shared" si="42"/>
        <v>6.790466661265689</v>
      </c>
      <c r="AH32" s="96">
        <f aca="true" t="shared" si="43" ref="AH32:BM32">AH19*AH$25/1000000000</f>
        <v>6.647669102136703</v>
      </c>
      <c r="AI32" s="96">
        <f t="shared" si="43"/>
        <v>6.93476432876562</v>
      </c>
      <c r="AJ32" s="96">
        <f t="shared" si="43"/>
        <v>7.525253411315081</v>
      </c>
      <c r="AK32" s="96">
        <f t="shared" si="43"/>
        <v>8.65647806106592</v>
      </c>
      <c r="AL32" s="96">
        <f t="shared" si="43"/>
        <v>8.844771996816329</v>
      </c>
      <c r="AM32" s="96">
        <f t="shared" si="43"/>
        <v>9.173591773216796</v>
      </c>
      <c r="AN32" s="96">
        <f t="shared" si="43"/>
        <v>9.48187261929481</v>
      </c>
      <c r="AO32" s="96">
        <f t="shared" si="43"/>
        <v>9.868687246403946</v>
      </c>
      <c r="AP32" s="96">
        <f t="shared" si="43"/>
        <v>10.501392718591736</v>
      </c>
      <c r="AQ32" s="96">
        <f t="shared" si="43"/>
        <v>10.487931481324004</v>
      </c>
      <c r="AR32" s="96">
        <f t="shared" si="43"/>
        <v>10.766657480782202</v>
      </c>
      <c r="AS32" s="96">
        <f t="shared" si="43"/>
        <v>11.3089307966134</v>
      </c>
      <c r="AT32" s="96">
        <f t="shared" si="43"/>
        <v>11.539903733389474</v>
      </c>
      <c r="AU32" s="96">
        <f t="shared" si="43"/>
        <v>11.577912008170964</v>
      </c>
      <c r="AV32" s="96">
        <f t="shared" si="43"/>
        <v>11.130830311944665</v>
      </c>
      <c r="AW32" s="96">
        <f t="shared" si="43"/>
        <v>10.954003263612524</v>
      </c>
      <c r="AX32" s="96">
        <f t="shared" si="43"/>
        <v>10.929910704679301</v>
      </c>
      <c r="AY32" s="96">
        <f t="shared" si="43"/>
        <v>11.446527879970471</v>
      </c>
      <c r="AZ32" s="96">
        <f t="shared" si="43"/>
        <v>11.535553139411148</v>
      </c>
      <c r="BA32" s="96">
        <f t="shared" si="43"/>
        <v>11.972404447861962</v>
      </c>
      <c r="BB32" s="96">
        <f t="shared" si="43"/>
        <v>11.781719520707862</v>
      </c>
      <c r="BC32" s="96">
        <f t="shared" si="43"/>
        <v>10.909209891703933</v>
      </c>
      <c r="BD32" s="96">
        <f t="shared" si="43"/>
        <v>10.151790024868411</v>
      </c>
      <c r="BE32" s="96">
        <f t="shared" si="43"/>
        <v>10.149349212186207</v>
      </c>
      <c r="BF32" s="96">
        <f t="shared" si="43"/>
        <v>10.289440068424067</v>
      </c>
      <c r="BG32" s="96">
        <f t="shared" si="43"/>
        <v>10.19957296015026</v>
      </c>
      <c r="BH32" s="96">
        <f t="shared" si="43"/>
        <v>9.995762062224573</v>
      </c>
      <c r="BI32" s="96">
        <f t="shared" si="43"/>
        <v>10.077862565814886</v>
      </c>
      <c r="BJ32" s="96">
        <f t="shared" si="43"/>
        <v>10.246532357113505</v>
      </c>
      <c r="BK32" s="96">
        <f t="shared" si="43"/>
        <v>10.541025857928613</v>
      </c>
      <c r="BL32" s="96">
        <f t="shared" si="43"/>
        <v>10.381727333700928</v>
      </c>
      <c r="BM32" s="96">
        <f t="shared" si="43"/>
        <v>10.034864810480407</v>
      </c>
      <c r="BN32" s="96">
        <f aca="true" t="shared" si="44" ref="BN32:CN32">BN19*BN$25/1000000000</f>
        <v>9.069710902365424</v>
      </c>
      <c r="BO32" s="96">
        <f t="shared" si="44"/>
        <v>8.828066029905555</v>
      </c>
      <c r="BP32" s="96">
        <f t="shared" si="44"/>
        <v>8.087648422419592</v>
      </c>
      <c r="BQ32" s="96">
        <f t="shared" si="44"/>
        <v>7.338394642879036</v>
      </c>
      <c r="BR32" s="96">
        <f t="shared" si="44"/>
        <v>7.040332403795934</v>
      </c>
      <c r="BS32" s="96">
        <f t="shared" si="44"/>
        <v>6.780192993704793</v>
      </c>
      <c r="BT32" s="96">
        <f t="shared" si="44"/>
        <v>6.850702302224069</v>
      </c>
      <c r="BU32" s="96">
        <f t="shared" si="44"/>
        <v>6.569973220559917</v>
      </c>
      <c r="BV32" s="96">
        <f t="shared" si="44"/>
        <v>5.975522314112427</v>
      </c>
      <c r="BW32" s="96">
        <f t="shared" si="44"/>
        <v>5.966057660583883</v>
      </c>
      <c r="BX32" s="96">
        <f t="shared" si="44"/>
        <v>5.754652520569856</v>
      </c>
      <c r="BY32" s="96">
        <f t="shared" si="44"/>
        <v>5.711686471945908</v>
      </c>
      <c r="BZ32" s="96">
        <f t="shared" si="44"/>
        <v>5.256536329768551</v>
      </c>
      <c r="CA32" s="96">
        <f t="shared" si="44"/>
        <v>5.454907737936892</v>
      </c>
      <c r="CB32" s="96">
        <f t="shared" si="44"/>
        <v>5.359578052174222</v>
      </c>
      <c r="CC32" s="96">
        <f t="shared" si="44"/>
        <v>4.972731190406635</v>
      </c>
      <c r="CD32" s="96">
        <f t="shared" si="44"/>
        <v>4.59000789416251</v>
      </c>
      <c r="CE32" s="96">
        <f t="shared" si="44"/>
        <v>4.029162740157687</v>
      </c>
      <c r="CF32" s="96">
        <f t="shared" si="44"/>
        <v>3.8001115535666217</v>
      </c>
      <c r="CG32" s="96">
        <f t="shared" si="44"/>
        <v>3.5713627497529177</v>
      </c>
      <c r="CH32" s="96">
        <f t="shared" si="44"/>
        <v>3.262200354271795</v>
      </c>
      <c r="CI32" s="96">
        <f t="shared" si="44"/>
        <v>2.7957939521441126</v>
      </c>
      <c r="CJ32" s="96">
        <f t="shared" si="44"/>
        <v>2.4420000224991014</v>
      </c>
      <c r="CK32" s="96">
        <f t="shared" si="44"/>
        <v>2.179366991643762</v>
      </c>
      <c r="CL32" s="96">
        <f t="shared" si="44"/>
        <v>1.5537093893644742</v>
      </c>
      <c r="CM32" s="96">
        <f t="shared" si="44"/>
        <v>1.4023531976985513</v>
      </c>
      <c r="CN32" s="96">
        <f t="shared" si="44"/>
        <v>4.37313151843844</v>
      </c>
    </row>
    <row r="33" spans="1:92" ht="12.75">
      <c r="A33" t="s">
        <v>133</v>
      </c>
      <c r="B33" s="96">
        <f aca="true" t="shared" si="45" ref="B33:AG33">B20*B$25/1000000000</f>
        <v>21.791842993322522</v>
      </c>
      <c r="C33" s="96">
        <f t="shared" si="45"/>
        <v>25.153180755174876</v>
      </c>
      <c r="D33" s="96">
        <f t="shared" si="45"/>
        <v>27.379268357350398</v>
      </c>
      <c r="E33" s="96">
        <f t="shared" si="45"/>
        <v>26.78547455965959</v>
      </c>
      <c r="F33" s="96">
        <f t="shared" si="45"/>
        <v>28.338194091267333</v>
      </c>
      <c r="G33" s="96">
        <f t="shared" si="45"/>
        <v>31.121775728360713</v>
      </c>
      <c r="H33" s="96">
        <f t="shared" si="45"/>
        <v>34.790977107127986</v>
      </c>
      <c r="I33" s="96">
        <f t="shared" si="45"/>
        <v>37.561880009969386</v>
      </c>
      <c r="J33" s="96">
        <f t="shared" si="45"/>
        <v>38.91232853269502</v>
      </c>
      <c r="K33" s="96">
        <f t="shared" si="45"/>
        <v>43.48044533162105</v>
      </c>
      <c r="L33" s="96">
        <f t="shared" si="45"/>
        <v>44.75994256547807</v>
      </c>
      <c r="M33" s="96">
        <f t="shared" si="45"/>
        <v>45.63364344063166</v>
      </c>
      <c r="N33" s="96">
        <f t="shared" si="45"/>
        <v>46.03262271197959</v>
      </c>
      <c r="O33" s="96">
        <f t="shared" si="45"/>
        <v>49.57945267539718</v>
      </c>
      <c r="P33" s="96">
        <f t="shared" si="45"/>
        <v>51.45360907580142</v>
      </c>
      <c r="Q33" s="96">
        <f t="shared" si="45"/>
        <v>54.261714494299554</v>
      </c>
      <c r="R33" s="96">
        <f t="shared" si="45"/>
        <v>57.37062067404119</v>
      </c>
      <c r="S33" s="96">
        <f t="shared" si="45"/>
        <v>60.91102835476511</v>
      </c>
      <c r="T33" s="96">
        <f t="shared" si="45"/>
        <v>57.984976026105535</v>
      </c>
      <c r="U33" s="96">
        <f t="shared" si="45"/>
        <v>55.8758769411749</v>
      </c>
      <c r="V33" s="96">
        <f t="shared" si="45"/>
        <v>55.294410851082034</v>
      </c>
      <c r="W33" s="96">
        <f t="shared" si="45"/>
        <v>56.76974823193999</v>
      </c>
      <c r="X33" s="96">
        <f t="shared" si="45"/>
        <v>57.78692211397898</v>
      </c>
      <c r="Y33" s="96">
        <f t="shared" si="45"/>
        <v>61.36173465960497</v>
      </c>
      <c r="Z33" s="96">
        <f t="shared" si="45"/>
        <v>65.88538290570125</v>
      </c>
      <c r="AA33" s="96">
        <f t="shared" si="45"/>
        <v>65.05641528850408</v>
      </c>
      <c r="AB33" s="96">
        <f t="shared" si="45"/>
        <v>68.38533510709173</v>
      </c>
      <c r="AC33" s="96">
        <f t="shared" si="45"/>
        <v>70.41496816409193</v>
      </c>
      <c r="AD33" s="96">
        <f t="shared" si="45"/>
        <v>77.800475956068</v>
      </c>
      <c r="AE33" s="96">
        <f t="shared" si="45"/>
        <v>82.78293690025464</v>
      </c>
      <c r="AF33" s="96">
        <f t="shared" si="45"/>
        <v>86.90995036161915</v>
      </c>
      <c r="AG33" s="96">
        <f t="shared" si="45"/>
        <v>85.69259650250075</v>
      </c>
      <c r="AH33" s="96">
        <f aca="true" t="shared" si="46" ref="AH33:BM33">AH20*AH$25/1000000000</f>
        <v>81.78000708601029</v>
      </c>
      <c r="AI33" s="96">
        <f t="shared" si="46"/>
        <v>82.44335303587762</v>
      </c>
      <c r="AJ33" s="96">
        <f t="shared" si="46"/>
        <v>86.11539933279634</v>
      </c>
      <c r="AK33" s="96">
        <f t="shared" si="46"/>
        <v>95.36555760199683</v>
      </c>
      <c r="AL33" s="96">
        <f t="shared" si="46"/>
        <v>94.33907236477167</v>
      </c>
      <c r="AM33" s="96">
        <f t="shared" si="46"/>
        <v>95.29157396883679</v>
      </c>
      <c r="AN33" s="96">
        <f t="shared" si="46"/>
        <v>96.13561167519666</v>
      </c>
      <c r="AO33" s="96">
        <f t="shared" si="46"/>
        <v>97.85159274898601</v>
      </c>
      <c r="AP33" s="96">
        <f t="shared" si="46"/>
        <v>101.92135640800588</v>
      </c>
      <c r="AQ33" s="96">
        <f t="shared" si="46"/>
        <v>99.19416358784918</v>
      </c>
      <c r="AR33" s="96">
        <f t="shared" si="46"/>
        <v>98.73599281659439</v>
      </c>
      <c r="AS33" s="96">
        <f t="shared" si="46"/>
        <v>100.95052608445434</v>
      </c>
      <c r="AT33" s="96">
        <f t="shared" si="46"/>
        <v>100.71658751115632</v>
      </c>
      <c r="AU33" s="96">
        <f t="shared" si="46"/>
        <v>99.24691502013157</v>
      </c>
      <c r="AV33" s="96">
        <f t="shared" si="46"/>
        <v>94.34930841993938</v>
      </c>
      <c r="AW33" s="96">
        <f t="shared" si="46"/>
        <v>92.22932578460781</v>
      </c>
      <c r="AX33" s="96">
        <f t="shared" si="46"/>
        <v>91.2002400043483</v>
      </c>
      <c r="AY33" s="96">
        <f t="shared" si="46"/>
        <v>94.08467725700055</v>
      </c>
      <c r="AZ33" s="96">
        <f t="shared" si="46"/>
        <v>93.29653209013091</v>
      </c>
      <c r="BA33" s="96">
        <f t="shared" si="46"/>
        <v>94.95191212065923</v>
      </c>
      <c r="BB33" s="96">
        <f t="shared" si="46"/>
        <v>91.42005708059312</v>
      </c>
      <c r="BC33" s="96">
        <f t="shared" si="46"/>
        <v>82.85366370648909</v>
      </c>
      <c r="BD33" s="96">
        <f t="shared" si="46"/>
        <v>75.69546785297449</v>
      </c>
      <c r="BE33" s="96">
        <f t="shared" si="46"/>
        <v>73.96467581513498</v>
      </c>
      <c r="BF33" s="96">
        <f t="shared" si="46"/>
        <v>72.85053181343116</v>
      </c>
      <c r="BG33" s="96">
        <f t="shared" si="46"/>
        <v>69.29203035950002</v>
      </c>
      <c r="BH33" s="96">
        <f t="shared" si="46"/>
        <v>64.55811117130689</v>
      </c>
      <c r="BI33" s="96">
        <f t="shared" si="46"/>
        <v>60.99942108491778</v>
      </c>
      <c r="BJ33" s="96">
        <f t="shared" si="46"/>
        <v>57.87909286092383</v>
      </c>
      <c r="BK33" s="96">
        <f t="shared" si="46"/>
        <v>56.3252895155614</v>
      </c>
      <c r="BL33" s="96">
        <f t="shared" si="46"/>
        <v>53.96283132850469</v>
      </c>
      <c r="BM33" s="96">
        <f t="shared" si="46"/>
        <v>51.91033673771603</v>
      </c>
      <c r="BN33" s="96">
        <f aca="true" t="shared" si="47" ref="BN33:CN33">BN20*BN$25/1000000000</f>
        <v>48.363808110812755</v>
      </c>
      <c r="BO33" s="96">
        <f t="shared" si="47"/>
        <v>50.03589419679307</v>
      </c>
      <c r="BP33" s="96">
        <f t="shared" si="47"/>
        <v>48.465303293370994</v>
      </c>
      <c r="BQ33" s="96">
        <f t="shared" si="47"/>
        <v>45.792714233493214</v>
      </c>
      <c r="BR33" s="96">
        <f t="shared" si="47"/>
        <v>45.22519199881606</v>
      </c>
      <c r="BS33" s="96">
        <f t="shared" si="47"/>
        <v>43.800327349825075</v>
      </c>
      <c r="BT33" s="96">
        <f t="shared" si="47"/>
        <v>43.826642109062576</v>
      </c>
      <c r="BU33" s="96">
        <f t="shared" si="47"/>
        <v>42.22837954784429</v>
      </c>
      <c r="BV33" s="96">
        <f t="shared" si="47"/>
        <v>38.78140518198324</v>
      </c>
      <c r="BW33" s="96">
        <f t="shared" si="47"/>
        <v>39.10559301323228</v>
      </c>
      <c r="BX33" s="96">
        <f t="shared" si="47"/>
        <v>37.900832548905825</v>
      </c>
      <c r="BY33" s="96">
        <f t="shared" si="47"/>
        <v>37.42808245531302</v>
      </c>
      <c r="BZ33" s="96">
        <f t="shared" si="47"/>
        <v>33.397128545591045</v>
      </c>
      <c r="CA33" s="96">
        <f t="shared" si="47"/>
        <v>33.283482370245366</v>
      </c>
      <c r="CB33" s="96">
        <f t="shared" si="47"/>
        <v>31.235049838233145</v>
      </c>
      <c r="CC33" s="96">
        <f t="shared" si="47"/>
        <v>27.834269759712768</v>
      </c>
      <c r="CD33" s="96">
        <f t="shared" si="47"/>
        <v>24.639252925802182</v>
      </c>
      <c r="CE33" s="96">
        <f t="shared" si="47"/>
        <v>20.946803499912885</v>
      </c>
      <c r="CF33" s="96">
        <f t="shared" si="47"/>
        <v>19.129233042197736</v>
      </c>
      <c r="CG33" s="96">
        <f t="shared" si="47"/>
        <v>17.410535213307014</v>
      </c>
      <c r="CH33" s="96">
        <f t="shared" si="47"/>
        <v>15.327168741950446</v>
      </c>
      <c r="CI33" s="96">
        <f t="shared" si="47"/>
        <v>12.658282123438251</v>
      </c>
      <c r="CJ33" s="96">
        <f t="shared" si="47"/>
        <v>10.685622138257942</v>
      </c>
      <c r="CK33" s="96">
        <f t="shared" si="47"/>
        <v>9.255301838065321</v>
      </c>
      <c r="CL33" s="96">
        <f t="shared" si="47"/>
        <v>6.442718201148046</v>
      </c>
      <c r="CM33" s="96">
        <f t="shared" si="47"/>
        <v>5.695429764860223</v>
      </c>
      <c r="CN33" s="96">
        <f t="shared" si="47"/>
        <v>17.413638212101873</v>
      </c>
    </row>
    <row r="34" spans="1:92" ht="12.75">
      <c r="A34" t="s">
        <v>128</v>
      </c>
      <c r="B34" s="96">
        <f aca="true" t="shared" si="48" ref="B34:AG34">B21*B$25/1000000000</f>
        <v>14.733775615748181</v>
      </c>
      <c r="C34" s="96">
        <f t="shared" si="48"/>
        <v>15.19887514537554</v>
      </c>
      <c r="D34" s="96">
        <f t="shared" si="48"/>
        <v>14.954533298226696</v>
      </c>
      <c r="E34" s="96">
        <f t="shared" si="48"/>
        <v>14.998631756316746</v>
      </c>
      <c r="F34" s="96">
        <f t="shared" si="48"/>
        <v>15.344109656949358</v>
      </c>
      <c r="G34" s="96">
        <f t="shared" si="48"/>
        <v>38.68020130980289</v>
      </c>
      <c r="H34" s="96">
        <f t="shared" si="48"/>
        <v>42.9255322376408</v>
      </c>
      <c r="I34" s="96">
        <f t="shared" si="48"/>
        <v>43.95466103325339</v>
      </c>
      <c r="J34" s="96">
        <f t="shared" si="48"/>
        <v>43.32892340062526</v>
      </c>
      <c r="K34" s="96">
        <f t="shared" si="48"/>
        <v>46.22345148400062</v>
      </c>
      <c r="L34" s="96">
        <f t="shared" si="48"/>
        <v>45.53911460014824</v>
      </c>
      <c r="M34" s="96">
        <f t="shared" si="48"/>
        <v>44.40510813699095</v>
      </c>
      <c r="N34" s="96">
        <f t="shared" si="48"/>
        <v>42.69867830852013</v>
      </c>
      <c r="O34" s="96">
        <f t="shared" si="48"/>
        <v>43.583825898100216</v>
      </c>
      <c r="P34" s="96">
        <f t="shared" si="48"/>
        <v>42.71883799367978</v>
      </c>
      <c r="Q34" s="96">
        <f t="shared" si="48"/>
        <v>42.445705565143385</v>
      </c>
      <c r="R34" s="96">
        <f t="shared" si="48"/>
        <v>42.143946220074056</v>
      </c>
      <c r="S34" s="96">
        <f t="shared" si="48"/>
        <v>41.7217105636365</v>
      </c>
      <c r="T34" s="96">
        <f t="shared" si="48"/>
        <v>31.605728646291613</v>
      </c>
      <c r="U34" s="96">
        <f t="shared" si="48"/>
        <v>28.15354840798428</v>
      </c>
      <c r="V34" s="96">
        <f t="shared" si="48"/>
        <v>25.208324360627362</v>
      </c>
      <c r="W34" s="96">
        <f t="shared" si="48"/>
        <v>23.735709688425764</v>
      </c>
      <c r="X34" s="96">
        <f t="shared" si="48"/>
        <v>20.9098363796275</v>
      </c>
      <c r="Y34" s="96">
        <f t="shared" si="48"/>
        <v>19.078854475308635</v>
      </c>
      <c r="Z34" s="96">
        <f t="shared" si="48"/>
        <v>18.67269593572476</v>
      </c>
      <c r="AA34" s="96">
        <f t="shared" si="48"/>
        <v>17.029641173314502</v>
      </c>
      <c r="AB34" s="96">
        <f t="shared" si="48"/>
        <v>16.87055476895455</v>
      </c>
      <c r="AC34" s="96">
        <f t="shared" si="48"/>
        <v>16.554043743456557</v>
      </c>
      <c r="AD34" s="96">
        <f t="shared" si="48"/>
        <v>17.60870877753268</v>
      </c>
      <c r="AE34" s="96">
        <f t="shared" si="48"/>
        <v>18.023410339212756</v>
      </c>
      <c r="AF34" s="96">
        <f t="shared" si="48"/>
        <v>18.341663788855037</v>
      </c>
      <c r="AG34" s="96">
        <f t="shared" si="48"/>
        <v>17.754016573895957</v>
      </c>
      <c r="AH34" s="96">
        <f aca="true" t="shared" si="49" ref="AH34:BM34">AH21*AH$25/1000000000</f>
        <v>16.76003320657467</v>
      </c>
      <c r="AI34" s="96">
        <f t="shared" si="49"/>
        <v>16.745176624206948</v>
      </c>
      <c r="AJ34" s="96">
        <f t="shared" si="49"/>
        <v>17.511643570378517</v>
      </c>
      <c r="AK34" s="96">
        <f t="shared" si="49"/>
        <v>19.364643582812135</v>
      </c>
      <c r="AL34" s="96">
        <f t="shared" si="49"/>
        <v>17.536256795777383</v>
      </c>
      <c r="AM34" s="96">
        <f t="shared" si="49"/>
        <v>17.618238814866228</v>
      </c>
      <c r="AN34" s="96">
        <f t="shared" si="49"/>
        <v>17.646172332332434</v>
      </c>
      <c r="AO34" s="96">
        <f t="shared" si="49"/>
        <v>17.82315950076713</v>
      </c>
      <c r="AP34" s="96">
        <f t="shared" si="49"/>
        <v>18.369521710037617</v>
      </c>
      <c r="AQ34" s="96">
        <f t="shared" si="49"/>
        <v>17.77950742909962</v>
      </c>
      <c r="AR34" s="96">
        <f t="shared" si="49"/>
        <v>17.69179291979758</v>
      </c>
      <c r="AS34" s="96">
        <f t="shared" si="49"/>
        <v>18.069553117518385</v>
      </c>
      <c r="AT34" s="96">
        <f t="shared" si="49"/>
        <v>17.97818504798364</v>
      </c>
      <c r="AU34" s="96">
        <f t="shared" si="49"/>
        <v>17.665926197019846</v>
      </c>
      <c r="AV34" s="96">
        <f t="shared" si="49"/>
        <v>16.64438892579388</v>
      </c>
      <c r="AW34" s="96">
        <f t="shared" si="49"/>
        <v>16.021103090890996</v>
      </c>
      <c r="AX34" s="96">
        <f t="shared" si="49"/>
        <v>15.563280479055646</v>
      </c>
      <c r="AY34" s="96">
        <f t="shared" si="49"/>
        <v>15.734165877129346</v>
      </c>
      <c r="AZ34" s="96">
        <f t="shared" si="49"/>
        <v>15.28938867226977</v>
      </c>
      <c r="BA34" s="96">
        <f t="shared" si="49"/>
        <v>15.402247018789646</v>
      </c>
      <c r="BB34" s="96">
        <f t="shared" si="49"/>
        <v>14.869076339635779</v>
      </c>
      <c r="BC34" s="96">
        <f t="shared" si="49"/>
        <v>13.690267127551472</v>
      </c>
      <c r="BD34" s="96">
        <f t="shared" si="49"/>
        <v>12.822982464617425</v>
      </c>
      <c r="BE34" s="96">
        <f t="shared" si="49"/>
        <v>12.924984826859411</v>
      </c>
      <c r="BF34" s="96">
        <f t="shared" si="49"/>
        <v>13.073607534923738</v>
      </c>
      <c r="BG34" s="96">
        <f t="shared" si="49"/>
        <v>12.653157456803912</v>
      </c>
      <c r="BH34" s="96">
        <f t="shared" si="49"/>
        <v>11.927435936715531</v>
      </c>
      <c r="BI34" s="96">
        <f t="shared" si="49"/>
        <v>11.378746233869162</v>
      </c>
      <c r="BJ34" s="96">
        <f t="shared" si="49"/>
        <v>10.87004785926948</v>
      </c>
      <c r="BK34" s="96">
        <f t="shared" si="49"/>
        <v>11.131517440554225</v>
      </c>
      <c r="BL34" s="96">
        <f t="shared" si="49"/>
        <v>11.660508649541907</v>
      </c>
      <c r="BM34" s="96">
        <f t="shared" si="49"/>
        <v>12.625210249538775</v>
      </c>
      <c r="BN34" s="96">
        <f aca="true" t="shared" si="50" ref="BN34:CN34">BN21*BN$25/1000000000</f>
        <v>13.437242629661089</v>
      </c>
      <c r="BO34" s="96">
        <f t="shared" si="50"/>
        <v>16.041703327230554</v>
      </c>
      <c r="BP34" s="96">
        <f t="shared" si="50"/>
        <v>17.21962055191186</v>
      </c>
      <c r="BQ34" s="96">
        <f t="shared" si="50"/>
        <v>17.51793292288629</v>
      </c>
      <c r="BR34" s="96">
        <f t="shared" si="50"/>
        <v>18.196203600315915</v>
      </c>
      <c r="BS34" s="96">
        <f t="shared" si="50"/>
        <v>18.20082067801558</v>
      </c>
      <c r="BT34" s="96">
        <f t="shared" si="50"/>
        <v>18.433747123951715</v>
      </c>
      <c r="BU34" s="96">
        <f t="shared" si="50"/>
        <v>18.27342560124002</v>
      </c>
      <c r="BV34" s="96">
        <f t="shared" si="50"/>
        <v>17.526909313023165</v>
      </c>
      <c r="BW34" s="96">
        <f t="shared" si="50"/>
        <v>18.690833004059897</v>
      </c>
      <c r="BX34" s="96">
        <f t="shared" si="50"/>
        <v>19.379402512315803</v>
      </c>
      <c r="BY34" s="96">
        <f t="shared" si="50"/>
        <v>20.687718653886982</v>
      </c>
      <c r="BZ34" s="96">
        <f t="shared" si="50"/>
        <v>19.61816595409037</v>
      </c>
      <c r="CA34" s="96">
        <f t="shared" si="50"/>
        <v>20.486415242325272</v>
      </c>
      <c r="CB34" s="96">
        <f t="shared" si="50"/>
        <v>19.949895885663043</v>
      </c>
      <c r="CC34" s="96">
        <f t="shared" si="50"/>
        <v>18.17874695724493</v>
      </c>
      <c r="CD34" s="96">
        <f t="shared" si="50"/>
        <v>16.29115811683318</v>
      </c>
      <c r="CE34" s="96">
        <f t="shared" si="50"/>
        <v>14.242963614458994</v>
      </c>
      <c r="CF34" s="96">
        <f t="shared" si="50"/>
        <v>13.591563468792112</v>
      </c>
      <c r="CG34" s="96">
        <f t="shared" si="50"/>
        <v>13.11230539779286</v>
      </c>
      <c r="CH34" s="96">
        <f t="shared" si="50"/>
        <v>12.452655579207311</v>
      </c>
      <c r="CI34" s="96">
        <f t="shared" si="50"/>
        <v>11.224629741305453</v>
      </c>
      <c r="CJ34" s="96">
        <f t="shared" si="50"/>
        <v>10.186211136988193</v>
      </c>
      <c r="CK34" s="96">
        <f t="shared" si="50"/>
        <v>9.319605650603728</v>
      </c>
      <c r="CL34" s="96">
        <f t="shared" si="50"/>
        <v>6.709761796827879</v>
      </c>
      <c r="CM34" s="96">
        <f t="shared" si="50"/>
        <v>6.064534287212382</v>
      </c>
      <c r="CN34" s="96">
        <f t="shared" si="50"/>
        <v>18.937562537421748</v>
      </c>
    </row>
    <row r="35" spans="1:92" ht="12.75">
      <c r="A35" t="s">
        <v>129</v>
      </c>
      <c r="B35" s="96">
        <f aca="true" t="shared" si="51" ref="B35:AG35">B22*B$25/1000000000</f>
        <v>0</v>
      </c>
      <c r="C35" s="96">
        <f t="shared" si="51"/>
        <v>0</v>
      </c>
      <c r="D35" s="96">
        <f t="shared" si="51"/>
        <v>0</v>
      </c>
      <c r="E35" s="96">
        <f t="shared" si="51"/>
        <v>0</v>
      </c>
      <c r="F35" s="96">
        <f t="shared" si="51"/>
        <v>0</v>
      </c>
      <c r="G35" s="96">
        <f t="shared" si="51"/>
        <v>23.438581460866374</v>
      </c>
      <c r="H35" s="96">
        <f t="shared" si="51"/>
        <v>27.568635278250028</v>
      </c>
      <c r="I35" s="96">
        <f t="shared" si="51"/>
        <v>28.321709155253064</v>
      </c>
      <c r="J35" s="96">
        <f t="shared" si="51"/>
        <v>27.943252575542978</v>
      </c>
      <c r="K35" s="96">
        <f t="shared" si="51"/>
        <v>29.82977506008131</v>
      </c>
      <c r="L35" s="96">
        <f t="shared" si="51"/>
        <v>29.401003491009682</v>
      </c>
      <c r="M35" s="96">
        <f t="shared" si="51"/>
        <v>28.68166446714551</v>
      </c>
      <c r="N35" s="96">
        <f t="shared" si="51"/>
        <v>27.57023222800278</v>
      </c>
      <c r="O35" s="96">
        <f t="shared" si="51"/>
        <v>28.134457692942537</v>
      </c>
      <c r="P35" s="96">
        <f t="shared" si="51"/>
        <v>27.561560470814147</v>
      </c>
      <c r="Q35" s="96">
        <f t="shared" si="51"/>
        <v>27.29679082098609</v>
      </c>
      <c r="R35" s="96">
        <f t="shared" si="51"/>
        <v>26.842124059452125</v>
      </c>
      <c r="S35" s="96">
        <f t="shared" si="51"/>
        <v>26.02984571267933</v>
      </c>
      <c r="T35" s="96">
        <f t="shared" si="51"/>
        <v>16.004814122226023</v>
      </c>
      <c r="U35" s="96">
        <f t="shared" si="51"/>
        <v>12.412054921132265</v>
      </c>
      <c r="V35" s="96">
        <f t="shared" si="51"/>
        <v>10.13756818753831</v>
      </c>
      <c r="W35" s="96">
        <f t="shared" si="51"/>
        <v>8.75242590061035</v>
      </c>
      <c r="X35" s="96">
        <f t="shared" si="51"/>
        <v>6.649320035166334</v>
      </c>
      <c r="Y35" s="96">
        <f t="shared" si="51"/>
        <v>4.9633500260325825</v>
      </c>
      <c r="Z35" s="96">
        <f t="shared" si="51"/>
        <v>4.191053064853756</v>
      </c>
      <c r="AA35" s="96">
        <f t="shared" si="51"/>
        <v>3.307268999449029</v>
      </c>
      <c r="AB35" s="96">
        <f t="shared" si="51"/>
        <v>2.933488614257113</v>
      </c>
      <c r="AC35" s="96">
        <f t="shared" si="51"/>
        <v>2.6020975985456576</v>
      </c>
      <c r="AD35" s="96">
        <f t="shared" si="51"/>
        <v>2.557613875113941</v>
      </c>
      <c r="AE35" s="96">
        <f t="shared" si="51"/>
        <v>2.3766189034558414</v>
      </c>
      <c r="AF35" s="96">
        <f t="shared" si="51"/>
        <v>2.1927390942214005</v>
      </c>
      <c r="AG35" s="96">
        <f t="shared" si="51"/>
        <v>1.9881905028653735</v>
      </c>
      <c r="AH35" s="96">
        <f aca="true" t="shared" si="52" ref="AH35:BM35">AH22*AH$25/1000000000</f>
        <v>1.7654344247390703</v>
      </c>
      <c r="AI35" s="96">
        <f t="shared" si="52"/>
        <v>1.6007391559479003</v>
      </c>
      <c r="AJ35" s="96">
        <f t="shared" si="52"/>
        <v>1.5997453971778457</v>
      </c>
      <c r="AK35" s="96">
        <f t="shared" si="52"/>
        <v>1.6445787970802128</v>
      </c>
      <c r="AL35" s="96">
        <f t="shared" si="52"/>
        <v>0</v>
      </c>
      <c r="AM35" s="96">
        <f t="shared" si="52"/>
        <v>0</v>
      </c>
      <c r="AN35" s="96">
        <f t="shared" si="52"/>
        <v>0</v>
      </c>
      <c r="AO35" s="96">
        <f t="shared" si="52"/>
        <v>0</v>
      </c>
      <c r="AP35" s="96">
        <f t="shared" si="52"/>
        <v>0</v>
      </c>
      <c r="AQ35" s="96">
        <f t="shared" si="52"/>
        <v>0</v>
      </c>
      <c r="AR35" s="96">
        <f t="shared" si="52"/>
        <v>0</v>
      </c>
      <c r="AS35" s="96">
        <f t="shared" si="52"/>
        <v>0</v>
      </c>
      <c r="AT35" s="96">
        <f t="shared" si="52"/>
        <v>0</v>
      </c>
      <c r="AU35" s="96">
        <f t="shared" si="52"/>
        <v>0</v>
      </c>
      <c r="AV35" s="96">
        <f t="shared" si="52"/>
        <v>0</v>
      </c>
      <c r="AW35" s="96">
        <f t="shared" si="52"/>
        <v>0</v>
      </c>
      <c r="AX35" s="96">
        <f t="shared" si="52"/>
        <v>0</v>
      </c>
      <c r="AY35" s="96">
        <f t="shared" si="52"/>
        <v>0</v>
      </c>
      <c r="AZ35" s="96">
        <f t="shared" si="52"/>
        <v>0</v>
      </c>
      <c r="BA35" s="96">
        <f t="shared" si="52"/>
        <v>0</v>
      </c>
      <c r="BB35" s="96">
        <f t="shared" si="52"/>
        <v>0</v>
      </c>
      <c r="BC35" s="96">
        <f t="shared" si="52"/>
        <v>0</v>
      </c>
      <c r="BD35" s="96">
        <f t="shared" si="52"/>
        <v>0</v>
      </c>
      <c r="BE35" s="96">
        <f t="shared" si="52"/>
        <v>0</v>
      </c>
      <c r="BF35" s="96">
        <f t="shared" si="52"/>
        <v>0</v>
      </c>
      <c r="BG35" s="96">
        <f t="shared" si="52"/>
        <v>0</v>
      </c>
      <c r="BH35" s="96">
        <f t="shared" si="52"/>
        <v>0</v>
      </c>
      <c r="BI35" s="96">
        <f t="shared" si="52"/>
        <v>0</v>
      </c>
      <c r="BJ35" s="96">
        <f t="shared" si="52"/>
        <v>0</v>
      </c>
      <c r="BK35" s="96">
        <f t="shared" si="52"/>
        <v>0</v>
      </c>
      <c r="BL35" s="96">
        <f t="shared" si="52"/>
        <v>0</v>
      </c>
      <c r="BM35" s="96">
        <f t="shared" si="52"/>
        <v>0</v>
      </c>
      <c r="BN35" s="96">
        <f aca="true" t="shared" si="53" ref="BN35:CN35">BN22*BN$25/1000000000</f>
        <v>0</v>
      </c>
      <c r="BO35" s="96">
        <f t="shared" si="53"/>
        <v>0</v>
      </c>
      <c r="BP35" s="96">
        <f t="shared" si="53"/>
        <v>0</v>
      </c>
      <c r="BQ35" s="96">
        <f t="shared" si="53"/>
        <v>0</v>
      </c>
      <c r="BR35" s="96">
        <f t="shared" si="53"/>
        <v>0</v>
      </c>
      <c r="BS35" s="96">
        <f t="shared" si="53"/>
        <v>0</v>
      </c>
      <c r="BT35" s="96">
        <f t="shared" si="53"/>
        <v>0</v>
      </c>
      <c r="BU35" s="96">
        <f t="shared" si="53"/>
        <v>0</v>
      </c>
      <c r="BV35" s="96">
        <f t="shared" si="53"/>
        <v>0</v>
      </c>
      <c r="BW35" s="96">
        <f t="shared" si="53"/>
        <v>0</v>
      </c>
      <c r="BX35" s="96">
        <f t="shared" si="53"/>
        <v>0</v>
      </c>
      <c r="BY35" s="96">
        <f t="shared" si="53"/>
        <v>0</v>
      </c>
      <c r="BZ35" s="96">
        <f t="shared" si="53"/>
        <v>0</v>
      </c>
      <c r="CA35" s="96">
        <f t="shared" si="53"/>
        <v>0</v>
      </c>
      <c r="CB35" s="96">
        <f t="shared" si="53"/>
        <v>0</v>
      </c>
      <c r="CC35" s="96">
        <f t="shared" si="53"/>
        <v>0</v>
      </c>
      <c r="CD35" s="96">
        <f t="shared" si="53"/>
        <v>0</v>
      </c>
      <c r="CE35" s="96">
        <f t="shared" si="53"/>
        <v>0</v>
      </c>
      <c r="CF35" s="96">
        <f t="shared" si="53"/>
        <v>0</v>
      </c>
      <c r="CG35" s="96">
        <f t="shared" si="53"/>
        <v>0</v>
      </c>
      <c r="CH35" s="96">
        <f t="shared" si="53"/>
        <v>0</v>
      </c>
      <c r="CI35" s="96">
        <f t="shared" si="53"/>
        <v>0</v>
      </c>
      <c r="CJ35" s="96">
        <f t="shared" si="53"/>
        <v>0</v>
      </c>
      <c r="CK35" s="96">
        <f t="shared" si="53"/>
        <v>0</v>
      </c>
      <c r="CL35" s="96">
        <f t="shared" si="53"/>
        <v>0</v>
      </c>
      <c r="CM35" s="96">
        <f t="shared" si="53"/>
        <v>0</v>
      </c>
      <c r="CN35" s="96">
        <f t="shared" si="53"/>
        <v>0</v>
      </c>
    </row>
    <row r="36" spans="1:92" ht="12.75">
      <c r="A36" t="s">
        <v>130</v>
      </c>
      <c r="B36" s="96">
        <f aca="true" t="shared" si="54" ref="B36:AG36">B23*B$25/1000000000</f>
        <v>2.077046488342781</v>
      </c>
      <c r="C36" s="96">
        <f t="shared" si="54"/>
        <v>2.142612394186348</v>
      </c>
      <c r="D36" s="96">
        <f t="shared" si="54"/>
        <v>2.1081670904969636</v>
      </c>
      <c r="E36" s="96">
        <f t="shared" si="54"/>
        <v>2.1143837283707865</v>
      </c>
      <c r="F36" s="96">
        <f t="shared" si="54"/>
        <v>2.1630863609493653</v>
      </c>
      <c r="G36" s="96">
        <f t="shared" si="54"/>
        <v>2.148638190882456</v>
      </c>
      <c r="H36" s="96">
        <f t="shared" si="54"/>
        <v>2.164889009660999</v>
      </c>
      <c r="I36" s="96">
        <f t="shared" si="54"/>
        <v>2.203804961297662</v>
      </c>
      <c r="J36" s="96">
        <f t="shared" si="54"/>
        <v>2.1697075179472893</v>
      </c>
      <c r="K36" s="96">
        <f t="shared" si="54"/>
        <v>2.3129155075948282</v>
      </c>
      <c r="L36" s="96">
        <f t="shared" si="54"/>
        <v>2.27765486557113</v>
      </c>
      <c r="M36" s="96">
        <f t="shared" si="54"/>
        <v>2.2191096371426537</v>
      </c>
      <c r="N36" s="96">
        <f t="shared" si="54"/>
        <v>2.135138482084936</v>
      </c>
      <c r="O36" s="96">
        <f t="shared" si="54"/>
        <v>2.179668655914343</v>
      </c>
      <c r="P36" s="96">
        <f t="shared" si="54"/>
        <v>2.137473913730495</v>
      </c>
      <c r="Q36" s="96">
        <f t="shared" si="54"/>
        <v>2.154322570373438</v>
      </c>
      <c r="R36" s="96">
        <f t="shared" si="54"/>
        <v>2.2132291030002533</v>
      </c>
      <c r="S36" s="96">
        <f t="shared" si="54"/>
        <v>2.3268743622544488</v>
      </c>
      <c r="T36" s="96">
        <f t="shared" si="54"/>
        <v>2.3887852140115355</v>
      </c>
      <c r="U36" s="96">
        <f t="shared" si="54"/>
        <v>2.50377241068985</v>
      </c>
      <c r="V36" s="96">
        <f t="shared" si="54"/>
        <v>2.4680701829268856</v>
      </c>
      <c r="W36" s="96">
        <f t="shared" si="54"/>
        <v>2.5057452495451678</v>
      </c>
      <c r="X36" s="96">
        <f t="shared" si="54"/>
        <v>2.417542685001667</v>
      </c>
      <c r="Y36" s="96">
        <f t="shared" si="54"/>
        <v>2.4090454183030645</v>
      </c>
      <c r="Z36" s="96">
        <f t="shared" si="54"/>
        <v>2.471533024762873</v>
      </c>
      <c r="AA36" s="96">
        <f t="shared" si="54"/>
        <v>2.341950862081702</v>
      </c>
      <c r="AB36" s="96">
        <f t="shared" si="54"/>
        <v>2.3785919578866026</v>
      </c>
      <c r="AC36" s="96">
        <f t="shared" si="54"/>
        <v>2.381131475505469</v>
      </c>
      <c r="AD36" s="96">
        <f t="shared" si="54"/>
        <v>2.568719477607908</v>
      </c>
      <c r="AE36" s="96">
        <f t="shared" si="54"/>
        <v>2.670384990838008</v>
      </c>
      <c r="AF36" s="96">
        <f t="shared" si="54"/>
        <v>2.7560823763633664</v>
      </c>
      <c r="AG36" s="96">
        <f t="shared" si="54"/>
        <v>2.690700229571124</v>
      </c>
      <c r="AH36" s="96">
        <f aca="true" t="shared" si="55" ref="AH36:BM36">AH23*AH$25/1000000000</f>
        <v>2.559077475727512</v>
      </c>
      <c r="AI36" s="96">
        <f t="shared" si="55"/>
        <v>2.5846499377185137</v>
      </c>
      <c r="AJ36" s="96">
        <f t="shared" si="55"/>
        <v>2.7156298613628382</v>
      </c>
      <c r="AK36" s="96">
        <f t="shared" si="55"/>
        <v>3.0242235435156797</v>
      </c>
      <c r="AL36" s="96">
        <f t="shared" si="55"/>
        <v>2.9928536553449314</v>
      </c>
      <c r="AM36" s="96">
        <f t="shared" si="55"/>
        <v>3.0068452493527076</v>
      </c>
      <c r="AN36" s="96">
        <f t="shared" si="55"/>
        <v>3.0116125683324055</v>
      </c>
      <c r="AO36" s="96">
        <f t="shared" si="55"/>
        <v>3.0418183699563004</v>
      </c>
      <c r="AP36" s="96">
        <f t="shared" si="55"/>
        <v>3.135064160902477</v>
      </c>
      <c r="AQ36" s="96">
        <f t="shared" si="55"/>
        <v>3.0636719688293654</v>
      </c>
      <c r="AR36" s="96">
        <f t="shared" si="55"/>
        <v>3.1068000082840865</v>
      </c>
      <c r="AS36" s="96">
        <f t="shared" si="55"/>
        <v>3.2611832937345815</v>
      </c>
      <c r="AT36" s="96">
        <f t="shared" si="55"/>
        <v>3.360686461389064</v>
      </c>
      <c r="AU36" s="96">
        <f t="shared" si="55"/>
        <v>3.4419274566414897</v>
      </c>
      <c r="AV36" s="96">
        <f t="shared" si="55"/>
        <v>3.346499962334402</v>
      </c>
      <c r="AW36" s="96">
        <f t="shared" si="55"/>
        <v>3.294372279215322</v>
      </c>
      <c r="AX36" s="96">
        <f t="shared" si="55"/>
        <v>3.2477200970556352</v>
      </c>
      <c r="AY36" s="96">
        <f t="shared" si="55"/>
        <v>3.3072727085347515</v>
      </c>
      <c r="AZ36" s="96">
        <f t="shared" si="55"/>
        <v>3.213781924053532</v>
      </c>
      <c r="BA36" s="96">
        <f t="shared" si="55"/>
        <v>3.322754758951801</v>
      </c>
      <c r="BB36" s="96">
        <f t="shared" si="55"/>
        <v>3.3724776823384923</v>
      </c>
      <c r="BC36" s="96">
        <f t="shared" si="55"/>
        <v>3.328956875227144</v>
      </c>
      <c r="BD36" s="96">
        <f t="shared" si="55"/>
        <v>3.381130037157973</v>
      </c>
      <c r="BE36" s="96">
        <f t="shared" si="55"/>
        <v>3.7180398003188646</v>
      </c>
      <c r="BF36" s="96">
        <f t="shared" si="55"/>
        <v>3.9976990587075183</v>
      </c>
      <c r="BG36" s="96">
        <f t="shared" si="55"/>
        <v>4.032382138371486</v>
      </c>
      <c r="BH36" s="96">
        <f t="shared" si="55"/>
        <v>3.8997453314182478</v>
      </c>
      <c r="BI36" s="96">
        <f t="shared" si="55"/>
        <v>3.7663384530583564</v>
      </c>
      <c r="BJ36" s="96">
        <f t="shared" si="55"/>
        <v>3.597960478026253</v>
      </c>
      <c r="BK36" s="96">
        <f t="shared" si="55"/>
        <v>3.9986201557434082</v>
      </c>
      <c r="BL36" s="96">
        <f t="shared" si="55"/>
        <v>4.756874087271618</v>
      </c>
      <c r="BM36" s="96">
        <f t="shared" si="55"/>
        <v>5.926064300025253</v>
      </c>
      <c r="BN36" s="96">
        <f aca="true" t="shared" si="56" ref="BN36:CN36">BN23*BN$25/1000000000</f>
        <v>7.164857382688108</v>
      </c>
      <c r="BO36" s="96">
        <f t="shared" si="56"/>
        <v>9.52828812139272</v>
      </c>
      <c r="BP36" s="96">
        <f t="shared" si="56"/>
        <v>10.883893245101065</v>
      </c>
      <c r="BQ36" s="96">
        <f t="shared" si="56"/>
        <v>11.492658542670059</v>
      </c>
      <c r="BR36" s="96">
        <f t="shared" si="56"/>
        <v>12.198572799396997</v>
      </c>
      <c r="BS36" s="96">
        <f t="shared" si="56"/>
        <v>12.324774057258727</v>
      </c>
      <c r="BT36" s="96">
        <f t="shared" si="56"/>
        <v>12.482501330600469</v>
      </c>
      <c r="BU36" s="96">
        <f t="shared" si="56"/>
        <v>12.47616005772645</v>
      </c>
      <c r="BV36" s="96">
        <f t="shared" si="56"/>
        <v>12.150976812374592</v>
      </c>
      <c r="BW36" s="96">
        <f t="shared" si="56"/>
        <v>13.228220164600447</v>
      </c>
      <c r="BX36" s="96">
        <f t="shared" si="56"/>
        <v>14.048784174423975</v>
      </c>
      <c r="BY36" s="96">
        <f t="shared" si="56"/>
        <v>15.388381698697781</v>
      </c>
      <c r="BZ36" s="96">
        <f t="shared" si="56"/>
        <v>14.854187833171395</v>
      </c>
      <c r="CA36" s="96">
        <f t="shared" si="56"/>
        <v>15.700187224109134</v>
      </c>
      <c r="CB36" s="96">
        <f t="shared" si="56"/>
        <v>15.404102668960437</v>
      </c>
      <c r="CC36" s="96">
        <f t="shared" si="56"/>
        <v>14.083712546596237</v>
      </c>
      <c r="CD36" s="96">
        <f t="shared" si="56"/>
        <v>12.621331300130448</v>
      </c>
      <c r="CE36" s="96">
        <f t="shared" si="56"/>
        <v>11.08397317625365</v>
      </c>
      <c r="CF36" s="96">
        <f t="shared" si="56"/>
        <v>10.66882781075433</v>
      </c>
      <c r="CG36" s="96">
        <f t="shared" si="56"/>
        <v>10.416686717273993</v>
      </c>
      <c r="CH36" s="96">
        <f t="shared" si="56"/>
        <v>10.039640187823498</v>
      </c>
      <c r="CI36" s="96">
        <f t="shared" si="56"/>
        <v>9.192196103056778</v>
      </c>
      <c r="CJ36" s="96">
        <f t="shared" si="56"/>
        <v>8.437103635523362</v>
      </c>
      <c r="CK36" s="96">
        <f t="shared" si="56"/>
        <v>7.777456829311821</v>
      </c>
      <c r="CL36" s="96">
        <f t="shared" si="56"/>
        <v>5.620894021179219</v>
      </c>
      <c r="CM36" s="96">
        <f t="shared" si="56"/>
        <v>5.090313765617775</v>
      </c>
      <c r="CN36" s="96">
        <f t="shared" si="56"/>
        <v>15.925805259508202</v>
      </c>
    </row>
    <row r="37" spans="1:92" ht="12.75">
      <c r="A37" t="s">
        <v>134</v>
      </c>
      <c r="B37" s="96">
        <f aca="true" t="shared" si="57" ref="B37:AG37">B24*B$25/1000000000</f>
        <v>12.656729127405397</v>
      </c>
      <c r="C37" s="96">
        <f t="shared" si="57"/>
        <v>13.056262751189191</v>
      </c>
      <c r="D37" s="96">
        <f t="shared" si="57"/>
        <v>12.846366207729732</v>
      </c>
      <c r="E37" s="96">
        <f t="shared" si="57"/>
        <v>12.88424802794596</v>
      </c>
      <c r="F37" s="96">
        <f t="shared" si="57"/>
        <v>13.181023295999992</v>
      </c>
      <c r="G37" s="96">
        <f t="shared" si="57"/>
        <v>13.092981658054054</v>
      </c>
      <c r="H37" s="96">
        <f t="shared" si="57"/>
        <v>13.192007949729772</v>
      </c>
      <c r="I37" s="96">
        <f t="shared" si="57"/>
        <v>13.429146916702662</v>
      </c>
      <c r="J37" s="96">
        <f t="shared" si="57"/>
        <v>13.215963307134995</v>
      </c>
      <c r="K37" s="96">
        <f t="shared" si="57"/>
        <v>14.080760916324481</v>
      </c>
      <c r="L37" s="96">
        <f t="shared" si="57"/>
        <v>13.860456243567429</v>
      </c>
      <c r="M37" s="96">
        <f t="shared" si="57"/>
        <v>13.504334032702777</v>
      </c>
      <c r="N37" s="96">
        <f t="shared" si="57"/>
        <v>12.993307598432406</v>
      </c>
      <c r="O37" s="96">
        <f t="shared" si="57"/>
        <v>13.269699549243336</v>
      </c>
      <c r="P37" s="96">
        <f t="shared" si="57"/>
        <v>13.019803609135135</v>
      </c>
      <c r="Q37" s="96">
        <f t="shared" si="57"/>
        <v>12.994592173783861</v>
      </c>
      <c r="R37" s="96">
        <f t="shared" si="57"/>
        <v>13.088593057621674</v>
      </c>
      <c r="S37" s="96">
        <f t="shared" si="57"/>
        <v>13.364990488702723</v>
      </c>
      <c r="T37" s="96">
        <f t="shared" si="57"/>
        <v>13.212129310054053</v>
      </c>
      <c r="U37" s="96">
        <f t="shared" si="57"/>
        <v>13.237721076162169</v>
      </c>
      <c r="V37" s="96">
        <f t="shared" si="57"/>
        <v>12.602685990162163</v>
      </c>
      <c r="W37" s="96">
        <f t="shared" si="57"/>
        <v>12.47753853827025</v>
      </c>
      <c r="X37" s="96">
        <f t="shared" si="57"/>
        <v>11.842973659459496</v>
      </c>
      <c r="Y37" s="96">
        <f t="shared" si="57"/>
        <v>11.706459030972988</v>
      </c>
      <c r="Z37" s="96">
        <f t="shared" si="57"/>
        <v>12.010109846108133</v>
      </c>
      <c r="AA37" s="96">
        <f t="shared" si="57"/>
        <v>11.380421311783772</v>
      </c>
      <c r="AB37" s="96">
        <f t="shared" si="57"/>
        <v>11.558474196810833</v>
      </c>
      <c r="AC37" s="96">
        <f t="shared" si="57"/>
        <v>11.57081466940543</v>
      </c>
      <c r="AD37" s="96">
        <f t="shared" si="57"/>
        <v>12.482375424810831</v>
      </c>
      <c r="AE37" s="96">
        <f t="shared" si="57"/>
        <v>12.976406444918906</v>
      </c>
      <c r="AF37" s="96">
        <f t="shared" si="57"/>
        <v>13.392842318270269</v>
      </c>
      <c r="AG37" s="96">
        <f t="shared" si="57"/>
        <v>13.075125841459462</v>
      </c>
      <c r="AH37" s="96">
        <f aca="true" t="shared" si="58" ref="AH37:BM37">AH24*AH$25/1000000000</f>
        <v>12.435521306108084</v>
      </c>
      <c r="AI37" s="96">
        <f t="shared" si="58"/>
        <v>12.55978753054053</v>
      </c>
      <c r="AJ37" s="96">
        <f t="shared" si="58"/>
        <v>13.196268311837832</v>
      </c>
      <c r="AK37" s="96">
        <f t="shared" si="58"/>
        <v>14.695841242216241</v>
      </c>
      <c r="AL37" s="96">
        <f t="shared" si="58"/>
        <v>14.543403140432448</v>
      </c>
      <c r="AM37" s="96">
        <f t="shared" si="58"/>
        <v>14.61139356551352</v>
      </c>
      <c r="AN37" s="96">
        <f t="shared" si="58"/>
        <v>14.634559764000027</v>
      </c>
      <c r="AO37" s="96">
        <f t="shared" si="58"/>
        <v>14.781341130810826</v>
      </c>
      <c r="AP37" s="96">
        <f t="shared" si="58"/>
        <v>15.234457549135142</v>
      </c>
      <c r="AQ37" s="96">
        <f t="shared" si="58"/>
        <v>14.715835460270256</v>
      </c>
      <c r="AR37" s="96">
        <f t="shared" si="58"/>
        <v>14.584992911513492</v>
      </c>
      <c r="AS37" s="96">
        <f t="shared" si="58"/>
        <v>14.808369823783806</v>
      </c>
      <c r="AT37" s="96">
        <f t="shared" si="58"/>
        <v>14.617498586594575</v>
      </c>
      <c r="AU37" s="96">
        <f t="shared" si="58"/>
        <v>14.22399874037836</v>
      </c>
      <c r="AV37" s="96">
        <f t="shared" si="58"/>
        <v>13.297888963459478</v>
      </c>
      <c r="AW37" s="96">
        <f t="shared" si="58"/>
        <v>12.726730811675674</v>
      </c>
      <c r="AX37" s="96">
        <f t="shared" si="58"/>
        <v>12.31556038200001</v>
      </c>
      <c r="AY37" s="96">
        <f t="shared" si="58"/>
        <v>12.426893168594596</v>
      </c>
      <c r="AZ37" s="96">
        <f t="shared" si="58"/>
        <v>12.075606748216236</v>
      </c>
      <c r="BA37" s="96">
        <f t="shared" si="58"/>
        <v>12.079492259837846</v>
      </c>
      <c r="BB37" s="96">
        <f t="shared" si="58"/>
        <v>11.496598657297286</v>
      </c>
      <c r="BC37" s="96">
        <f t="shared" si="58"/>
        <v>10.361310252324328</v>
      </c>
      <c r="BD37" s="96">
        <f t="shared" si="58"/>
        <v>9.441852427459454</v>
      </c>
      <c r="BE37" s="96">
        <f t="shared" si="58"/>
        <v>9.206945026540547</v>
      </c>
      <c r="BF37" s="96">
        <f t="shared" si="58"/>
        <v>9.07590847621622</v>
      </c>
      <c r="BG37" s="96">
        <f t="shared" si="58"/>
        <v>8.620775318432429</v>
      </c>
      <c r="BH37" s="96">
        <f t="shared" si="58"/>
        <v>8.02769060529728</v>
      </c>
      <c r="BI37" s="96">
        <f t="shared" si="58"/>
        <v>7.6124077808108055</v>
      </c>
      <c r="BJ37" s="96">
        <f t="shared" si="58"/>
        <v>7.272087381243228</v>
      </c>
      <c r="BK37" s="96">
        <f t="shared" si="58"/>
        <v>7.132897284810816</v>
      </c>
      <c r="BL37" s="96">
        <f t="shared" si="58"/>
        <v>6.9036345622702875</v>
      </c>
      <c r="BM37" s="96">
        <f t="shared" si="58"/>
        <v>6.69914594951352</v>
      </c>
      <c r="BN37" s="96">
        <f aca="true" t="shared" si="59" ref="BN37:CN37">BN24*BN$25/1000000000</f>
        <v>6.272385246972981</v>
      </c>
      <c r="BO37" s="96">
        <f t="shared" si="59"/>
        <v>6.513415205837835</v>
      </c>
      <c r="BP37" s="96">
        <f t="shared" si="59"/>
        <v>6.335727306810795</v>
      </c>
      <c r="BQ37" s="96">
        <f t="shared" si="59"/>
        <v>6.025274380216229</v>
      </c>
      <c r="BR37" s="96">
        <f t="shared" si="59"/>
        <v>5.997630800918915</v>
      </c>
      <c r="BS37" s="96">
        <f t="shared" si="59"/>
        <v>5.876046620756853</v>
      </c>
      <c r="BT37" s="96">
        <f t="shared" si="59"/>
        <v>5.951245793351246</v>
      </c>
      <c r="BU37" s="96">
        <f t="shared" si="59"/>
        <v>5.797265543513574</v>
      </c>
      <c r="BV37" s="96">
        <f t="shared" si="59"/>
        <v>5.37593250064857</v>
      </c>
      <c r="BW37" s="96">
        <f t="shared" si="59"/>
        <v>5.462612839459451</v>
      </c>
      <c r="BX37" s="96">
        <f t="shared" si="59"/>
        <v>5.330618337891827</v>
      </c>
      <c r="BY37" s="96">
        <f t="shared" si="59"/>
        <v>5.2993369551892</v>
      </c>
      <c r="BZ37" s="96">
        <f t="shared" si="59"/>
        <v>4.763978120918974</v>
      </c>
      <c r="CA37" s="96">
        <f t="shared" si="59"/>
        <v>4.786228018216136</v>
      </c>
      <c r="CB37" s="96">
        <f t="shared" si="59"/>
        <v>4.545793216702605</v>
      </c>
      <c r="CC37" s="96">
        <f t="shared" si="59"/>
        <v>4.0950344106486956</v>
      </c>
      <c r="CD37" s="96">
        <f t="shared" si="59"/>
        <v>3.669826816702734</v>
      </c>
      <c r="CE37" s="96">
        <f t="shared" si="59"/>
        <v>3.158990438205344</v>
      </c>
      <c r="CF37" s="96">
        <f t="shared" si="59"/>
        <v>2.922735658037783</v>
      </c>
      <c r="CG37" s="96">
        <f t="shared" si="59"/>
        <v>2.6956186805188667</v>
      </c>
      <c r="CH37" s="96">
        <f t="shared" si="59"/>
        <v>2.413015391383814</v>
      </c>
      <c r="CI37" s="96">
        <f t="shared" si="59"/>
        <v>2.032433638248673</v>
      </c>
      <c r="CJ37" s="96">
        <f t="shared" si="59"/>
        <v>1.7491075014648325</v>
      </c>
      <c r="CK37" s="96">
        <f t="shared" si="59"/>
        <v>1.5421488212919086</v>
      </c>
      <c r="CL37" s="96">
        <f t="shared" si="59"/>
        <v>1.0888677756486602</v>
      </c>
      <c r="CM37" s="96">
        <f t="shared" si="59"/>
        <v>0.9742205215946067</v>
      </c>
      <c r="CN37" s="96">
        <f t="shared" si="59"/>
        <v>3.011757277913548</v>
      </c>
    </row>
    <row r="38" spans="1:92" ht="12.75">
      <c r="A38" t="s">
        <v>131</v>
      </c>
      <c r="B38" s="15">
        <f aca="true" t="shared" si="60" ref="B38:AG38">B25</f>
        <v>3849180.33333333</v>
      </c>
      <c r="C38" s="15">
        <f t="shared" si="60"/>
        <v>3970687</v>
      </c>
      <c r="D38" s="15">
        <f t="shared" si="60"/>
        <v>3906853</v>
      </c>
      <c r="E38" s="15">
        <f t="shared" si="60"/>
        <v>3918373.66666667</v>
      </c>
      <c r="F38" s="15">
        <f t="shared" si="60"/>
        <v>4008629.33333333</v>
      </c>
      <c r="G38" s="15">
        <f t="shared" si="60"/>
        <v>3981854</v>
      </c>
      <c r="H38" s="15">
        <f t="shared" si="60"/>
        <v>4011970</v>
      </c>
      <c r="I38" s="15">
        <f t="shared" si="60"/>
        <v>4084089</v>
      </c>
      <c r="J38" s="15">
        <f t="shared" si="60"/>
        <v>4019255.33333333</v>
      </c>
      <c r="K38" s="15">
        <f t="shared" si="60"/>
        <v>4282258.66666667</v>
      </c>
      <c r="L38" s="15">
        <f t="shared" si="60"/>
        <v>4215259.33333333</v>
      </c>
      <c r="M38" s="15">
        <f t="shared" si="60"/>
        <v>4106955</v>
      </c>
      <c r="N38" s="15">
        <f t="shared" si="60"/>
        <v>3951541</v>
      </c>
      <c r="O38" s="15">
        <f t="shared" si="60"/>
        <v>4035597.66666667</v>
      </c>
      <c r="P38" s="15">
        <f t="shared" si="60"/>
        <v>3959599</v>
      </c>
      <c r="Q38" s="15">
        <f t="shared" si="60"/>
        <v>3951931.66666667</v>
      </c>
      <c r="R38" s="15">
        <f t="shared" si="60"/>
        <v>3980519.33333333</v>
      </c>
      <c r="S38" s="15">
        <f t="shared" si="60"/>
        <v>4064577.66666667</v>
      </c>
      <c r="T38" s="15">
        <f t="shared" si="60"/>
        <v>4018089.33333333</v>
      </c>
      <c r="U38" s="15">
        <f t="shared" si="60"/>
        <v>4025872.33333333</v>
      </c>
      <c r="V38" s="15">
        <f t="shared" si="60"/>
        <v>3832744.66666667</v>
      </c>
      <c r="W38" s="15">
        <f t="shared" si="60"/>
        <v>3794684.66666667</v>
      </c>
      <c r="X38" s="15">
        <f t="shared" si="60"/>
        <v>3601700</v>
      </c>
      <c r="Y38" s="15">
        <f t="shared" si="60"/>
        <v>3560183</v>
      </c>
      <c r="Z38" s="15">
        <f t="shared" si="60"/>
        <v>3652529.66666667</v>
      </c>
      <c r="AA38" s="15">
        <f t="shared" si="60"/>
        <v>3461028</v>
      </c>
      <c r="AB38" s="15">
        <f t="shared" si="60"/>
        <v>3515177.66666667</v>
      </c>
      <c r="AC38" s="15">
        <f t="shared" si="60"/>
        <v>3518930.66666667</v>
      </c>
      <c r="AD38" s="15">
        <f t="shared" si="60"/>
        <v>3796155.66666667</v>
      </c>
      <c r="AE38" s="15">
        <f t="shared" si="60"/>
        <v>3946401</v>
      </c>
      <c r="AF38" s="15">
        <f t="shared" si="60"/>
        <v>4073048</v>
      </c>
      <c r="AG38" s="15">
        <f t="shared" si="60"/>
        <v>3976423.66666667</v>
      </c>
      <c r="AH38" s="15">
        <f aca="true" t="shared" si="61" ref="AH38:BM38">AH25</f>
        <v>3781906.33333333</v>
      </c>
      <c r="AI38" s="15">
        <f t="shared" si="61"/>
        <v>3819698.33333333</v>
      </c>
      <c r="AJ38" s="15">
        <f t="shared" si="61"/>
        <v>4013265.66666667</v>
      </c>
      <c r="AK38" s="15">
        <f t="shared" si="61"/>
        <v>4469317.66666667</v>
      </c>
      <c r="AL38" s="15">
        <f t="shared" si="61"/>
        <v>4422958</v>
      </c>
      <c r="AM38" s="15">
        <f t="shared" si="61"/>
        <v>4443635.33333333</v>
      </c>
      <c r="AN38" s="15">
        <f t="shared" si="61"/>
        <v>4450680.66666667</v>
      </c>
      <c r="AO38" s="15">
        <f t="shared" si="61"/>
        <v>4495320</v>
      </c>
      <c r="AP38" s="15">
        <f t="shared" si="61"/>
        <v>4633122.33333333</v>
      </c>
      <c r="AQ38" s="15">
        <f t="shared" si="61"/>
        <v>4475398.33333333</v>
      </c>
      <c r="AR38" s="15">
        <f t="shared" si="61"/>
        <v>4435606.33333333</v>
      </c>
      <c r="AS38" s="15">
        <f t="shared" si="61"/>
        <v>4503540</v>
      </c>
      <c r="AT38" s="15">
        <f t="shared" si="61"/>
        <v>4445492</v>
      </c>
      <c r="AU38" s="15">
        <f t="shared" si="61"/>
        <v>4325820.33333333</v>
      </c>
      <c r="AV38" s="15">
        <f t="shared" si="61"/>
        <v>4044170.66666667</v>
      </c>
      <c r="AW38" s="15">
        <f t="shared" si="61"/>
        <v>3870469.33333333</v>
      </c>
      <c r="AX38" s="15">
        <f t="shared" si="61"/>
        <v>3745423.66666667</v>
      </c>
      <c r="AY38" s="15">
        <f t="shared" si="61"/>
        <v>3779282.33333333</v>
      </c>
      <c r="AZ38" s="15">
        <f t="shared" si="61"/>
        <v>3672448.66666667</v>
      </c>
      <c r="BA38" s="15">
        <f t="shared" si="61"/>
        <v>3673630.33333333</v>
      </c>
      <c r="BB38" s="15">
        <f t="shared" si="61"/>
        <v>3496360</v>
      </c>
      <c r="BC38" s="15">
        <f t="shared" si="61"/>
        <v>3151094.66666667</v>
      </c>
      <c r="BD38" s="15">
        <f t="shared" si="61"/>
        <v>2871468</v>
      </c>
      <c r="BE38" s="15">
        <f t="shared" si="61"/>
        <v>2800027.66666667</v>
      </c>
      <c r="BF38" s="15">
        <f t="shared" si="61"/>
        <v>2760176.66666667</v>
      </c>
      <c r="BG38" s="15">
        <f t="shared" si="61"/>
        <v>2621761</v>
      </c>
      <c r="BH38" s="15">
        <f t="shared" si="61"/>
        <v>2441391.33333333</v>
      </c>
      <c r="BI38" s="15">
        <f t="shared" si="61"/>
        <v>2315095</v>
      </c>
      <c r="BJ38" s="15">
        <f t="shared" si="61"/>
        <v>2211596.33333333</v>
      </c>
      <c r="BK38" s="15">
        <f t="shared" si="61"/>
        <v>2169265.66666667</v>
      </c>
      <c r="BL38" s="15">
        <f t="shared" si="61"/>
        <v>2099542</v>
      </c>
      <c r="BM38" s="15">
        <f t="shared" si="61"/>
        <v>2037352.66666667</v>
      </c>
      <c r="BN38" s="15">
        <f aca="true" t="shared" si="62" ref="BN38:CN38">BN25</f>
        <v>1907565.66666667</v>
      </c>
      <c r="BO38" s="15">
        <f t="shared" si="62"/>
        <v>1980868</v>
      </c>
      <c r="BP38" s="15">
        <f t="shared" si="62"/>
        <v>1926829.33333333</v>
      </c>
      <c r="BQ38" s="15">
        <f t="shared" si="62"/>
        <v>1832414</v>
      </c>
      <c r="BR38" s="15">
        <f t="shared" si="62"/>
        <v>1824007</v>
      </c>
      <c r="BS38" s="15">
        <f t="shared" si="62"/>
        <v>1787030.66666667</v>
      </c>
      <c r="BT38" s="15">
        <f t="shared" si="62"/>
        <v>1809900.33333333</v>
      </c>
      <c r="BU38" s="15">
        <f t="shared" si="62"/>
        <v>1763071.66666667</v>
      </c>
      <c r="BV38" s="15">
        <f t="shared" si="62"/>
        <v>1634935.33333333</v>
      </c>
      <c r="BW38" s="15">
        <f t="shared" si="62"/>
        <v>1661296.66666667</v>
      </c>
      <c r="BX38" s="15">
        <f t="shared" si="62"/>
        <v>1621154.33333333</v>
      </c>
      <c r="BY38" s="15">
        <f t="shared" si="62"/>
        <v>1611641</v>
      </c>
      <c r="BZ38" s="15">
        <f t="shared" si="62"/>
        <v>1448827</v>
      </c>
      <c r="CA38" s="15">
        <f t="shared" si="62"/>
        <v>1455593.66666667</v>
      </c>
      <c r="CB38" s="15">
        <f t="shared" si="62"/>
        <v>1382472.33333333</v>
      </c>
      <c r="CC38" s="15">
        <f t="shared" si="62"/>
        <v>1245387</v>
      </c>
      <c r="CD38" s="15">
        <f t="shared" si="62"/>
        <v>1116072.33333333</v>
      </c>
      <c r="CE38" s="15">
        <f t="shared" si="62"/>
        <v>960716.133333333</v>
      </c>
      <c r="CF38" s="15">
        <f t="shared" si="62"/>
        <v>888866.033333333</v>
      </c>
      <c r="CG38" s="15">
        <f t="shared" si="62"/>
        <v>819794.933333333</v>
      </c>
      <c r="CH38" s="15">
        <f t="shared" si="62"/>
        <v>733849.266666667</v>
      </c>
      <c r="CI38" s="15">
        <f t="shared" si="62"/>
        <v>618106.266666667</v>
      </c>
      <c r="CJ38" s="15">
        <f t="shared" si="62"/>
        <v>531940.766666667</v>
      </c>
      <c r="CK38" s="15">
        <f t="shared" si="62"/>
        <v>469000.233333333</v>
      </c>
      <c r="CL38" s="15">
        <f t="shared" si="62"/>
        <v>331147.833333333</v>
      </c>
      <c r="CM38" s="15">
        <f t="shared" si="62"/>
        <v>296281.166666667</v>
      </c>
      <c r="CN38" s="15">
        <f t="shared" si="62"/>
        <v>915939.4</v>
      </c>
    </row>
    <row r="41" spans="1:6" ht="12.75">
      <c r="A41" s="19" t="s">
        <v>136</v>
      </c>
      <c r="F41" s="19"/>
    </row>
    <row r="42" spans="1:4" ht="12.75">
      <c r="A42" t="s">
        <v>123</v>
      </c>
      <c r="B42" t="s">
        <v>137</v>
      </c>
      <c r="C42" t="s">
        <v>138</v>
      </c>
      <c r="D42" t="s">
        <v>15</v>
      </c>
    </row>
    <row r="43" spans="1:4" ht="12.75">
      <c r="A43" t="s">
        <v>124</v>
      </c>
      <c r="B43" s="96">
        <f aca="true" t="shared" si="63" ref="B43:B52">SUM(B29:U29)</f>
        <v>1654.4528807674553</v>
      </c>
      <c r="C43" s="96">
        <f aca="true" t="shared" si="64" ref="C43:C52">SUM(V29:BN29)</f>
        <v>4792.1446282667575</v>
      </c>
      <c r="D43" s="96">
        <f aca="true" t="shared" si="65" ref="D43:D52">SUM(BO29:CN29)</f>
        <v>1299.3625125674812</v>
      </c>
    </row>
    <row r="44" spans="1:4" ht="12.75">
      <c r="A44" t="s">
        <v>125</v>
      </c>
      <c r="B44" s="96">
        <f t="shared" si="63"/>
        <v>959.0939814889481</v>
      </c>
      <c r="C44" s="96">
        <f t="shared" si="64"/>
        <v>4056.077998599178</v>
      </c>
      <c r="D44" s="96">
        <f t="shared" si="65"/>
        <v>888.8280199118756</v>
      </c>
    </row>
    <row r="45" spans="1:4" ht="12.75">
      <c r="A45" t="s">
        <v>126</v>
      </c>
      <c r="B45" s="96">
        <f t="shared" si="63"/>
        <v>48.2540531892092</v>
      </c>
      <c r="C45" s="96">
        <f t="shared" si="64"/>
        <v>71.06935572972716</v>
      </c>
      <c r="D45" s="96">
        <f t="shared" si="65"/>
        <v>0.9375551117245358</v>
      </c>
    </row>
    <row r="46" spans="1:4" ht="12.75">
      <c r="A46" t="s">
        <v>127</v>
      </c>
      <c r="B46" s="96">
        <f t="shared" si="63"/>
        <v>71.66107387351575</v>
      </c>
      <c r="C46" s="96">
        <f t="shared" si="64"/>
        <v>400.59274346979714</v>
      </c>
      <c r="D46" s="96">
        <f t="shared" si="65"/>
        <v>129.94618265668723</v>
      </c>
    </row>
    <row r="47" spans="1:4" ht="12.75">
      <c r="A47" t="s">
        <v>133</v>
      </c>
      <c r="B47" s="96">
        <f t="shared" si="63"/>
        <v>839.1788544262231</v>
      </c>
      <c r="C47" s="96">
        <f t="shared" si="64"/>
        <v>3584.415899399654</v>
      </c>
      <c r="D47" s="96">
        <f t="shared" si="65"/>
        <v>757.944282143464</v>
      </c>
    </row>
    <row r="48" spans="1:4" ht="12.75">
      <c r="A48" t="s">
        <v>128</v>
      </c>
      <c r="B48" s="96">
        <f t="shared" si="63"/>
        <v>695.3588992785087</v>
      </c>
      <c r="C48" s="96">
        <f t="shared" si="64"/>
        <v>736.0666296675795</v>
      </c>
      <c r="D48" s="96">
        <f t="shared" si="65"/>
        <v>410.5344926556052</v>
      </c>
    </row>
    <row r="49" spans="1:4" ht="12.75">
      <c r="A49" t="s">
        <v>129</v>
      </c>
      <c r="B49" s="96">
        <f t="shared" si="63"/>
        <v>387.03650151638425</v>
      </c>
      <c r="C49" s="96">
        <f t="shared" si="64"/>
        <v>59.262232577054725</v>
      </c>
      <c r="D49" s="96">
        <f t="shared" si="65"/>
        <v>0</v>
      </c>
    </row>
    <row r="50" spans="1:4" ht="12.75">
      <c r="A50" t="s">
        <v>130</v>
      </c>
      <c r="B50" s="96">
        <f t="shared" si="63"/>
        <v>44.141280464502564</v>
      </c>
      <c r="C50" s="96">
        <f t="shared" si="64"/>
        <v>147.03908945198398</v>
      </c>
      <c r="D50" s="96">
        <f t="shared" si="65"/>
        <v>303.1196300835135</v>
      </c>
    </row>
    <row r="51" spans="1:4" ht="12.75">
      <c r="A51" t="s">
        <v>134</v>
      </c>
      <c r="B51" s="96">
        <f t="shared" si="63"/>
        <v>264.1811172976218</v>
      </c>
      <c r="C51" s="96">
        <f t="shared" si="64"/>
        <v>529.7653076385405</v>
      </c>
      <c r="D51" s="96">
        <f t="shared" si="65"/>
        <v>107.41486257209168</v>
      </c>
    </row>
    <row r="52" spans="1:4" ht="12.75">
      <c r="A52" t="s">
        <v>131</v>
      </c>
      <c r="B52" s="15">
        <f t="shared" si="63"/>
        <v>80343092.66666666</v>
      </c>
      <c r="C52" s="15">
        <f t="shared" si="64"/>
        <v>161112889.66666666</v>
      </c>
      <c r="D52" s="15">
        <f t="shared" si="65"/>
        <v>32667142.699999984</v>
      </c>
    </row>
    <row r="55" ht="12.75">
      <c r="A55" s="19" t="s">
        <v>139</v>
      </c>
    </row>
    <row r="56" spans="1:4" ht="12.75">
      <c r="A56" t="s">
        <v>123</v>
      </c>
      <c r="B56" t="s">
        <v>137</v>
      </c>
      <c r="C56" t="s">
        <v>138</v>
      </c>
      <c r="D56" t="s">
        <v>15</v>
      </c>
    </row>
    <row r="57" spans="1:4" ht="12.75">
      <c r="A57" t="s">
        <v>124</v>
      </c>
      <c r="B57" s="94">
        <f aca="true" t="shared" si="66" ref="B57:D65">B43*1000000000/B$52</f>
        <v>20592.347467025837</v>
      </c>
      <c r="C57" s="94">
        <f t="shared" si="66"/>
        <v>29744.017615110937</v>
      </c>
      <c r="D57" s="94">
        <f t="shared" si="66"/>
        <v>39775.82381478016</v>
      </c>
    </row>
    <row r="58" spans="1:4" ht="12.75">
      <c r="A58" t="s">
        <v>125</v>
      </c>
      <c r="B58" s="94">
        <f t="shared" si="66"/>
        <v>11937.478999820281</v>
      </c>
      <c r="C58" s="94">
        <f t="shared" si="66"/>
        <v>25175.378624211702</v>
      </c>
      <c r="D58" s="94">
        <f t="shared" si="66"/>
        <v>27208.62452141785</v>
      </c>
    </row>
    <row r="59" spans="1:4" ht="12.75">
      <c r="A59" t="s">
        <v>126</v>
      </c>
      <c r="B59" s="94">
        <f t="shared" si="66"/>
        <v>600.5998971113693</v>
      </c>
      <c r="C59" s="94">
        <f t="shared" si="66"/>
        <v>441.11526940374284</v>
      </c>
      <c r="D59" s="94">
        <f t="shared" si="66"/>
        <v>28.70024845253871</v>
      </c>
    </row>
    <row r="60" spans="1:4" ht="12.75">
      <c r="A60" t="s">
        <v>127</v>
      </c>
      <c r="B60" s="94">
        <f t="shared" si="66"/>
        <v>891.9382052023874</v>
      </c>
      <c r="C60" s="94">
        <f t="shared" si="66"/>
        <v>2486.410269833783</v>
      </c>
      <c r="D60" s="94">
        <f t="shared" si="66"/>
        <v>3977.886399494844</v>
      </c>
    </row>
    <row r="61" spans="1:4" ht="12.75">
      <c r="A61" t="s">
        <v>133</v>
      </c>
      <c r="B61" s="94">
        <f t="shared" si="66"/>
        <v>10444.940897506525</v>
      </c>
      <c r="C61" s="94">
        <f t="shared" si="66"/>
        <v>22247.853084974176</v>
      </c>
      <c r="D61" s="94">
        <f t="shared" si="66"/>
        <v>23202.03787347047</v>
      </c>
    </row>
    <row r="62" spans="1:4" ht="12.75">
      <c r="A62" t="s">
        <v>128</v>
      </c>
      <c r="B62" s="94">
        <f t="shared" si="66"/>
        <v>8654.868467205575</v>
      </c>
      <c r="C62" s="94">
        <f t="shared" si="66"/>
        <v>4568.638990899233</v>
      </c>
      <c r="D62" s="94">
        <f t="shared" si="66"/>
        <v>12567.1992933623</v>
      </c>
    </row>
    <row r="63" spans="1:4" ht="12.75">
      <c r="A63" t="s">
        <v>129</v>
      </c>
      <c r="B63" s="94">
        <f t="shared" si="66"/>
        <v>4817.29653004708</v>
      </c>
      <c r="C63" s="94">
        <f t="shared" si="66"/>
        <v>367.83048643510085</v>
      </c>
      <c r="D63" s="94">
        <f t="shared" si="66"/>
        <v>0</v>
      </c>
    </row>
    <row r="64" spans="1:4" ht="12.75">
      <c r="A64" t="s">
        <v>130</v>
      </c>
      <c r="B64" s="94">
        <f t="shared" si="66"/>
        <v>549.4097749963294</v>
      </c>
      <c r="C64" s="94">
        <f t="shared" si="66"/>
        <v>912.6463423019687</v>
      </c>
      <c r="D64" s="94">
        <f t="shared" si="66"/>
        <v>9279.037131200143</v>
      </c>
    </row>
    <row r="65" spans="1:4" ht="12.75">
      <c r="A65" t="s">
        <v>134</v>
      </c>
      <c r="B65" s="94">
        <f t="shared" si="66"/>
        <v>3288.1621621621653</v>
      </c>
      <c r="C65" s="94">
        <f t="shared" si="66"/>
        <v>3288.162162162162</v>
      </c>
      <c r="D65" s="94">
        <f t="shared" si="66"/>
        <v>3288.162162162157</v>
      </c>
    </row>
    <row r="66" spans="1:4" ht="12.75">
      <c r="A66" t="s">
        <v>131</v>
      </c>
      <c r="B66" s="15">
        <f>B52</f>
        <v>80343092.66666666</v>
      </c>
      <c r="C66" s="15">
        <f>C52</f>
        <v>161112889.66666666</v>
      </c>
      <c r="D66" s="15">
        <f>D52</f>
        <v>32667142.699999984</v>
      </c>
    </row>
    <row r="69" ht="12.75">
      <c r="A69" s="19" t="s">
        <v>140</v>
      </c>
    </row>
    <row r="70" spans="1:4" ht="12.75">
      <c r="A70" t="s">
        <v>123</v>
      </c>
      <c r="B70" s="97" t="s">
        <v>137</v>
      </c>
      <c r="C70" s="97" t="s">
        <v>138</v>
      </c>
      <c r="D70" s="97" t="s">
        <v>15</v>
      </c>
    </row>
    <row r="71" spans="1:4" ht="12.75">
      <c r="A71" t="s">
        <v>124</v>
      </c>
      <c r="B71" s="98">
        <f aca="true" t="shared" si="67" ref="B71:D79">B57/$C$57</f>
        <v>0.6923189642196906</v>
      </c>
      <c r="C71" s="98">
        <f t="shared" si="67"/>
        <v>1</v>
      </c>
      <c r="D71" s="98">
        <f t="shared" si="67"/>
        <v>1.3372713911577545</v>
      </c>
    </row>
    <row r="72" spans="1:4" ht="12.75">
      <c r="A72" t="s">
        <v>125</v>
      </c>
      <c r="B72" s="98">
        <f t="shared" si="67"/>
        <v>0.4013405033002552</v>
      </c>
      <c r="C72" s="98">
        <f t="shared" si="67"/>
        <v>0.8464014159076406</v>
      </c>
      <c r="D72" s="98">
        <f t="shared" si="67"/>
        <v>0.9147595618553889</v>
      </c>
    </row>
    <row r="73" spans="1:4" ht="12.75">
      <c r="A73" t="s">
        <v>126</v>
      </c>
      <c r="B73" s="98">
        <f t="shared" si="67"/>
        <v>0.020192292274808392</v>
      </c>
      <c r="C73" s="98">
        <f t="shared" si="67"/>
        <v>0.014830386234697556</v>
      </c>
      <c r="D73" s="98">
        <f t="shared" si="67"/>
        <v>0.0009649082657198952</v>
      </c>
    </row>
    <row r="74" spans="1:4" ht="12.75">
      <c r="A74" t="s">
        <v>127</v>
      </c>
      <c r="B74" s="98">
        <f t="shared" si="67"/>
        <v>0.029987146213538197</v>
      </c>
      <c r="C74" s="98">
        <f t="shared" si="67"/>
        <v>0.08359362551515585</v>
      </c>
      <c r="D74" s="98">
        <f t="shared" si="67"/>
        <v>0.13373736026413416</v>
      </c>
    </row>
    <row r="75" spans="1:4" ht="12.75">
      <c r="A75" t="s">
        <v>133</v>
      </c>
      <c r="B75" s="98">
        <f t="shared" si="67"/>
        <v>0.3511610648119087</v>
      </c>
      <c r="C75" s="98">
        <f t="shared" si="67"/>
        <v>0.7479774041577872</v>
      </c>
      <c r="D75" s="98">
        <f t="shared" si="67"/>
        <v>0.7800572933255349</v>
      </c>
    </row>
    <row r="76" spans="1:4" ht="12.75">
      <c r="A76" t="s">
        <v>128</v>
      </c>
      <c r="B76" s="98">
        <f t="shared" si="67"/>
        <v>0.290978460919436</v>
      </c>
      <c r="C76" s="98">
        <f t="shared" si="67"/>
        <v>0.1535985840923593</v>
      </c>
      <c r="D76" s="98">
        <f t="shared" si="67"/>
        <v>0.42251182930236536</v>
      </c>
    </row>
    <row r="77" spans="1:4" ht="12.75">
      <c r="A77" t="s">
        <v>129</v>
      </c>
      <c r="B77" s="98">
        <f t="shared" si="67"/>
        <v>0.16195850178624607</v>
      </c>
      <c r="C77" s="98">
        <f t="shared" si="67"/>
        <v>0.012366536733364188</v>
      </c>
      <c r="D77" s="98">
        <f t="shared" si="67"/>
        <v>0</v>
      </c>
    </row>
    <row r="78" spans="1:4" ht="12.75">
      <c r="A78" t="s">
        <v>130</v>
      </c>
      <c r="B78" s="98">
        <f t="shared" si="67"/>
        <v>0.018471269823253842</v>
      </c>
      <c r="C78" s="98">
        <f t="shared" si="67"/>
        <v>0.030683358049059063</v>
      </c>
      <c r="D78" s="98">
        <f t="shared" si="67"/>
        <v>0.31196313999242953</v>
      </c>
    </row>
    <row r="79" spans="1:4" ht="12.75">
      <c r="A79" t="s">
        <v>134</v>
      </c>
      <c r="B79" s="98">
        <f t="shared" si="67"/>
        <v>0.1105486893099361</v>
      </c>
      <c r="C79" s="98">
        <f t="shared" si="67"/>
        <v>0.11054868930993599</v>
      </c>
      <c r="D79" s="98">
        <f t="shared" si="67"/>
        <v>0.11054868930993582</v>
      </c>
    </row>
    <row r="80" spans="1:4" ht="12.75">
      <c r="A80" t="s">
        <v>131</v>
      </c>
      <c r="B80" s="15">
        <f>B66</f>
        <v>80343092.66666666</v>
      </c>
      <c r="C80" s="15">
        <f>C66</f>
        <v>161112889.66666666</v>
      </c>
      <c r="D80" s="15">
        <f>D66</f>
        <v>32667142.699999984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14"/>
  <sheetViews>
    <sheetView workbookViewId="0" topLeftCell="A1">
      <selection activeCell="A2" sqref="A2:E15"/>
    </sheetView>
  </sheetViews>
  <sheetFormatPr defaultColWidth="9.140625" defaultRowHeight="12.75"/>
  <cols>
    <col min="1" max="1" width="12.140625" style="0" customWidth="1"/>
  </cols>
  <sheetData>
    <row r="1" ht="12.75">
      <c r="A1" t="s">
        <v>115</v>
      </c>
    </row>
    <row r="2" ht="12.75">
      <c r="A2" t="s">
        <v>116</v>
      </c>
    </row>
    <row r="4" ht="12.75">
      <c r="A4" s="83" t="s">
        <v>117</v>
      </c>
    </row>
    <row r="5" spans="1:92" ht="12.75">
      <c r="A5" t="s">
        <v>10</v>
      </c>
      <c r="B5">
        <f>average!H4</f>
        <v>0</v>
      </c>
      <c r="C5">
        <f>average!I4</f>
        <v>1</v>
      </c>
      <c r="D5">
        <f>average!J4</f>
        <v>2</v>
      </c>
      <c r="E5">
        <f>average!K4</f>
        <v>3</v>
      </c>
      <c r="F5">
        <f>average!L4</f>
        <v>4</v>
      </c>
      <c r="G5">
        <f>average!M4</f>
        <v>5</v>
      </c>
      <c r="H5">
        <f>average!N4</f>
        <v>6</v>
      </c>
      <c r="I5">
        <f>average!O4</f>
        <v>7</v>
      </c>
      <c r="J5">
        <f>average!P4</f>
        <v>8</v>
      </c>
      <c r="K5">
        <f>average!Q4</f>
        <v>9</v>
      </c>
      <c r="L5">
        <f>average!R4</f>
        <v>10</v>
      </c>
      <c r="M5">
        <f>average!S4</f>
        <v>11</v>
      </c>
      <c r="N5">
        <f>average!T4</f>
        <v>12</v>
      </c>
      <c r="O5">
        <f>average!U4</f>
        <v>13</v>
      </c>
      <c r="P5">
        <f>average!V4</f>
        <v>14</v>
      </c>
      <c r="Q5">
        <f>average!W4</f>
        <v>15</v>
      </c>
      <c r="R5">
        <f>average!X4</f>
        <v>16</v>
      </c>
      <c r="S5">
        <f>average!Y4</f>
        <v>17</v>
      </c>
      <c r="T5">
        <f>average!Z4</f>
        <v>18</v>
      </c>
      <c r="U5">
        <f>average!AA4</f>
        <v>19</v>
      </c>
      <c r="V5">
        <f>average!AB4</f>
        <v>20</v>
      </c>
      <c r="W5">
        <f>average!AC4</f>
        <v>21</v>
      </c>
      <c r="X5">
        <f>average!AD4</f>
        <v>22</v>
      </c>
      <c r="Y5">
        <f>average!AE4</f>
        <v>23</v>
      </c>
      <c r="Z5">
        <f>average!AF4</f>
        <v>24</v>
      </c>
      <c r="AA5">
        <f>average!AG4</f>
        <v>25</v>
      </c>
      <c r="AB5">
        <f>average!AH4</f>
        <v>26</v>
      </c>
      <c r="AC5">
        <f>average!AI4</f>
        <v>27</v>
      </c>
      <c r="AD5">
        <f>average!AJ4</f>
        <v>28</v>
      </c>
      <c r="AE5">
        <f>average!AK4</f>
        <v>29</v>
      </c>
      <c r="AF5">
        <f>average!AL4</f>
        <v>30</v>
      </c>
      <c r="AG5">
        <f>average!AM4</f>
        <v>31</v>
      </c>
      <c r="AH5">
        <f>average!AN4</f>
        <v>32</v>
      </c>
      <c r="AI5">
        <f>average!AO4</f>
        <v>33</v>
      </c>
      <c r="AJ5">
        <f>average!AP4</f>
        <v>34</v>
      </c>
      <c r="AK5">
        <f>average!AQ4</f>
        <v>35</v>
      </c>
      <c r="AL5">
        <f>average!AR4</f>
        <v>36</v>
      </c>
      <c r="AM5">
        <f>average!AS4</f>
        <v>37</v>
      </c>
      <c r="AN5">
        <f>average!AT4</f>
        <v>38</v>
      </c>
      <c r="AO5">
        <f>average!AU4</f>
        <v>39</v>
      </c>
      <c r="AP5">
        <f>average!AV4</f>
        <v>40</v>
      </c>
      <c r="AQ5">
        <f>average!AW4</f>
        <v>41</v>
      </c>
      <c r="AR5">
        <f>average!AX4</f>
        <v>42</v>
      </c>
      <c r="AS5">
        <f>average!AY4</f>
        <v>43</v>
      </c>
      <c r="AT5">
        <f>average!AZ4</f>
        <v>44</v>
      </c>
      <c r="AU5">
        <f>average!BA4</f>
        <v>45</v>
      </c>
      <c r="AV5">
        <f>average!BB4</f>
        <v>46</v>
      </c>
      <c r="AW5">
        <f>average!BC4</f>
        <v>47</v>
      </c>
      <c r="AX5">
        <f>average!BD4</f>
        <v>48</v>
      </c>
      <c r="AY5">
        <f>average!BE4</f>
        <v>49</v>
      </c>
      <c r="AZ5">
        <f>average!BF4</f>
        <v>50</v>
      </c>
      <c r="BA5">
        <f>average!BG4</f>
        <v>51</v>
      </c>
      <c r="BB5">
        <f>average!BH4</f>
        <v>52</v>
      </c>
      <c r="BC5">
        <f>average!BI4</f>
        <v>53</v>
      </c>
      <c r="BD5">
        <f>average!BJ4</f>
        <v>54</v>
      </c>
      <c r="BE5">
        <f>average!BK4</f>
        <v>55</v>
      </c>
      <c r="BF5">
        <f>average!BL4</f>
        <v>56</v>
      </c>
      <c r="BG5">
        <f>average!BM4</f>
        <v>57</v>
      </c>
      <c r="BH5">
        <f>average!BN4</f>
        <v>58</v>
      </c>
      <c r="BI5">
        <f>average!BO4</f>
        <v>59</v>
      </c>
      <c r="BJ5">
        <f>average!BP4</f>
        <v>60</v>
      </c>
      <c r="BK5">
        <f>average!BQ4</f>
        <v>61</v>
      </c>
      <c r="BL5">
        <f>average!BR4</f>
        <v>62</v>
      </c>
      <c r="BM5">
        <f>average!BS4</f>
        <v>63</v>
      </c>
      <c r="BN5">
        <f>average!BT4</f>
        <v>64</v>
      </c>
      <c r="BO5">
        <f>average!BU4</f>
        <v>65</v>
      </c>
      <c r="BP5">
        <f>average!BV4</f>
        <v>66</v>
      </c>
      <c r="BQ5">
        <f>average!BW4</f>
        <v>67</v>
      </c>
      <c r="BR5">
        <f>average!BX4</f>
        <v>68</v>
      </c>
      <c r="BS5">
        <f>average!BY4</f>
        <v>69</v>
      </c>
      <c r="BT5">
        <f>average!BZ4</f>
        <v>70</v>
      </c>
      <c r="BU5">
        <f>average!CA4</f>
        <v>71</v>
      </c>
      <c r="BV5">
        <f>average!CB4</f>
        <v>72</v>
      </c>
      <c r="BW5">
        <f>average!CC4</f>
        <v>73</v>
      </c>
      <c r="BX5">
        <f>average!CD4</f>
        <v>74</v>
      </c>
      <c r="BY5">
        <f>average!CE4</f>
        <v>75</v>
      </c>
      <c r="BZ5">
        <f>average!CF4</f>
        <v>76</v>
      </c>
      <c r="CA5">
        <f>average!CG4</f>
        <v>77</v>
      </c>
      <c r="CB5">
        <f>average!CH4</f>
        <v>78</v>
      </c>
      <c r="CC5">
        <f>average!CI4</f>
        <v>79</v>
      </c>
      <c r="CD5">
        <f>average!CJ4</f>
        <v>80</v>
      </c>
      <c r="CE5">
        <f>average!CK4</f>
        <v>81</v>
      </c>
      <c r="CF5">
        <f>average!CL4</f>
        <v>82</v>
      </c>
      <c r="CG5">
        <f>average!CM4</f>
        <v>83</v>
      </c>
      <c r="CH5">
        <f>average!CN4</f>
        <v>84</v>
      </c>
      <c r="CI5">
        <f>average!CO4</f>
        <v>85</v>
      </c>
      <c r="CJ5">
        <f>average!CP4</f>
        <v>86</v>
      </c>
      <c r="CK5">
        <f>average!CQ4</f>
        <v>87</v>
      </c>
      <c r="CL5">
        <f>average!CR4</f>
        <v>88</v>
      </c>
      <c r="CM5">
        <f>average!CS4</f>
        <v>89</v>
      </c>
      <c r="CN5">
        <v>90</v>
      </c>
    </row>
    <row r="6" spans="1:107" ht="12.75">
      <c r="A6" t="s">
        <v>3</v>
      </c>
      <c r="B6" s="15">
        <f>average!H7</f>
        <v>10057.2845101255</v>
      </c>
      <c r="C6" s="15">
        <f>average!I7</f>
        <v>10778.8553448513</v>
      </c>
      <c r="D6" s="15">
        <f>average!J7</f>
        <v>11500.4261795771</v>
      </c>
      <c r="E6" s="15">
        <f>average!K7</f>
        <v>12165.604404028</v>
      </c>
      <c r="F6" s="15">
        <f>average!L7</f>
        <v>12774.3771880573</v>
      </c>
      <c r="G6" s="15">
        <f>average!M7</f>
        <v>19227.0205492608</v>
      </c>
      <c r="H6" s="15">
        <f>average!N7</f>
        <v>20693.9339517054</v>
      </c>
      <c r="I6" s="15">
        <f>average!O7</f>
        <v>21239.8519795276</v>
      </c>
      <c r="J6" s="15">
        <f>average!P7</f>
        <v>21730.6271863537</v>
      </c>
      <c r="K6" s="15">
        <f>average!Q7</f>
        <v>22234.3525618328</v>
      </c>
      <c r="L6" s="15">
        <f>average!R7</f>
        <v>22721.7634667666</v>
      </c>
      <c r="M6" s="15">
        <f>average!S7</f>
        <v>23265.0714238307</v>
      </c>
      <c r="N6" s="15">
        <f>average!T7</f>
        <v>23838.7301219114</v>
      </c>
      <c r="O6" s="15">
        <f>average!U7</f>
        <v>24501.4973514759</v>
      </c>
      <c r="P6" s="15">
        <f>average!V7</f>
        <v>25231.2131623877</v>
      </c>
      <c r="Q6" s="15">
        <f>average!W7</f>
        <v>25949.0215353674</v>
      </c>
      <c r="R6" s="15">
        <f>average!X7</f>
        <v>26527.5601987769</v>
      </c>
      <c r="S6" s="15">
        <f>average!Y7</f>
        <v>26837.1516729283</v>
      </c>
      <c r="T6" s="15">
        <f>average!Z7</f>
        <v>24939.4773970976</v>
      </c>
      <c r="U6" s="15">
        <f>average!AA7</f>
        <v>24468.7768723552</v>
      </c>
      <c r="V6" s="15">
        <f>average!AB7</f>
        <v>24470.5963412217</v>
      </c>
      <c r="W6" s="15">
        <f>average!AC7</f>
        <v>24635.6270320469</v>
      </c>
      <c r="X6" s="15">
        <f>average!AD7</f>
        <v>24769.9933586402</v>
      </c>
      <c r="Y6" s="15">
        <f>average!AE7</f>
        <v>25038.0807519856</v>
      </c>
      <c r="Z6" s="15">
        <f>average!AF7</f>
        <v>25476.9520932701</v>
      </c>
      <c r="AA6" s="15">
        <f>average!AG7</f>
        <v>25988.0006173252</v>
      </c>
      <c r="AB6" s="15">
        <f>average!AH7</f>
        <v>26474.943701087</v>
      </c>
      <c r="AC6" s="15">
        <f>average!AI7</f>
        <v>26940.5277856023</v>
      </c>
      <c r="AD6" s="15">
        <f>average!AJ7</f>
        <v>27321.6667027854</v>
      </c>
      <c r="AE6" s="15">
        <f>average!AK7</f>
        <v>27728.1254336943</v>
      </c>
      <c r="AF6" s="15">
        <f>average!AL7</f>
        <v>27996.9235282773</v>
      </c>
      <c r="AG6" s="15">
        <f>average!AM7</f>
        <v>28165.8526512108</v>
      </c>
      <c r="AH6" s="15">
        <f>average!AN7</f>
        <v>28212.2279729599</v>
      </c>
      <c r="AI6" s="15">
        <f>average!AO7</f>
        <v>28156.7749696288</v>
      </c>
      <c r="AJ6" s="15">
        <f>average!AP7</f>
        <v>28063.3073279247</v>
      </c>
      <c r="AK6" s="15">
        <f>average!AQ7</f>
        <v>27934.0747159748</v>
      </c>
      <c r="AL6" s="15">
        <f>average!AR7</f>
        <v>27605.7681426309</v>
      </c>
      <c r="AM6" s="15">
        <f>average!AS7</f>
        <v>27764.2180043163</v>
      </c>
      <c r="AN6" s="15">
        <f>average!AT7</f>
        <v>27972.6946761013</v>
      </c>
      <c r="AO6" s="15">
        <f>average!AU7</f>
        <v>28188.3695811068</v>
      </c>
      <c r="AP6" s="15">
        <f>average!AV7</f>
        <v>28488.4159969042</v>
      </c>
      <c r="AQ6" s="15">
        <f>average!AW7</f>
        <v>28729.5931425126</v>
      </c>
      <c r="AR6" s="15">
        <f>average!AX7</f>
        <v>28917.1927405502</v>
      </c>
      <c r="AS6" s="15">
        <f>average!AY7</f>
        <v>29178.8764110531</v>
      </c>
      <c r="AT6" s="15">
        <f>average!AZ7</f>
        <v>29523.5045584406</v>
      </c>
      <c r="AU6" s="15">
        <f>average!BA7</f>
        <v>29933.7987369777</v>
      </c>
      <c r="AV6" s="15">
        <f>average!BB7</f>
        <v>30418.7958758049</v>
      </c>
      <c r="AW6" s="15">
        <f>average!BC7</f>
        <v>31007.8948398189</v>
      </c>
      <c r="AX6" s="15">
        <f>average!BD7</f>
        <v>31632.978293932</v>
      </c>
      <c r="AY6" s="15">
        <f>average!BE7</f>
        <v>32281.6026422124</v>
      </c>
      <c r="AZ6" s="15">
        <f>average!BF7</f>
        <v>32877.6208244908</v>
      </c>
      <c r="BA6" s="15">
        <f>average!BG7</f>
        <v>33458.0336525212</v>
      </c>
      <c r="BB6" s="15">
        <f>average!BH7</f>
        <v>33909.3228088963</v>
      </c>
      <c r="BC6" s="15">
        <f>average!BI7</f>
        <v>34237.4147259225</v>
      </c>
      <c r="BD6" s="15">
        <f>average!BJ7</f>
        <v>34487.5545522469</v>
      </c>
      <c r="BE6" s="15">
        <f>average!BK7</f>
        <v>34765.8905273972</v>
      </c>
      <c r="BF6" s="15">
        <f>average!BL7</f>
        <v>34953.9577168949</v>
      </c>
      <c r="BG6" s="15">
        <f>average!BM7</f>
        <v>35233.4431278484</v>
      </c>
      <c r="BH6" s="15">
        <f>average!BN7</f>
        <v>35498.5300827686</v>
      </c>
      <c r="BI6" s="15">
        <f>average!BO7</f>
        <v>35687.1754943173</v>
      </c>
      <c r="BJ6" s="15">
        <f>average!BP7</f>
        <v>35775.778783937</v>
      </c>
      <c r="BK6" s="15">
        <f>average!BQ7</f>
        <v>36011.304799883</v>
      </c>
      <c r="BL6" s="15">
        <f>average!BR7</f>
        <v>36250.6744915151</v>
      </c>
      <c r="BM6" s="15">
        <f>average!BS7</f>
        <v>36649.4712119993</v>
      </c>
      <c r="BN6" s="15">
        <f>average!BT7</f>
        <v>37194.823246415</v>
      </c>
      <c r="BO6" s="15">
        <f>average!BU7</f>
        <v>37846.5248526726</v>
      </c>
      <c r="BP6" s="15">
        <f>average!BV7</f>
        <v>38319.1949106504</v>
      </c>
      <c r="BQ6" s="15">
        <f>average!BW7</f>
        <v>38585.9182160585</v>
      </c>
      <c r="BR6" s="15">
        <f>average!BX7</f>
        <v>38662.1445070703</v>
      </c>
      <c r="BS6" s="15">
        <f>average!BY7</f>
        <v>38517.4760723593</v>
      </c>
      <c r="BT6" s="15">
        <f>average!BZ7</f>
        <v>38218.5844780182</v>
      </c>
      <c r="BU6" s="15">
        <f>average!CA7</f>
        <v>38070.3403557318</v>
      </c>
      <c r="BV6" s="15">
        <f>average!CB7</f>
        <v>38123.4642772369</v>
      </c>
      <c r="BW6" s="15">
        <f>average!CC7</f>
        <v>38404.5949625974</v>
      </c>
      <c r="BX6" s="15">
        <f>average!CD7</f>
        <v>38912.0545043324</v>
      </c>
      <c r="BY6" s="15">
        <f>average!CE7</f>
        <v>39631.9592887015</v>
      </c>
      <c r="BZ6" s="15">
        <f>average!CF7</f>
        <v>40250.5310974993</v>
      </c>
      <c r="CA6" s="15">
        <f>average!CG7</f>
        <v>40714.4965986274</v>
      </c>
      <c r="CB6" s="15">
        <f>average!CH7</f>
        <v>40927.8475485653</v>
      </c>
      <c r="CC6" s="15">
        <f>average!CI7</f>
        <v>40958.988870828</v>
      </c>
      <c r="CD6" s="15">
        <f>average!CJ7</f>
        <v>40811.4765120066</v>
      </c>
      <c r="CE6" s="15">
        <f>average!CK7</f>
        <v>40849.7842503195</v>
      </c>
      <c r="CF6" s="15">
        <f>average!CL7</f>
        <v>41111.7181451649</v>
      </c>
      <c r="CG6" s="15">
        <f>average!CM7</f>
        <v>41616.3658113189</v>
      </c>
      <c r="CH6" s="15">
        <f>average!CN7</f>
        <v>42326.8181072405</v>
      </c>
      <c r="CI6" s="15">
        <f>average!CO7</f>
        <v>43200.0698734281</v>
      </c>
      <c r="CJ6" s="15">
        <f>average!CP7</f>
        <v>43853.6670656932</v>
      </c>
      <c r="CK6" s="15">
        <f>average!CQ7</f>
        <v>44283.5568043243</v>
      </c>
      <c r="CL6" s="15">
        <f>average!CR7</f>
        <v>44447.9248040245</v>
      </c>
      <c r="CM6" s="15">
        <f>average!CS7</f>
        <v>44466.2562805585</v>
      </c>
      <c r="CN6" s="15">
        <f>average!CT7</f>
        <v>44484.5877570926</v>
      </c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</row>
    <row r="7" spans="1:107" ht="12.75">
      <c r="A7" t="s">
        <v>118</v>
      </c>
      <c r="B7" s="15">
        <f>average!H10</f>
        <v>0</v>
      </c>
      <c r="C7" s="15">
        <f>average!I10</f>
        <v>0</v>
      </c>
      <c r="D7" s="15">
        <f>average!J10</f>
        <v>0</v>
      </c>
      <c r="E7" s="15">
        <f>average!K10</f>
        <v>0</v>
      </c>
      <c r="F7" s="15">
        <f>average!L10</f>
        <v>0</v>
      </c>
      <c r="G7" s="15">
        <f>average!M10</f>
        <v>0</v>
      </c>
      <c r="H7" s="15">
        <f>average!N10</f>
        <v>0</v>
      </c>
      <c r="I7" s="15">
        <f>average!O10</f>
        <v>0</v>
      </c>
      <c r="J7" s="15">
        <f>average!P10</f>
        <v>0</v>
      </c>
      <c r="K7" s="15">
        <f>average!Q10</f>
        <v>0</v>
      </c>
      <c r="L7" s="15">
        <f>average!R10</f>
        <v>0</v>
      </c>
      <c r="M7" s="15">
        <f>average!S10</f>
        <v>0</v>
      </c>
      <c r="N7" s="15">
        <f>average!T10</f>
        <v>0</v>
      </c>
      <c r="O7" s="15">
        <f>average!U10</f>
        <v>0</v>
      </c>
      <c r="P7" s="15">
        <f>average!V10</f>
        <v>384.492443715995</v>
      </c>
      <c r="Q7" s="15">
        <f>average!W10</f>
        <v>1662.28811892825</v>
      </c>
      <c r="R7" s="15">
        <f>average!X10</f>
        <v>2837.65605964764</v>
      </c>
      <c r="S7" s="15">
        <f>average!Y10</f>
        <v>4374.30394782391</v>
      </c>
      <c r="T7" s="15">
        <f>average!Z10</f>
        <v>6236.60080566793</v>
      </c>
      <c r="U7" s="15">
        <f>average!AA10</f>
        <v>8412.64996738758</v>
      </c>
      <c r="V7" s="15">
        <f>average!AB10</f>
        <v>10743.5303073344</v>
      </c>
      <c r="W7" s="15">
        <f>average!AC10</f>
        <v>13234.4340646519</v>
      </c>
      <c r="X7" s="15">
        <f>average!AD10</f>
        <v>15939.6394743661</v>
      </c>
      <c r="Y7" s="15">
        <f>average!AE10</f>
        <v>18785.0472483939</v>
      </c>
      <c r="Z7" s="15">
        <f>average!AF10</f>
        <v>21642.7840079272</v>
      </c>
      <c r="AA7" s="15">
        <f>average!AG10</f>
        <v>24483.3745595312</v>
      </c>
      <c r="AB7" s="15">
        <f>average!AH10</f>
        <v>27114.1397759995</v>
      </c>
      <c r="AC7" s="15">
        <f>average!AI10</f>
        <v>29423.4516755754</v>
      </c>
      <c r="AD7" s="15">
        <f>average!AJ10</f>
        <v>31446.6858182288</v>
      </c>
      <c r="AE7" s="15">
        <f>average!AK10</f>
        <v>33161.778508138</v>
      </c>
      <c r="AF7" s="15">
        <f>average!AL10</f>
        <v>34526.9288851043</v>
      </c>
      <c r="AG7" s="15">
        <f>average!AM10</f>
        <v>35769.6380482928</v>
      </c>
      <c r="AH7" s="15">
        <f>average!AN10</f>
        <v>36861.2789667851</v>
      </c>
      <c r="AI7" s="15">
        <f>average!AO10</f>
        <v>37743.2020893906</v>
      </c>
      <c r="AJ7" s="15">
        <f>average!AP10</f>
        <v>38554.0775008714</v>
      </c>
      <c r="AK7" s="15">
        <f>average!AQ10</f>
        <v>39432.3213181241</v>
      </c>
      <c r="AL7" s="15">
        <f>average!AR10</f>
        <v>40126.8813629883</v>
      </c>
      <c r="AM7" s="15">
        <f>average!AS10</f>
        <v>40825.7296475597</v>
      </c>
      <c r="AN7" s="15">
        <f>average!AT10</f>
        <v>41489.2243666672</v>
      </c>
      <c r="AO7" s="15">
        <f>average!AU10</f>
        <v>42158.8230844337</v>
      </c>
      <c r="AP7" s="15">
        <f>average!AV10</f>
        <v>42724.9883710246</v>
      </c>
      <c r="AQ7" s="15">
        <f>average!AW10</f>
        <v>43280.1902270828</v>
      </c>
      <c r="AR7" s="15">
        <f>average!AX10</f>
        <v>43763.3950336645</v>
      </c>
      <c r="AS7" s="15">
        <f>average!AY10</f>
        <v>44276.5387562853</v>
      </c>
      <c r="AT7" s="15">
        <f>average!AZ10</f>
        <v>44701.296969997</v>
      </c>
      <c r="AU7" s="15">
        <f>average!BA10</f>
        <v>45115.2051970029</v>
      </c>
      <c r="AV7" s="15">
        <f>average!BB10</f>
        <v>45570.0058600009</v>
      </c>
      <c r="AW7" s="15">
        <f>average!BC10</f>
        <v>46019.4442091072</v>
      </c>
      <c r="AX7" s="15">
        <f>average!BD10</f>
        <v>46354.5815630238</v>
      </c>
      <c r="AY7" s="15">
        <f>average!BE10</f>
        <v>46503.5099350304</v>
      </c>
      <c r="AZ7" s="15">
        <f>average!BF10</f>
        <v>46496.3042114527</v>
      </c>
      <c r="BA7" s="15">
        <f>average!BG10</f>
        <v>46241.6018823665</v>
      </c>
      <c r="BB7" s="15">
        <f>average!BH10</f>
        <v>45573.0484834977</v>
      </c>
      <c r="BC7" s="15">
        <f>average!BI10</f>
        <v>44691.4357433305</v>
      </c>
      <c r="BD7" s="15">
        <f>average!BJ10</f>
        <v>43506.7969761718</v>
      </c>
      <c r="BE7" s="15">
        <f>average!BK10</f>
        <v>41966.1112173505</v>
      </c>
      <c r="BF7" s="15">
        <f>average!BL10</f>
        <v>40126.1680484949</v>
      </c>
      <c r="BG7" s="15">
        <f>average!BM10</f>
        <v>38241.1236254686</v>
      </c>
      <c r="BH7" s="15">
        <f>average!BN10</f>
        <v>35997.0614349058</v>
      </c>
      <c r="BI7" s="15">
        <f>average!BO10</f>
        <v>33667.9403453828</v>
      </c>
      <c r="BJ7" s="15">
        <f>average!BP10</f>
        <v>31168.0555824415</v>
      </c>
      <c r="BK7" s="15">
        <f>average!BQ10</f>
        <v>28430.3950302638</v>
      </c>
      <c r="BL7" s="15">
        <f>average!BR10</f>
        <v>25372.1524023325</v>
      </c>
      <c r="BM7" s="15">
        <f>average!BS10</f>
        <v>22283.6981807984</v>
      </c>
      <c r="BN7" s="15">
        <f>average!BT10</f>
        <v>19205.1245371205</v>
      </c>
      <c r="BO7" s="15">
        <f>average!BU10</f>
        <v>16307.2327965211</v>
      </c>
      <c r="BP7" s="15">
        <f>average!BV10</f>
        <v>13827.5318910208</v>
      </c>
      <c r="BQ7" s="15">
        <f>average!BW10</f>
        <v>11751.0070656964</v>
      </c>
      <c r="BR7" s="15">
        <f>average!BX10</f>
        <v>10027.8098235055</v>
      </c>
      <c r="BS7" s="15">
        <f>average!BY10</f>
        <v>8616.76044100641</v>
      </c>
      <c r="BT7" s="15">
        <f>average!BZ10</f>
        <v>7483.8688263318</v>
      </c>
      <c r="BU7" s="15">
        <f>average!CA10</f>
        <v>6475.42086567834</v>
      </c>
      <c r="BV7" s="15">
        <f>average!CB10</f>
        <v>5654.31296209465</v>
      </c>
      <c r="BW7" s="15">
        <f>average!CC10</f>
        <v>4969.30121456028</v>
      </c>
      <c r="BX7" s="15">
        <f>average!CD10</f>
        <v>4368.61201764042</v>
      </c>
      <c r="BY7" s="15">
        <f>average!CE10</f>
        <v>3842.9785002467</v>
      </c>
      <c r="BZ7" s="15">
        <f>average!CF10</f>
        <v>3382.01262455383</v>
      </c>
      <c r="CA7" s="15">
        <f>average!CG10</f>
        <v>3018.66405086479</v>
      </c>
      <c r="CB7" s="15">
        <f>average!CH10</f>
        <v>2709.02357608855</v>
      </c>
      <c r="CC7" s="15">
        <f>average!CI10</f>
        <v>2457.89030147751</v>
      </c>
      <c r="CD7" s="15">
        <f>average!CJ10</f>
        <v>2254.93981703369</v>
      </c>
      <c r="CE7" s="15">
        <f>average!CK10</f>
        <v>2098.32697870184</v>
      </c>
      <c r="CF7" s="15">
        <f>average!CL10</f>
        <v>1905.51892802777</v>
      </c>
      <c r="CG7" s="15">
        <f>average!CM10</f>
        <v>1713.88475397388</v>
      </c>
      <c r="CH7" s="15">
        <f>average!CN10</f>
        <v>1519.44792781435</v>
      </c>
      <c r="CI7" s="15">
        <f>average!CO10</f>
        <v>1317.61185214224</v>
      </c>
      <c r="CJ7" s="15">
        <f>average!CP10</f>
        <v>1102.45197188792</v>
      </c>
      <c r="CK7" s="15">
        <f>average!CQ10</f>
        <v>886.065165941651</v>
      </c>
      <c r="CL7" s="15">
        <f>average!CR10</f>
        <v>653.967801774877</v>
      </c>
      <c r="CM7" s="15">
        <f>average!CS10</f>
        <v>412.459484408376</v>
      </c>
      <c r="CN7" s="15">
        <f>average!CT10</f>
        <v>170.951167041875</v>
      </c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</row>
    <row r="9" spans="1:5" ht="12.75">
      <c r="A9" t="s">
        <v>119</v>
      </c>
      <c r="E9" s="15">
        <f>average!M30</f>
        <v>31275.226816618226</v>
      </c>
    </row>
    <row r="11" ht="12.75">
      <c r="A11" s="83" t="s">
        <v>120</v>
      </c>
    </row>
    <row r="12" spans="1:92" ht="12.75">
      <c r="A12" t="s">
        <v>10</v>
      </c>
      <c r="B12">
        <f>B5</f>
        <v>0</v>
      </c>
      <c r="C12">
        <f aca="true" t="shared" si="0" ref="C12:BN12">C5</f>
        <v>1</v>
      </c>
      <c r="D12">
        <f t="shared" si="0"/>
        <v>2</v>
      </c>
      <c r="E12">
        <f t="shared" si="0"/>
        <v>3</v>
      </c>
      <c r="F12">
        <f t="shared" si="0"/>
        <v>4</v>
      </c>
      <c r="G12">
        <f t="shared" si="0"/>
        <v>5</v>
      </c>
      <c r="H12">
        <f t="shared" si="0"/>
        <v>6</v>
      </c>
      <c r="I12">
        <f t="shared" si="0"/>
        <v>7</v>
      </c>
      <c r="J12">
        <f t="shared" si="0"/>
        <v>8</v>
      </c>
      <c r="K12">
        <f t="shared" si="0"/>
        <v>9</v>
      </c>
      <c r="L12">
        <f t="shared" si="0"/>
        <v>10</v>
      </c>
      <c r="M12">
        <f t="shared" si="0"/>
        <v>11</v>
      </c>
      <c r="N12">
        <f t="shared" si="0"/>
        <v>12</v>
      </c>
      <c r="O12">
        <f t="shared" si="0"/>
        <v>13</v>
      </c>
      <c r="P12">
        <f t="shared" si="0"/>
        <v>14</v>
      </c>
      <c r="Q12">
        <f t="shared" si="0"/>
        <v>15</v>
      </c>
      <c r="R12">
        <f t="shared" si="0"/>
        <v>16</v>
      </c>
      <c r="S12">
        <f t="shared" si="0"/>
        <v>17</v>
      </c>
      <c r="T12">
        <f t="shared" si="0"/>
        <v>18</v>
      </c>
      <c r="U12">
        <f t="shared" si="0"/>
        <v>19</v>
      </c>
      <c r="V12">
        <f t="shared" si="0"/>
        <v>20</v>
      </c>
      <c r="W12">
        <f t="shared" si="0"/>
        <v>21</v>
      </c>
      <c r="X12">
        <f t="shared" si="0"/>
        <v>22</v>
      </c>
      <c r="Y12">
        <f t="shared" si="0"/>
        <v>23</v>
      </c>
      <c r="Z12">
        <f t="shared" si="0"/>
        <v>24</v>
      </c>
      <c r="AA12">
        <f t="shared" si="0"/>
        <v>25</v>
      </c>
      <c r="AB12">
        <f t="shared" si="0"/>
        <v>26</v>
      </c>
      <c r="AC12">
        <f t="shared" si="0"/>
        <v>27</v>
      </c>
      <c r="AD12">
        <f t="shared" si="0"/>
        <v>28</v>
      </c>
      <c r="AE12">
        <f t="shared" si="0"/>
        <v>29</v>
      </c>
      <c r="AF12">
        <f t="shared" si="0"/>
        <v>30</v>
      </c>
      <c r="AG12">
        <f t="shared" si="0"/>
        <v>31</v>
      </c>
      <c r="AH12">
        <f t="shared" si="0"/>
        <v>32</v>
      </c>
      <c r="AI12">
        <f t="shared" si="0"/>
        <v>33</v>
      </c>
      <c r="AJ12">
        <f t="shared" si="0"/>
        <v>34</v>
      </c>
      <c r="AK12">
        <f t="shared" si="0"/>
        <v>35</v>
      </c>
      <c r="AL12">
        <f t="shared" si="0"/>
        <v>36</v>
      </c>
      <c r="AM12">
        <f t="shared" si="0"/>
        <v>37</v>
      </c>
      <c r="AN12">
        <f t="shared" si="0"/>
        <v>38</v>
      </c>
      <c r="AO12">
        <f t="shared" si="0"/>
        <v>39</v>
      </c>
      <c r="AP12">
        <f t="shared" si="0"/>
        <v>40</v>
      </c>
      <c r="AQ12">
        <f t="shared" si="0"/>
        <v>41</v>
      </c>
      <c r="AR12">
        <f t="shared" si="0"/>
        <v>42</v>
      </c>
      <c r="AS12">
        <f t="shared" si="0"/>
        <v>43</v>
      </c>
      <c r="AT12">
        <f t="shared" si="0"/>
        <v>44</v>
      </c>
      <c r="AU12">
        <f t="shared" si="0"/>
        <v>45</v>
      </c>
      <c r="AV12">
        <f t="shared" si="0"/>
        <v>46</v>
      </c>
      <c r="AW12">
        <f t="shared" si="0"/>
        <v>47</v>
      </c>
      <c r="AX12">
        <f t="shared" si="0"/>
        <v>48</v>
      </c>
      <c r="AY12">
        <f t="shared" si="0"/>
        <v>49</v>
      </c>
      <c r="AZ12">
        <f t="shared" si="0"/>
        <v>50</v>
      </c>
      <c r="BA12">
        <f t="shared" si="0"/>
        <v>51</v>
      </c>
      <c r="BB12">
        <f t="shared" si="0"/>
        <v>52</v>
      </c>
      <c r="BC12">
        <f t="shared" si="0"/>
        <v>53</v>
      </c>
      <c r="BD12">
        <f t="shared" si="0"/>
        <v>54</v>
      </c>
      <c r="BE12">
        <f t="shared" si="0"/>
        <v>55</v>
      </c>
      <c r="BF12">
        <f t="shared" si="0"/>
        <v>56</v>
      </c>
      <c r="BG12">
        <f t="shared" si="0"/>
        <v>57</v>
      </c>
      <c r="BH12">
        <f t="shared" si="0"/>
        <v>58</v>
      </c>
      <c r="BI12">
        <f t="shared" si="0"/>
        <v>59</v>
      </c>
      <c r="BJ12">
        <f t="shared" si="0"/>
        <v>60</v>
      </c>
      <c r="BK12">
        <f t="shared" si="0"/>
        <v>61</v>
      </c>
      <c r="BL12">
        <f t="shared" si="0"/>
        <v>62</v>
      </c>
      <c r="BM12">
        <f t="shared" si="0"/>
        <v>63</v>
      </c>
      <c r="BN12">
        <f t="shared" si="0"/>
        <v>64</v>
      </c>
      <c r="BO12">
        <f aca="true" t="shared" si="1" ref="BO12:CN12">BO5</f>
        <v>65</v>
      </c>
      <c r="BP12">
        <f t="shared" si="1"/>
        <v>66</v>
      </c>
      <c r="BQ12">
        <f t="shared" si="1"/>
        <v>67</v>
      </c>
      <c r="BR12">
        <f t="shared" si="1"/>
        <v>68</v>
      </c>
      <c r="BS12">
        <f t="shared" si="1"/>
        <v>69</v>
      </c>
      <c r="BT12">
        <f t="shared" si="1"/>
        <v>70</v>
      </c>
      <c r="BU12">
        <f t="shared" si="1"/>
        <v>71</v>
      </c>
      <c r="BV12">
        <f t="shared" si="1"/>
        <v>72</v>
      </c>
      <c r="BW12">
        <f t="shared" si="1"/>
        <v>73</v>
      </c>
      <c r="BX12">
        <f t="shared" si="1"/>
        <v>74</v>
      </c>
      <c r="BY12">
        <f t="shared" si="1"/>
        <v>75</v>
      </c>
      <c r="BZ12">
        <f t="shared" si="1"/>
        <v>76</v>
      </c>
      <c r="CA12">
        <f t="shared" si="1"/>
        <v>77</v>
      </c>
      <c r="CB12">
        <f t="shared" si="1"/>
        <v>78</v>
      </c>
      <c r="CC12">
        <f t="shared" si="1"/>
        <v>79</v>
      </c>
      <c r="CD12">
        <f t="shared" si="1"/>
        <v>80</v>
      </c>
      <c r="CE12">
        <f t="shared" si="1"/>
        <v>81</v>
      </c>
      <c r="CF12">
        <f t="shared" si="1"/>
        <v>82</v>
      </c>
      <c r="CG12">
        <f t="shared" si="1"/>
        <v>83</v>
      </c>
      <c r="CH12">
        <f t="shared" si="1"/>
        <v>84</v>
      </c>
      <c r="CI12">
        <f t="shared" si="1"/>
        <v>85</v>
      </c>
      <c r="CJ12">
        <f t="shared" si="1"/>
        <v>86</v>
      </c>
      <c r="CK12">
        <f t="shared" si="1"/>
        <v>87</v>
      </c>
      <c r="CL12">
        <f t="shared" si="1"/>
        <v>88</v>
      </c>
      <c r="CM12">
        <f t="shared" si="1"/>
        <v>89</v>
      </c>
      <c r="CN12">
        <f t="shared" si="1"/>
        <v>90</v>
      </c>
    </row>
    <row r="13" spans="1:92" ht="12.75">
      <c r="A13" t="s">
        <v>3</v>
      </c>
      <c r="B13" s="93">
        <f>B6/$E$9</f>
        <v>0.3215735114918981</v>
      </c>
      <c r="C13" s="93">
        <f aca="true" t="shared" si="2" ref="C13:BN13">C6/$E$9</f>
        <v>0.3446451534325535</v>
      </c>
      <c r="D13" s="93">
        <f t="shared" si="2"/>
        <v>0.3677167953732089</v>
      </c>
      <c r="E13" s="93">
        <f t="shared" si="2"/>
        <v>0.38898532935862684</v>
      </c>
      <c r="F13" s="93">
        <f t="shared" si="2"/>
        <v>0.40845034515527734</v>
      </c>
      <c r="G13" s="93">
        <f t="shared" si="2"/>
        <v>0.6147683808017802</v>
      </c>
      <c r="H13" s="93">
        <f t="shared" si="2"/>
        <v>0.6616717465565938</v>
      </c>
      <c r="I13" s="93">
        <f t="shared" si="2"/>
        <v>0.6791270325253633</v>
      </c>
      <c r="J13" s="93">
        <f t="shared" si="2"/>
        <v>0.6948191715369763</v>
      </c>
      <c r="K13" s="93">
        <f t="shared" si="2"/>
        <v>0.7109253816831947</v>
      </c>
      <c r="L13" s="93">
        <f t="shared" si="2"/>
        <v>0.7265099498716758</v>
      </c>
      <c r="M13" s="93">
        <f t="shared" si="2"/>
        <v>0.7438817809458286</v>
      </c>
      <c r="N13" s="93">
        <f t="shared" si="2"/>
        <v>0.7622240523366753</v>
      </c>
      <c r="O13" s="93">
        <f t="shared" si="2"/>
        <v>0.7834154967169391</v>
      </c>
      <c r="P13" s="93">
        <f t="shared" si="2"/>
        <v>0.8067475676621148</v>
      </c>
      <c r="Q13" s="93">
        <f t="shared" si="2"/>
        <v>0.8296989079413895</v>
      </c>
      <c r="R13" s="93">
        <f t="shared" si="2"/>
        <v>0.8481972122639049</v>
      </c>
      <c r="S13" s="93">
        <f t="shared" si="2"/>
        <v>0.8580961484400255</v>
      </c>
      <c r="T13" s="93">
        <f t="shared" si="2"/>
        <v>0.7974195532882883</v>
      </c>
      <c r="U13" s="93">
        <f t="shared" si="2"/>
        <v>0.7823692859472281</v>
      </c>
      <c r="V13" s="93">
        <f t="shared" si="2"/>
        <v>0.7824274619878742</v>
      </c>
      <c r="W13" s="93">
        <f t="shared" si="2"/>
        <v>0.7877041844171904</v>
      </c>
      <c r="X13" s="93">
        <f t="shared" si="2"/>
        <v>0.7920004386819846</v>
      </c>
      <c r="Y13" s="93">
        <f t="shared" si="2"/>
        <v>0.8005723155517295</v>
      </c>
      <c r="Z13" s="93">
        <f t="shared" si="2"/>
        <v>0.8146048705786784</v>
      </c>
      <c r="AA13" s="93">
        <f t="shared" si="2"/>
        <v>0.8309452324584379</v>
      </c>
      <c r="AB13" s="93">
        <f t="shared" si="2"/>
        <v>0.8465148424445454</v>
      </c>
      <c r="AC13" s="93">
        <f t="shared" si="2"/>
        <v>0.8614015157609451</v>
      </c>
      <c r="AD13" s="93">
        <f t="shared" si="2"/>
        <v>0.8735881233727109</v>
      </c>
      <c r="AE13" s="93">
        <f t="shared" si="2"/>
        <v>0.8865843114832612</v>
      </c>
      <c r="AF13" s="93">
        <f t="shared" si="2"/>
        <v>0.8951789124483988</v>
      </c>
      <c r="AG13" s="93">
        <f t="shared" si="2"/>
        <v>0.9005802840810975</v>
      </c>
      <c r="AH13" s="93">
        <f t="shared" si="2"/>
        <v>0.9020630973639882</v>
      </c>
      <c r="AI13" s="93">
        <f t="shared" si="2"/>
        <v>0.9002900325783594</v>
      </c>
      <c r="AJ13" s="93">
        <f t="shared" si="2"/>
        <v>0.8973014805767338</v>
      </c>
      <c r="AK13" s="93">
        <f t="shared" si="2"/>
        <v>0.8931693726720443</v>
      </c>
      <c r="AL13" s="93">
        <f t="shared" si="2"/>
        <v>0.8826720363851193</v>
      </c>
      <c r="AM13" s="93">
        <f t="shared" si="2"/>
        <v>0.8877383421425312</v>
      </c>
      <c r="AN13" s="93">
        <f t="shared" si="2"/>
        <v>0.8944042145599369</v>
      </c>
      <c r="AO13" s="93">
        <f t="shared" si="2"/>
        <v>0.9013002446437507</v>
      </c>
      <c r="AP13" s="93">
        <f t="shared" si="2"/>
        <v>0.9108939853240892</v>
      </c>
      <c r="AQ13" s="93">
        <f t="shared" si="2"/>
        <v>0.9186054288580573</v>
      </c>
      <c r="AR13" s="93">
        <f t="shared" si="2"/>
        <v>0.924603773782543</v>
      </c>
      <c r="AS13" s="93">
        <f t="shared" si="2"/>
        <v>0.9329708968105318</v>
      </c>
      <c r="AT13" s="93">
        <f t="shared" si="2"/>
        <v>0.9439901021837884</v>
      </c>
      <c r="AU13" s="93">
        <f t="shared" si="2"/>
        <v>0.9571089256200773</v>
      </c>
      <c r="AV13" s="93">
        <f t="shared" si="2"/>
        <v>0.9726163155958869</v>
      </c>
      <c r="AW13" s="93">
        <f t="shared" si="2"/>
        <v>0.9914522769613527</v>
      </c>
      <c r="AX13" s="93">
        <f t="shared" si="2"/>
        <v>1.011438813199068</v>
      </c>
      <c r="AY13" s="93">
        <f t="shared" si="2"/>
        <v>1.0321780504261422</v>
      </c>
      <c r="AZ13" s="93">
        <f t="shared" si="2"/>
        <v>1.0512352481811942</v>
      </c>
      <c r="BA13" s="93">
        <f t="shared" si="2"/>
        <v>1.069793477396721</v>
      </c>
      <c r="BB13" s="93">
        <f t="shared" si="2"/>
        <v>1.084223081985082</v>
      </c>
      <c r="BC13" s="93">
        <f t="shared" si="2"/>
        <v>1.0947135548104259</v>
      </c>
      <c r="BD13" s="93">
        <f t="shared" si="2"/>
        <v>1.1027115727877563</v>
      </c>
      <c r="BE13" s="93">
        <f t="shared" si="2"/>
        <v>1.1116111397447705</v>
      </c>
      <c r="BF13" s="93">
        <f t="shared" si="2"/>
        <v>1.1176244355267784</v>
      </c>
      <c r="BG13" s="93">
        <f t="shared" si="2"/>
        <v>1.1265607547609202</v>
      </c>
      <c r="BH13" s="93">
        <f t="shared" si="2"/>
        <v>1.1350366950466464</v>
      </c>
      <c r="BI13" s="93">
        <f t="shared" si="2"/>
        <v>1.1410684790095516</v>
      </c>
      <c r="BJ13" s="93">
        <f t="shared" si="2"/>
        <v>1.1439014973003292</v>
      </c>
      <c r="BK13" s="93">
        <f t="shared" si="2"/>
        <v>1.151432250548803</v>
      </c>
      <c r="BL13" s="93">
        <f t="shared" si="2"/>
        <v>1.15908590220849</v>
      </c>
      <c r="BM13" s="93">
        <f t="shared" si="2"/>
        <v>1.1718371037528477</v>
      </c>
      <c r="BN13" s="93">
        <f t="shared" si="2"/>
        <v>1.189274292541705</v>
      </c>
      <c r="BO13" s="93">
        <f aca="true" t="shared" si="3" ref="BO13:CN13">BO6/$E$9</f>
        <v>1.21011192259564</v>
      </c>
      <c r="BP13" s="93">
        <f t="shared" si="3"/>
        <v>1.2252251641637764</v>
      </c>
      <c r="BQ13" s="93">
        <f t="shared" si="3"/>
        <v>1.2337534254285794</v>
      </c>
      <c r="BR13" s="93">
        <f t="shared" si="3"/>
        <v>1.2361906992318599</v>
      </c>
      <c r="BS13" s="93">
        <f t="shared" si="3"/>
        <v>1.2315650434193772</v>
      </c>
      <c r="BT13" s="93">
        <f t="shared" si="3"/>
        <v>1.2220082272180546</v>
      </c>
      <c r="BU13" s="93">
        <f t="shared" si="3"/>
        <v>1.2172682416967464</v>
      </c>
      <c r="BV13" s="93">
        <f t="shared" si="3"/>
        <v>1.2189668359808612</v>
      </c>
      <c r="BW13" s="93">
        <f t="shared" si="3"/>
        <v>1.2279557615291523</v>
      </c>
      <c r="BX13" s="93">
        <f t="shared" si="3"/>
        <v>1.244181368611412</v>
      </c>
      <c r="BY13" s="93">
        <f t="shared" si="3"/>
        <v>1.2671997399437849</v>
      </c>
      <c r="BZ13" s="93">
        <f t="shared" si="3"/>
        <v>1.2869780716062467</v>
      </c>
      <c r="CA13" s="93">
        <f t="shared" si="3"/>
        <v>1.3018129920321977</v>
      </c>
      <c r="CB13" s="93">
        <f t="shared" si="3"/>
        <v>1.3086347155384375</v>
      </c>
      <c r="CC13" s="93">
        <f t="shared" si="3"/>
        <v>1.309630434048979</v>
      </c>
      <c r="CD13" s="93">
        <f t="shared" si="3"/>
        <v>1.3049138460706942</v>
      </c>
      <c r="CE13" s="93">
        <f t="shared" si="3"/>
        <v>1.3061387049194408</v>
      </c>
      <c r="CF13" s="93">
        <f t="shared" si="3"/>
        <v>1.3145138286677434</v>
      </c>
      <c r="CG13" s="93">
        <f t="shared" si="3"/>
        <v>1.3306495283099231</v>
      </c>
      <c r="CH13" s="93">
        <f t="shared" si="3"/>
        <v>1.3533656639941605</v>
      </c>
      <c r="CI13" s="93">
        <f t="shared" si="3"/>
        <v>1.3812871806407991</v>
      </c>
      <c r="CJ13" s="93">
        <f t="shared" si="3"/>
        <v>1.4021854205192004</v>
      </c>
      <c r="CK13" s="93">
        <f t="shared" si="3"/>
        <v>1.4159307960891923</v>
      </c>
      <c r="CL13" s="93">
        <f t="shared" si="3"/>
        <v>1.42118632950751</v>
      </c>
      <c r="CM13" s="93">
        <f t="shared" si="3"/>
        <v>1.4217724635950892</v>
      </c>
      <c r="CN13" s="93">
        <f t="shared" si="3"/>
        <v>1.4223585976826723</v>
      </c>
    </row>
    <row r="14" spans="1:92" ht="12.75">
      <c r="A14" t="s">
        <v>118</v>
      </c>
      <c r="B14" s="93">
        <f>B7/$E$9</f>
        <v>0</v>
      </c>
      <c r="C14" s="93">
        <f aca="true" t="shared" si="4" ref="C14:BN14">C7/$E$9</f>
        <v>0</v>
      </c>
      <c r="D14" s="93">
        <f t="shared" si="4"/>
        <v>0</v>
      </c>
      <c r="E14" s="93">
        <f t="shared" si="4"/>
        <v>0</v>
      </c>
      <c r="F14" s="93">
        <f t="shared" si="4"/>
        <v>0</v>
      </c>
      <c r="G14" s="93">
        <f t="shared" si="4"/>
        <v>0</v>
      </c>
      <c r="H14" s="93">
        <f t="shared" si="4"/>
        <v>0</v>
      </c>
      <c r="I14" s="93">
        <f t="shared" si="4"/>
        <v>0</v>
      </c>
      <c r="J14" s="93">
        <f t="shared" si="4"/>
        <v>0</v>
      </c>
      <c r="K14" s="93">
        <f t="shared" si="4"/>
        <v>0</v>
      </c>
      <c r="L14" s="93">
        <f t="shared" si="4"/>
        <v>0</v>
      </c>
      <c r="M14" s="93">
        <f t="shared" si="4"/>
        <v>0</v>
      </c>
      <c r="N14" s="93">
        <f t="shared" si="4"/>
        <v>0</v>
      </c>
      <c r="O14" s="93">
        <f t="shared" si="4"/>
        <v>0</v>
      </c>
      <c r="P14" s="93">
        <f t="shared" si="4"/>
        <v>0.012293833901524043</v>
      </c>
      <c r="Q14" s="93">
        <f t="shared" si="4"/>
        <v>0.053150313782696086</v>
      </c>
      <c r="R14" s="93">
        <f t="shared" si="4"/>
        <v>0.09073174996575371</v>
      </c>
      <c r="S14" s="93">
        <f t="shared" si="4"/>
        <v>0.13986481931762057</v>
      </c>
      <c r="T14" s="93">
        <f t="shared" si="4"/>
        <v>0.1994102502353104</v>
      </c>
      <c r="U14" s="93">
        <f t="shared" si="4"/>
        <v>0.2689876564833571</v>
      </c>
      <c r="V14" s="93">
        <f t="shared" si="4"/>
        <v>0.3435156640215245</v>
      </c>
      <c r="W14" s="93">
        <f t="shared" si="4"/>
        <v>0.4231602904833204</v>
      </c>
      <c r="X14" s="93">
        <f t="shared" si="4"/>
        <v>0.5096570383910535</v>
      </c>
      <c r="Y14" s="93">
        <f t="shared" si="4"/>
        <v>0.6006366431341877</v>
      </c>
      <c r="Z14" s="93">
        <f t="shared" si="4"/>
        <v>0.6920104571848289</v>
      </c>
      <c r="AA14" s="93">
        <f t="shared" si="4"/>
        <v>0.7828360351497707</v>
      </c>
      <c r="AB14" s="93">
        <f t="shared" si="4"/>
        <v>0.866952618281006</v>
      </c>
      <c r="AC14" s="93">
        <f t="shared" si="4"/>
        <v>0.9407909924394576</v>
      </c>
      <c r="AD14" s="93">
        <f t="shared" si="4"/>
        <v>1.0054822624505946</v>
      </c>
      <c r="AE14" s="93">
        <f t="shared" si="4"/>
        <v>1.0603209595435243</v>
      </c>
      <c r="AF14" s="93">
        <f t="shared" si="4"/>
        <v>1.1039705351316036</v>
      </c>
      <c r="AG14" s="93">
        <f t="shared" si="4"/>
        <v>1.1437051522608446</v>
      </c>
      <c r="AH14" s="93">
        <f t="shared" si="4"/>
        <v>1.1786094848462842</v>
      </c>
      <c r="AI14" s="93">
        <f t="shared" si="4"/>
        <v>1.2068082610782407</v>
      </c>
      <c r="AJ14" s="93">
        <f t="shared" si="4"/>
        <v>1.232735344396784</v>
      </c>
      <c r="AK14" s="93">
        <f t="shared" si="4"/>
        <v>1.2608164778255602</v>
      </c>
      <c r="AL14" s="93">
        <f t="shared" si="4"/>
        <v>1.283024471677587</v>
      </c>
      <c r="AM14" s="93">
        <f t="shared" si="4"/>
        <v>1.3053695785146722</v>
      </c>
      <c r="AN14" s="93">
        <f t="shared" si="4"/>
        <v>1.326584283782771</v>
      </c>
      <c r="AO14" s="93">
        <f t="shared" si="4"/>
        <v>1.347994159455062</v>
      </c>
      <c r="AP14" s="93">
        <f t="shared" si="4"/>
        <v>1.3660968350938543</v>
      </c>
      <c r="AQ14" s="93">
        <f t="shared" si="4"/>
        <v>1.3838489639373515</v>
      </c>
      <c r="AR14" s="93">
        <f t="shared" si="4"/>
        <v>1.399299045543952</v>
      </c>
      <c r="AS14" s="93">
        <f t="shared" si="4"/>
        <v>1.415706399697756</v>
      </c>
      <c r="AT14" s="93">
        <f t="shared" si="4"/>
        <v>1.4292876989222911</v>
      </c>
      <c r="AU14" s="93">
        <f t="shared" si="4"/>
        <v>1.4425220786258452</v>
      </c>
      <c r="AV14" s="93">
        <f t="shared" si="4"/>
        <v>1.4570639607891536</v>
      </c>
      <c r="AW14" s="93">
        <f t="shared" si="4"/>
        <v>1.4714343873168834</v>
      </c>
      <c r="AX14" s="93">
        <f t="shared" si="4"/>
        <v>1.482150132269963</v>
      </c>
      <c r="AY14" s="93">
        <f t="shared" si="4"/>
        <v>1.4869119961208583</v>
      </c>
      <c r="AZ14" s="93">
        <f t="shared" si="4"/>
        <v>1.4866815989563564</v>
      </c>
      <c r="BA14" s="93">
        <f t="shared" si="4"/>
        <v>1.4785376986553405</v>
      </c>
      <c r="BB14" s="93">
        <f t="shared" si="4"/>
        <v>1.4571612462066068</v>
      </c>
      <c r="BC14" s="93">
        <f t="shared" si="4"/>
        <v>1.4289723942012633</v>
      </c>
      <c r="BD14" s="93">
        <f t="shared" si="4"/>
        <v>1.3910945308653773</v>
      </c>
      <c r="BE14" s="93">
        <f t="shared" si="4"/>
        <v>1.3418323538760597</v>
      </c>
      <c r="BF14" s="93">
        <f t="shared" si="4"/>
        <v>1.283001664025461</v>
      </c>
      <c r="BG14" s="93">
        <f t="shared" si="4"/>
        <v>1.222728898168982</v>
      </c>
      <c r="BH14" s="93">
        <f t="shared" si="4"/>
        <v>1.1509768305110615</v>
      </c>
      <c r="BI14" s="93">
        <f t="shared" si="4"/>
        <v>1.076505073577698</v>
      </c>
      <c r="BJ14" s="93">
        <f t="shared" si="4"/>
        <v>0.9965732867484823</v>
      </c>
      <c r="BK14" s="93">
        <f t="shared" si="4"/>
        <v>0.9090388119953519</v>
      </c>
      <c r="BL14" s="93">
        <f t="shared" si="4"/>
        <v>0.8112539854979053</v>
      </c>
      <c r="BM14" s="93">
        <f t="shared" si="4"/>
        <v>0.7125031678094134</v>
      </c>
      <c r="BN14" s="93">
        <f t="shared" si="4"/>
        <v>0.6140682735805381</v>
      </c>
      <c r="BO14" s="93">
        <f aca="true" t="shared" si="5" ref="BO14:CN14">BO7/$E$9</f>
        <v>0.5214105365930131</v>
      </c>
      <c r="BP14" s="93">
        <f t="shared" si="5"/>
        <v>0.4421241122278123</v>
      </c>
      <c r="BQ14" s="93">
        <f t="shared" si="5"/>
        <v>0.3757289158795949</v>
      </c>
      <c r="BR14" s="93">
        <f t="shared" si="5"/>
        <v>0.3206310823036839</v>
      </c>
      <c r="BS14" s="93">
        <f t="shared" si="5"/>
        <v>0.2755139232572362</v>
      </c>
      <c r="BT14" s="93">
        <f t="shared" si="5"/>
        <v>0.2392906331331613</v>
      </c>
      <c r="BU14" s="93">
        <f t="shared" si="5"/>
        <v>0.2070463278698781</v>
      </c>
      <c r="BV14" s="93">
        <f t="shared" si="5"/>
        <v>0.18079206891923183</v>
      </c>
      <c r="BW14" s="93">
        <f t="shared" si="5"/>
        <v>0.1588893741266113</v>
      </c>
      <c r="BX14" s="93">
        <f t="shared" si="5"/>
        <v>0.13968282446857075</v>
      </c>
      <c r="BY14" s="93">
        <f t="shared" si="5"/>
        <v>0.12287611926141866</v>
      </c>
      <c r="BZ14" s="93">
        <f t="shared" si="5"/>
        <v>0.10813710942479186</v>
      </c>
      <c r="CA14" s="93">
        <f t="shared" si="5"/>
        <v>0.09651933361074172</v>
      </c>
      <c r="CB14" s="93">
        <f t="shared" si="5"/>
        <v>0.0866188306794021</v>
      </c>
      <c r="CC14" s="93">
        <f t="shared" si="5"/>
        <v>0.07858904799921386</v>
      </c>
      <c r="CD14" s="93">
        <f t="shared" si="5"/>
        <v>0.07209987093796288</v>
      </c>
      <c r="CE14" s="93">
        <f t="shared" si="5"/>
        <v>0.06709230251167626</v>
      </c>
      <c r="CF14" s="93">
        <f t="shared" si="5"/>
        <v>0.060927421540401566</v>
      </c>
      <c r="CG14" s="93">
        <f t="shared" si="5"/>
        <v>0.054800074321545766</v>
      </c>
      <c r="CH14" s="93">
        <f t="shared" si="5"/>
        <v>0.04858311457575057</v>
      </c>
      <c r="CI14" s="93">
        <f t="shared" si="5"/>
        <v>0.042129569830717306</v>
      </c>
      <c r="CJ14" s="93">
        <f t="shared" si="5"/>
        <v>0.03525000724541916</v>
      </c>
      <c r="CK14" s="93">
        <f t="shared" si="5"/>
        <v>0.02833121470667757</v>
      </c>
      <c r="CL14" s="93">
        <f t="shared" si="5"/>
        <v>0.02091008981675517</v>
      </c>
      <c r="CM14" s="93">
        <f t="shared" si="5"/>
        <v>0.0131880573345423</v>
      </c>
      <c r="CN14" s="93">
        <f t="shared" si="5"/>
        <v>0.005466024852329428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6" sqref="A16:D22"/>
    </sheetView>
  </sheetViews>
  <sheetFormatPr defaultColWidth="9.140625" defaultRowHeight="12.75"/>
  <cols>
    <col min="1" max="1" width="15.57421875" style="0" customWidth="1"/>
    <col min="2" max="2" width="10.140625" style="0" bestFit="1" customWidth="1"/>
    <col min="3" max="3" width="11.140625" style="0" bestFit="1" customWidth="1"/>
    <col min="4" max="4" width="10.140625" style="0" bestFit="1" customWidth="1"/>
  </cols>
  <sheetData>
    <row r="1" ht="12.75">
      <c r="A1" t="s">
        <v>141</v>
      </c>
    </row>
    <row r="3" ht="12.75">
      <c r="A3" t="str">
        <f>'consumption.components'!A69</f>
        <v>Average consumption by age group (relative to mean consumption 20-64)</v>
      </c>
    </row>
    <row r="4" spans="1:4" ht="25.5">
      <c r="A4" t="str">
        <f>'consumption.components'!A70</f>
        <v>age</v>
      </c>
      <c r="B4" s="99" t="s">
        <v>142</v>
      </c>
      <c r="C4" s="99" t="s">
        <v>143</v>
      </c>
      <c r="D4" s="99" t="s">
        <v>144</v>
      </c>
    </row>
    <row r="5" spans="1:4" ht="12.75">
      <c r="A5" t="str">
        <f>'consumption.components'!A71</f>
        <v>c</v>
      </c>
      <c r="B5" s="98">
        <f>'consumption.components'!B71</f>
        <v>0.6923189642196906</v>
      </c>
      <c r="C5" s="98">
        <f>'consumption.components'!C71</f>
        <v>1</v>
      </c>
      <c r="D5" s="98">
        <f>'consumption.components'!D71</f>
        <v>1.3372713911577545</v>
      </c>
    </row>
    <row r="6" spans="1:4" ht="12.75">
      <c r="A6" t="str">
        <f>'consumption.components'!A72</f>
        <v>cf</v>
      </c>
      <c r="B6" s="98">
        <f>'consumption.components'!B72</f>
        <v>0.4013405033002552</v>
      </c>
      <c r="C6" s="98">
        <f>'consumption.components'!C72</f>
        <v>0.8464014159076406</v>
      </c>
      <c r="D6" s="98">
        <f>'consumption.components'!D72</f>
        <v>0.9147595618553889</v>
      </c>
    </row>
    <row r="7" spans="1:4" ht="12.75">
      <c r="A7" t="s">
        <v>145</v>
      </c>
      <c r="B7" s="98">
        <f>'consumption.components'!B73</f>
        <v>0.020192292274808392</v>
      </c>
      <c r="C7" s="98">
        <f>'consumption.components'!C73</f>
        <v>0.014830386234697556</v>
      </c>
      <c r="D7" s="98">
        <f>'consumption.components'!D73</f>
        <v>0.0009649082657198952</v>
      </c>
    </row>
    <row r="8" spans="1:4" ht="12.75">
      <c r="A8" t="s">
        <v>146</v>
      </c>
      <c r="B8" s="98">
        <f>'consumption.components'!B74</f>
        <v>0.029987146213538197</v>
      </c>
      <c r="C8" s="98">
        <f>'consumption.components'!C74</f>
        <v>0.08359362551515585</v>
      </c>
      <c r="D8" s="98">
        <f>'consumption.components'!D74</f>
        <v>0.13373736026413416</v>
      </c>
    </row>
    <row r="9" spans="1:4" ht="12.75">
      <c r="A9" t="s">
        <v>147</v>
      </c>
      <c r="B9" s="98">
        <f>'consumption.components'!B75</f>
        <v>0.3511610648119087</v>
      </c>
      <c r="C9" s="98">
        <f>'consumption.components'!C75</f>
        <v>0.7479774041577872</v>
      </c>
      <c r="D9" s="98">
        <f>'consumption.components'!D75</f>
        <v>0.7800572933255349</v>
      </c>
    </row>
    <row r="10" spans="1:4" ht="12.75">
      <c r="A10" t="str">
        <f>'consumption.components'!A76</f>
        <v>cg</v>
      </c>
      <c r="B10" s="98">
        <f>'consumption.components'!B76</f>
        <v>0.290978460919436</v>
      </c>
      <c r="C10" s="98">
        <f>'consumption.components'!C76</f>
        <v>0.1535985840923593</v>
      </c>
      <c r="D10" s="98">
        <f>'consumption.components'!D76</f>
        <v>0.42251182930236536</v>
      </c>
    </row>
    <row r="11" spans="1:4" ht="12.75">
      <c r="A11" t="s">
        <v>148</v>
      </c>
      <c r="B11" s="98">
        <f>'consumption.components'!B77</f>
        <v>0.16195850178624607</v>
      </c>
      <c r="C11" s="98">
        <f>'consumption.components'!C77</f>
        <v>0.012366536733364188</v>
      </c>
      <c r="D11" s="98">
        <f>'consumption.components'!D77</f>
        <v>0</v>
      </c>
    </row>
    <row r="12" spans="1:4" ht="12.75">
      <c r="A12" t="s">
        <v>149</v>
      </c>
      <c r="B12" s="98">
        <f>'consumption.components'!B78</f>
        <v>0.018471269823253842</v>
      </c>
      <c r="C12" s="98">
        <f>'consumption.components'!C78</f>
        <v>0.030683358049059063</v>
      </c>
      <c r="D12" s="98">
        <f>'consumption.components'!D78</f>
        <v>0.31196313999242953</v>
      </c>
    </row>
    <row r="13" spans="1:4" ht="12.75">
      <c r="A13" t="s">
        <v>150</v>
      </c>
      <c r="B13" s="98">
        <f>'consumption.components'!B79</f>
        <v>0.1105486893099361</v>
      </c>
      <c r="C13" s="98">
        <f>'consumption.components'!C79</f>
        <v>0.11054868930993599</v>
      </c>
      <c r="D13" s="98">
        <f>'consumption.components'!D79</f>
        <v>0.11054868930993582</v>
      </c>
    </row>
    <row r="14" spans="1:4" ht="12.75">
      <c r="A14" t="str">
        <f>'consumption.components'!A80</f>
        <v>pop</v>
      </c>
      <c r="B14" s="15">
        <f>'consumption.components'!B80</f>
        <v>80343092.66666666</v>
      </c>
      <c r="C14" s="15">
        <f>'consumption.components'!C80</f>
        <v>161112889.66666666</v>
      </c>
      <c r="D14" s="15">
        <f>'consumption.components'!D80</f>
        <v>32667142.699999984</v>
      </c>
    </row>
    <row r="16" spans="2:4" ht="25.5">
      <c r="B16" s="99" t="s">
        <v>142</v>
      </c>
      <c r="C16" s="99" t="s">
        <v>143</v>
      </c>
      <c r="D16" s="99" t="s">
        <v>144</v>
      </c>
    </row>
    <row r="17" spans="1:4" ht="12.75">
      <c r="A17" t="s">
        <v>146</v>
      </c>
      <c r="B17" s="98">
        <f>'consumption.components'!B74</f>
        <v>0.029987146213538197</v>
      </c>
      <c r="C17" s="98">
        <f>'consumption.components'!C74</f>
        <v>0.08359362551515585</v>
      </c>
      <c r="D17" s="98">
        <f>'consumption.components'!D74</f>
        <v>0.13373736026413416</v>
      </c>
    </row>
    <row r="18" spans="1:4" ht="12.75">
      <c r="A18" t="s">
        <v>149</v>
      </c>
      <c r="B18" s="98">
        <f>'consumption.components'!B78</f>
        <v>0.018471269823253842</v>
      </c>
      <c r="C18" s="98">
        <f>'consumption.components'!C78</f>
        <v>0.030683358049059063</v>
      </c>
      <c r="D18" s="98">
        <f>'consumption.components'!D78</f>
        <v>0.31196313999242953</v>
      </c>
    </row>
    <row r="19" spans="1:4" ht="12.75">
      <c r="A19" t="s">
        <v>145</v>
      </c>
      <c r="B19" s="98">
        <f>'consumption.components'!B73</f>
        <v>0.020192292274808392</v>
      </c>
      <c r="C19" s="98">
        <f>'consumption.components'!C73</f>
        <v>0.014830386234697556</v>
      </c>
      <c r="D19" s="98">
        <f>'consumption.components'!D73</f>
        <v>0.0009649082657198952</v>
      </c>
    </row>
    <row r="20" spans="1:4" ht="12.75">
      <c r="A20" t="s">
        <v>148</v>
      </c>
      <c r="B20" s="98">
        <f>'consumption.components'!B77</f>
        <v>0.16195850178624607</v>
      </c>
      <c r="C20" s="98">
        <f>'consumption.components'!C77</f>
        <v>0.012366536733364188</v>
      </c>
      <c r="D20" s="98">
        <f>'consumption.components'!D77</f>
        <v>0</v>
      </c>
    </row>
    <row r="21" spans="1:4" ht="12.75">
      <c r="A21" t="s">
        <v>147</v>
      </c>
      <c r="B21" s="98">
        <f>'consumption.components'!B75</f>
        <v>0.3511610648119087</v>
      </c>
      <c r="C21" s="98">
        <f>'consumption.components'!C75</f>
        <v>0.7479774041577872</v>
      </c>
      <c r="D21" s="98">
        <f>'consumption.components'!D75</f>
        <v>0.7800572933255349</v>
      </c>
    </row>
    <row r="22" spans="1:4" ht="12.75">
      <c r="A22" t="s">
        <v>150</v>
      </c>
      <c r="B22" s="98">
        <f>'consumption.components'!B79</f>
        <v>0.1105486893099361</v>
      </c>
      <c r="C22" s="98">
        <f>'consumption.components'!C79</f>
        <v>0.11054868930993599</v>
      </c>
      <c r="D22" s="98">
        <f>'consumption.components'!D79</f>
        <v>0.11054868930993582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N13"/>
  <sheetViews>
    <sheetView workbookViewId="0" topLeftCell="A1">
      <selection activeCell="A11" sqref="A11:CN12"/>
    </sheetView>
  </sheetViews>
  <sheetFormatPr defaultColWidth="9.140625" defaultRowHeight="12.75"/>
  <sheetData>
    <row r="1" ht="12.75">
      <c r="A1" t="s">
        <v>151</v>
      </c>
    </row>
    <row r="2" ht="12.75">
      <c r="A2" t="s">
        <v>116</v>
      </c>
    </row>
    <row r="4" ht="12.75">
      <c r="A4" s="83" t="s">
        <v>117</v>
      </c>
    </row>
    <row r="5" spans="1:92" ht="12.75">
      <c r="A5" t="s">
        <v>10</v>
      </c>
      <c r="B5">
        <f>average!H4</f>
        <v>0</v>
      </c>
      <c r="C5">
        <f>average!I4</f>
        <v>1</v>
      </c>
      <c r="D5">
        <f>average!J4</f>
        <v>2</v>
      </c>
      <c r="E5">
        <f>average!K4</f>
        <v>3</v>
      </c>
      <c r="F5">
        <f>average!L4</f>
        <v>4</v>
      </c>
      <c r="G5">
        <f>average!M4</f>
        <v>5</v>
      </c>
      <c r="H5">
        <f>average!N4</f>
        <v>6</v>
      </c>
      <c r="I5">
        <f>average!O4</f>
        <v>7</v>
      </c>
      <c r="J5">
        <f>average!P4</f>
        <v>8</v>
      </c>
      <c r="K5">
        <f>average!Q4</f>
        <v>9</v>
      </c>
      <c r="L5">
        <f>average!R4</f>
        <v>10</v>
      </c>
      <c r="M5">
        <f>average!S4</f>
        <v>11</v>
      </c>
      <c r="N5">
        <f>average!T4</f>
        <v>12</v>
      </c>
      <c r="O5">
        <f>average!U4</f>
        <v>13</v>
      </c>
      <c r="P5">
        <f>average!V4</f>
        <v>14</v>
      </c>
      <c r="Q5">
        <f>average!W4</f>
        <v>15</v>
      </c>
      <c r="R5">
        <f>average!X4</f>
        <v>16</v>
      </c>
      <c r="S5">
        <f>average!Y4</f>
        <v>17</v>
      </c>
      <c r="T5">
        <f>average!Z4</f>
        <v>18</v>
      </c>
      <c r="U5">
        <f>average!AA4</f>
        <v>19</v>
      </c>
      <c r="V5">
        <f>average!AB4</f>
        <v>20</v>
      </c>
      <c r="W5">
        <f>average!AC4</f>
        <v>21</v>
      </c>
      <c r="X5">
        <f>average!AD4</f>
        <v>22</v>
      </c>
      <c r="Y5">
        <f>average!AE4</f>
        <v>23</v>
      </c>
      <c r="Z5">
        <f>average!AF4</f>
        <v>24</v>
      </c>
      <c r="AA5">
        <f>average!AG4</f>
        <v>25</v>
      </c>
      <c r="AB5">
        <f>average!AH4</f>
        <v>26</v>
      </c>
      <c r="AC5">
        <f>average!AI4</f>
        <v>27</v>
      </c>
      <c r="AD5">
        <f>average!AJ4</f>
        <v>28</v>
      </c>
      <c r="AE5">
        <f>average!AK4</f>
        <v>29</v>
      </c>
      <c r="AF5">
        <f>average!AL4</f>
        <v>30</v>
      </c>
      <c r="AG5">
        <f>average!AM4</f>
        <v>31</v>
      </c>
      <c r="AH5">
        <f>average!AN4</f>
        <v>32</v>
      </c>
      <c r="AI5">
        <f>average!AO4</f>
        <v>33</v>
      </c>
      <c r="AJ5">
        <f>average!AP4</f>
        <v>34</v>
      </c>
      <c r="AK5">
        <f>average!AQ4</f>
        <v>35</v>
      </c>
      <c r="AL5">
        <f>average!AR4</f>
        <v>36</v>
      </c>
      <c r="AM5">
        <f>average!AS4</f>
        <v>37</v>
      </c>
      <c r="AN5">
        <f>average!AT4</f>
        <v>38</v>
      </c>
      <c r="AO5">
        <f>average!AU4</f>
        <v>39</v>
      </c>
      <c r="AP5">
        <f>average!AV4</f>
        <v>40</v>
      </c>
      <c r="AQ5">
        <f>average!AW4</f>
        <v>41</v>
      </c>
      <c r="AR5">
        <f>average!AX4</f>
        <v>42</v>
      </c>
      <c r="AS5">
        <f>average!AY4</f>
        <v>43</v>
      </c>
      <c r="AT5">
        <f>average!AZ4</f>
        <v>44</v>
      </c>
      <c r="AU5">
        <f>average!BA4</f>
        <v>45</v>
      </c>
      <c r="AV5">
        <f>average!BB4</f>
        <v>46</v>
      </c>
      <c r="AW5">
        <f>average!BC4</f>
        <v>47</v>
      </c>
      <c r="AX5">
        <f>average!BD4</f>
        <v>48</v>
      </c>
      <c r="AY5">
        <f>average!BE4</f>
        <v>49</v>
      </c>
      <c r="AZ5">
        <f>average!BF4</f>
        <v>50</v>
      </c>
      <c r="BA5">
        <f>average!BG4</f>
        <v>51</v>
      </c>
      <c r="BB5">
        <f>average!BH4</f>
        <v>52</v>
      </c>
      <c r="BC5">
        <f>average!BI4</f>
        <v>53</v>
      </c>
      <c r="BD5">
        <f>average!BJ4</f>
        <v>54</v>
      </c>
      <c r="BE5">
        <f>average!BK4</f>
        <v>55</v>
      </c>
      <c r="BF5">
        <f>average!BL4</f>
        <v>56</v>
      </c>
      <c r="BG5">
        <f>average!BM4</f>
        <v>57</v>
      </c>
      <c r="BH5">
        <f>average!BN4</f>
        <v>58</v>
      </c>
      <c r="BI5">
        <f>average!BO4</f>
        <v>59</v>
      </c>
      <c r="BJ5">
        <f>average!BP4</f>
        <v>60</v>
      </c>
      <c r="BK5">
        <f>average!BQ4</f>
        <v>61</v>
      </c>
      <c r="BL5">
        <f>average!BR4</f>
        <v>62</v>
      </c>
      <c r="BM5">
        <f>average!BS4</f>
        <v>63</v>
      </c>
      <c r="BN5">
        <f>average!BT4</f>
        <v>64</v>
      </c>
      <c r="BO5">
        <f>average!BU4</f>
        <v>65</v>
      </c>
      <c r="BP5">
        <f>average!BV4</f>
        <v>66</v>
      </c>
      <c r="BQ5">
        <f>average!BW4</f>
        <v>67</v>
      </c>
      <c r="BR5">
        <f>average!BX4</f>
        <v>68</v>
      </c>
      <c r="BS5">
        <f>average!BY4</f>
        <v>69</v>
      </c>
      <c r="BT5">
        <f>average!BZ4</f>
        <v>70</v>
      </c>
      <c r="BU5">
        <f>average!CA4</f>
        <v>71</v>
      </c>
      <c r="BV5">
        <f>average!CB4</f>
        <v>72</v>
      </c>
      <c r="BW5">
        <f>average!CC4</f>
        <v>73</v>
      </c>
      <c r="BX5">
        <f>average!CD4</f>
        <v>74</v>
      </c>
      <c r="BY5">
        <f>average!CE4</f>
        <v>75</v>
      </c>
      <c r="BZ5">
        <f>average!CF4</f>
        <v>76</v>
      </c>
      <c r="CA5">
        <f>average!CG4</f>
        <v>77</v>
      </c>
      <c r="CB5">
        <f>average!CH4</f>
        <v>78</v>
      </c>
      <c r="CC5">
        <f>average!CI4</f>
        <v>79</v>
      </c>
      <c r="CD5">
        <f>average!CJ4</f>
        <v>80</v>
      </c>
      <c r="CE5">
        <f>average!CK4</f>
        <v>81</v>
      </c>
      <c r="CF5">
        <f>average!CL4</f>
        <v>82</v>
      </c>
      <c r="CG5">
        <f>average!CM4</f>
        <v>83</v>
      </c>
      <c r="CH5">
        <f>average!CN4</f>
        <v>84</v>
      </c>
      <c r="CI5">
        <f>average!CO4</f>
        <v>85</v>
      </c>
      <c r="CJ5">
        <f>average!CP4</f>
        <v>86</v>
      </c>
      <c r="CK5">
        <f>average!CQ4</f>
        <v>87</v>
      </c>
      <c r="CL5">
        <f>average!CR4</f>
        <v>88</v>
      </c>
      <c r="CM5">
        <f>average!CS4</f>
        <v>89</v>
      </c>
      <c r="CN5">
        <v>90</v>
      </c>
    </row>
    <row r="6" spans="1:92" s="94" customFormat="1" ht="12.75">
      <c r="A6" s="94" t="s">
        <v>152</v>
      </c>
      <c r="B6" s="94">
        <f>average!H6</f>
        <v>10057.2845101255</v>
      </c>
      <c r="C6" s="94">
        <f>average!I6</f>
        <v>10778.8553448513</v>
      </c>
      <c r="D6" s="94">
        <f>average!J6</f>
        <v>11500.4261795771</v>
      </c>
      <c r="E6" s="94">
        <f>average!K6</f>
        <v>12165.604404028</v>
      </c>
      <c r="F6" s="94">
        <f>average!L6</f>
        <v>12774.3771880573</v>
      </c>
      <c r="G6" s="94">
        <f>average!M6</f>
        <v>19227.0205492608</v>
      </c>
      <c r="H6" s="94">
        <f>average!N6</f>
        <v>20693.9339517054</v>
      </c>
      <c r="I6" s="94">
        <f>average!O6</f>
        <v>21239.8519795276</v>
      </c>
      <c r="J6" s="94">
        <f>average!P6</f>
        <v>21730.6271863537</v>
      </c>
      <c r="K6" s="94">
        <f>average!Q6</f>
        <v>22234.3525618328</v>
      </c>
      <c r="L6" s="94">
        <f>average!R6</f>
        <v>22721.7634667666</v>
      </c>
      <c r="M6" s="94">
        <f>average!S6</f>
        <v>23265.0714238307</v>
      </c>
      <c r="N6" s="94">
        <f>average!T6</f>
        <v>23838.7301219114</v>
      </c>
      <c r="O6" s="94">
        <f>average!U6</f>
        <v>24501.4973514759</v>
      </c>
      <c r="P6" s="94">
        <f>average!V6</f>
        <v>24846.720718671706</v>
      </c>
      <c r="Q6" s="94">
        <f>average!W6</f>
        <v>24286.73341643915</v>
      </c>
      <c r="R6" s="94">
        <f>average!X6</f>
        <v>23689.90413912926</v>
      </c>
      <c r="S6" s="94">
        <f>average!Y6</f>
        <v>22462.847725104388</v>
      </c>
      <c r="T6" s="94">
        <f>average!Z6</f>
        <v>18702.876591429667</v>
      </c>
      <c r="U6" s="94">
        <f>average!AA6</f>
        <v>16056.12690496762</v>
      </c>
      <c r="V6" s="94">
        <f>average!AB6</f>
        <v>13727.066033887299</v>
      </c>
      <c r="W6" s="94">
        <f>average!AC6</f>
        <v>11401.192967395002</v>
      </c>
      <c r="X6" s="94">
        <f>average!AD6</f>
        <v>8830.3538842741</v>
      </c>
      <c r="Y6" s="94">
        <f>average!AE6</f>
        <v>6253.033503591698</v>
      </c>
      <c r="Z6" s="94">
        <f>average!AF6</f>
        <v>3834.1680853429025</v>
      </c>
      <c r="AA6" s="94">
        <f>average!AG6</f>
        <v>1504.626057794001</v>
      </c>
      <c r="AB6" s="94">
        <f>average!AH6</f>
        <v>-639.1960749125028</v>
      </c>
      <c r="AC6" s="94">
        <f>average!AI6</f>
        <v>-2482.9238899731026</v>
      </c>
      <c r="AD6" s="94">
        <f>average!AJ6</f>
        <v>-4125.019115443403</v>
      </c>
      <c r="AE6" s="94">
        <f>average!AK6</f>
        <v>-5433.6530744437005</v>
      </c>
      <c r="AF6" s="94">
        <f>average!AL6</f>
        <v>-6530.005356827001</v>
      </c>
      <c r="AG6" s="94">
        <f>average!AM6</f>
        <v>-7603.785397082</v>
      </c>
      <c r="AH6" s="94">
        <f>average!AN6</f>
        <v>-8649.050993825203</v>
      </c>
      <c r="AI6" s="94">
        <f>average!AO6</f>
        <v>-9586.4271197618</v>
      </c>
      <c r="AJ6" s="94">
        <f>average!AP6</f>
        <v>-10490.770172946697</v>
      </c>
      <c r="AK6" s="94">
        <f>average!AQ6</f>
        <v>-11498.246602149302</v>
      </c>
      <c r="AL6" s="94">
        <f>average!AR6</f>
        <v>-12521.113220357402</v>
      </c>
      <c r="AM6" s="94">
        <f>average!AS6</f>
        <v>-13061.511643243404</v>
      </c>
      <c r="AN6" s="94">
        <f>average!AT6</f>
        <v>-13516.529690565902</v>
      </c>
      <c r="AO6" s="94">
        <f>average!AU6</f>
        <v>-13970.453503326902</v>
      </c>
      <c r="AP6" s="94">
        <f>average!AV6</f>
        <v>-14236.572374120398</v>
      </c>
      <c r="AQ6" s="94">
        <f>average!AW6</f>
        <v>-14550.5970845702</v>
      </c>
      <c r="AR6" s="94">
        <f>average!AX6</f>
        <v>-14846.2022931143</v>
      </c>
      <c r="AS6" s="94">
        <f>average!AY6</f>
        <v>-15097.662345232198</v>
      </c>
      <c r="AT6" s="94">
        <f>average!AZ6</f>
        <v>-15177.792411556398</v>
      </c>
      <c r="AU6" s="94">
        <f>average!BA6</f>
        <v>-15181.406460025199</v>
      </c>
      <c r="AV6" s="94">
        <f>average!BB6</f>
        <v>-15151.209984196</v>
      </c>
      <c r="AW6" s="94">
        <f>average!BC6</f>
        <v>-15011.5493692883</v>
      </c>
      <c r="AX6" s="94">
        <f>average!BD6</f>
        <v>-14721.6032690918</v>
      </c>
      <c r="AY6" s="94">
        <f>average!BE6</f>
        <v>-14221.907292818</v>
      </c>
      <c r="AZ6" s="94">
        <f>average!BF6</f>
        <v>-13618.6833869619</v>
      </c>
      <c r="BA6" s="94">
        <f>average!BG6</f>
        <v>-12783.568229845303</v>
      </c>
      <c r="BB6" s="94">
        <f>average!BH6</f>
        <v>-11663.725674601403</v>
      </c>
      <c r="BC6" s="94">
        <f>average!BI6</f>
        <v>-10454.021017407998</v>
      </c>
      <c r="BD6" s="94">
        <f>average!BJ6</f>
        <v>-9019.242423924901</v>
      </c>
      <c r="BE6" s="94">
        <f>average!BK6</f>
        <v>-7200.220689953305</v>
      </c>
      <c r="BF6" s="94">
        <f>average!BL6</f>
        <v>-5172.210331599999</v>
      </c>
      <c r="BG6" s="94">
        <f>average!BM6</f>
        <v>-3007.680497620204</v>
      </c>
      <c r="BH6" s="94">
        <f>average!BN6</f>
        <v>-498.5313521372009</v>
      </c>
      <c r="BI6" s="94">
        <f>average!BO6</f>
        <v>2019.235148934502</v>
      </c>
      <c r="BJ6" s="94">
        <f>average!BP6</f>
        <v>4607.723201495501</v>
      </c>
      <c r="BK6" s="94">
        <f>average!BQ6</f>
        <v>7580.9097696192</v>
      </c>
      <c r="BL6" s="94">
        <f>average!BR6</f>
        <v>10878.5220891826</v>
      </c>
      <c r="BM6" s="94">
        <f>average!BS6</f>
        <v>14365.773031200897</v>
      </c>
      <c r="BN6" s="94">
        <f>average!BT6</f>
        <v>17989.6987092945</v>
      </c>
      <c r="BO6" s="94">
        <f>average!BU6</f>
        <v>21539.2920561515</v>
      </c>
      <c r="BP6" s="94">
        <f>average!BV6</f>
        <v>24491.663019629603</v>
      </c>
      <c r="BQ6" s="94">
        <f>average!BW6</f>
        <v>26834.911150362095</v>
      </c>
      <c r="BR6" s="94">
        <f>average!BX6</f>
        <v>28634.334683564797</v>
      </c>
      <c r="BS6" s="94">
        <f>average!BY6</f>
        <v>29900.71563135289</v>
      </c>
      <c r="BT6" s="94">
        <f>average!BZ6</f>
        <v>30734.7156516864</v>
      </c>
      <c r="BU6" s="94">
        <f>average!CA6</f>
        <v>31594.91949005346</v>
      </c>
      <c r="BV6" s="94">
        <f>average!CB6</f>
        <v>32469.151315142248</v>
      </c>
      <c r="BW6" s="94">
        <f>average!CC6</f>
        <v>33435.293748037126</v>
      </c>
      <c r="BX6" s="94">
        <f>average!CD6</f>
        <v>34543.44248669198</v>
      </c>
      <c r="BY6" s="94">
        <f>average!CE6</f>
        <v>35788.9807884548</v>
      </c>
      <c r="BZ6" s="94">
        <f>average!CF6</f>
        <v>36868.51847294547</v>
      </c>
      <c r="CA6" s="94">
        <f>average!CG6</f>
        <v>37695.832547762606</v>
      </c>
      <c r="CB6" s="94">
        <f>average!CH6</f>
        <v>38218.823972476755</v>
      </c>
      <c r="CC6" s="94">
        <f>average!CI6</f>
        <v>38501.098569350484</v>
      </c>
      <c r="CD6" s="94">
        <f>average!CJ6</f>
        <v>38556.53669497291</v>
      </c>
      <c r="CE6" s="94">
        <f>average!CK6</f>
        <v>38751.45727161766</v>
      </c>
      <c r="CF6" s="94">
        <f>average!CL6</f>
        <v>39206.19921713713</v>
      </c>
      <c r="CG6" s="94">
        <f>average!CM6</f>
        <v>39902.48105734502</v>
      </c>
      <c r="CH6" s="94">
        <f>average!CN6</f>
        <v>40807.37017942615</v>
      </c>
      <c r="CI6" s="94">
        <f>average!CO6</f>
        <v>41882.458021285864</v>
      </c>
      <c r="CJ6" s="94">
        <f>average!CP6</f>
        <v>42751.21509380528</v>
      </c>
      <c r="CK6" s="94">
        <f>average!CQ6</f>
        <v>43397.49163838264</v>
      </c>
      <c r="CL6" s="94">
        <f>average!CR6</f>
        <v>43793.95700224963</v>
      </c>
      <c r="CM6" s="94">
        <f>average!CS6</f>
        <v>44053.79679615012</v>
      </c>
      <c r="CN6" s="94">
        <f>average!CT6</f>
        <v>44313.63659005073</v>
      </c>
    </row>
    <row r="8" spans="1:5" ht="12.75">
      <c r="A8" t="s">
        <v>119</v>
      </c>
      <c r="E8" s="94">
        <f>average!M30</f>
        <v>31275.226816618226</v>
      </c>
    </row>
    <row r="10" ht="12.75">
      <c r="A10" s="83" t="s">
        <v>120</v>
      </c>
    </row>
    <row r="11" spans="1:92" ht="12.75">
      <c r="A11" t="s">
        <v>10</v>
      </c>
      <c r="B11">
        <f>B5</f>
        <v>0</v>
      </c>
      <c r="C11">
        <f aca="true" t="shared" si="0" ref="C11:BN11">C5</f>
        <v>1</v>
      </c>
      <c r="D11">
        <f t="shared" si="0"/>
        <v>2</v>
      </c>
      <c r="E11">
        <f t="shared" si="0"/>
        <v>3</v>
      </c>
      <c r="F11">
        <f t="shared" si="0"/>
        <v>4</v>
      </c>
      <c r="G11">
        <f t="shared" si="0"/>
        <v>5</v>
      </c>
      <c r="H11">
        <f t="shared" si="0"/>
        <v>6</v>
      </c>
      <c r="I11">
        <f t="shared" si="0"/>
        <v>7</v>
      </c>
      <c r="J11">
        <f t="shared" si="0"/>
        <v>8</v>
      </c>
      <c r="K11">
        <f t="shared" si="0"/>
        <v>9</v>
      </c>
      <c r="L11">
        <f t="shared" si="0"/>
        <v>10</v>
      </c>
      <c r="M11">
        <f t="shared" si="0"/>
        <v>11</v>
      </c>
      <c r="N11">
        <f t="shared" si="0"/>
        <v>12</v>
      </c>
      <c r="O11">
        <f t="shared" si="0"/>
        <v>13</v>
      </c>
      <c r="P11">
        <f t="shared" si="0"/>
        <v>14</v>
      </c>
      <c r="Q11">
        <f t="shared" si="0"/>
        <v>15</v>
      </c>
      <c r="R11">
        <f t="shared" si="0"/>
        <v>16</v>
      </c>
      <c r="S11">
        <f t="shared" si="0"/>
        <v>17</v>
      </c>
      <c r="T11">
        <f t="shared" si="0"/>
        <v>18</v>
      </c>
      <c r="U11">
        <f t="shared" si="0"/>
        <v>19</v>
      </c>
      <c r="V11">
        <f t="shared" si="0"/>
        <v>20</v>
      </c>
      <c r="W11">
        <f t="shared" si="0"/>
        <v>21</v>
      </c>
      <c r="X11">
        <f t="shared" si="0"/>
        <v>22</v>
      </c>
      <c r="Y11">
        <f t="shared" si="0"/>
        <v>23</v>
      </c>
      <c r="Z11">
        <f t="shared" si="0"/>
        <v>24</v>
      </c>
      <c r="AA11">
        <f t="shared" si="0"/>
        <v>25</v>
      </c>
      <c r="AB11">
        <f t="shared" si="0"/>
        <v>26</v>
      </c>
      <c r="AC11">
        <f t="shared" si="0"/>
        <v>27</v>
      </c>
      <c r="AD11">
        <f t="shared" si="0"/>
        <v>28</v>
      </c>
      <c r="AE11">
        <f t="shared" si="0"/>
        <v>29</v>
      </c>
      <c r="AF11">
        <f t="shared" si="0"/>
        <v>30</v>
      </c>
      <c r="AG11">
        <f t="shared" si="0"/>
        <v>31</v>
      </c>
      <c r="AH11">
        <f t="shared" si="0"/>
        <v>32</v>
      </c>
      <c r="AI11">
        <f t="shared" si="0"/>
        <v>33</v>
      </c>
      <c r="AJ11">
        <f t="shared" si="0"/>
        <v>34</v>
      </c>
      <c r="AK11">
        <f t="shared" si="0"/>
        <v>35</v>
      </c>
      <c r="AL11">
        <f t="shared" si="0"/>
        <v>36</v>
      </c>
      <c r="AM11">
        <f t="shared" si="0"/>
        <v>37</v>
      </c>
      <c r="AN11">
        <f t="shared" si="0"/>
        <v>38</v>
      </c>
      <c r="AO11">
        <f t="shared" si="0"/>
        <v>39</v>
      </c>
      <c r="AP11">
        <f t="shared" si="0"/>
        <v>40</v>
      </c>
      <c r="AQ11">
        <f t="shared" si="0"/>
        <v>41</v>
      </c>
      <c r="AR11">
        <f t="shared" si="0"/>
        <v>42</v>
      </c>
      <c r="AS11">
        <f t="shared" si="0"/>
        <v>43</v>
      </c>
      <c r="AT11">
        <f t="shared" si="0"/>
        <v>44</v>
      </c>
      <c r="AU11">
        <f t="shared" si="0"/>
        <v>45</v>
      </c>
      <c r="AV11">
        <f t="shared" si="0"/>
        <v>46</v>
      </c>
      <c r="AW11">
        <f t="shared" si="0"/>
        <v>47</v>
      </c>
      <c r="AX11">
        <f t="shared" si="0"/>
        <v>48</v>
      </c>
      <c r="AY11">
        <f t="shared" si="0"/>
        <v>49</v>
      </c>
      <c r="AZ11">
        <f t="shared" si="0"/>
        <v>50</v>
      </c>
      <c r="BA11">
        <f t="shared" si="0"/>
        <v>51</v>
      </c>
      <c r="BB11">
        <f t="shared" si="0"/>
        <v>52</v>
      </c>
      <c r="BC11">
        <f t="shared" si="0"/>
        <v>53</v>
      </c>
      <c r="BD11">
        <f t="shared" si="0"/>
        <v>54</v>
      </c>
      <c r="BE11">
        <f t="shared" si="0"/>
        <v>55</v>
      </c>
      <c r="BF11">
        <f t="shared" si="0"/>
        <v>56</v>
      </c>
      <c r="BG11">
        <f t="shared" si="0"/>
        <v>57</v>
      </c>
      <c r="BH11">
        <f t="shared" si="0"/>
        <v>58</v>
      </c>
      <c r="BI11">
        <f t="shared" si="0"/>
        <v>59</v>
      </c>
      <c r="BJ11">
        <f t="shared" si="0"/>
        <v>60</v>
      </c>
      <c r="BK11">
        <f t="shared" si="0"/>
        <v>61</v>
      </c>
      <c r="BL11">
        <f t="shared" si="0"/>
        <v>62</v>
      </c>
      <c r="BM11">
        <f t="shared" si="0"/>
        <v>63</v>
      </c>
      <c r="BN11">
        <f t="shared" si="0"/>
        <v>64</v>
      </c>
      <c r="BO11">
        <f aca="true" t="shared" si="1" ref="BO11:CN11">BO5</f>
        <v>65</v>
      </c>
      <c r="BP11">
        <f t="shared" si="1"/>
        <v>66</v>
      </c>
      <c r="BQ11">
        <f t="shared" si="1"/>
        <v>67</v>
      </c>
      <c r="BR11">
        <f t="shared" si="1"/>
        <v>68</v>
      </c>
      <c r="BS11">
        <f t="shared" si="1"/>
        <v>69</v>
      </c>
      <c r="BT11">
        <f t="shared" si="1"/>
        <v>70</v>
      </c>
      <c r="BU11">
        <f t="shared" si="1"/>
        <v>71</v>
      </c>
      <c r="BV11">
        <f t="shared" si="1"/>
        <v>72</v>
      </c>
      <c r="BW11">
        <f t="shared" si="1"/>
        <v>73</v>
      </c>
      <c r="BX11">
        <f t="shared" si="1"/>
        <v>74</v>
      </c>
      <c r="BY11">
        <f t="shared" si="1"/>
        <v>75</v>
      </c>
      <c r="BZ11">
        <f t="shared" si="1"/>
        <v>76</v>
      </c>
      <c r="CA11">
        <f t="shared" si="1"/>
        <v>77</v>
      </c>
      <c r="CB11">
        <f t="shared" si="1"/>
        <v>78</v>
      </c>
      <c r="CC11">
        <f t="shared" si="1"/>
        <v>79</v>
      </c>
      <c r="CD11">
        <f t="shared" si="1"/>
        <v>80</v>
      </c>
      <c r="CE11">
        <f t="shared" si="1"/>
        <v>81</v>
      </c>
      <c r="CF11">
        <f t="shared" si="1"/>
        <v>82</v>
      </c>
      <c r="CG11">
        <f t="shared" si="1"/>
        <v>83</v>
      </c>
      <c r="CH11">
        <f t="shared" si="1"/>
        <v>84</v>
      </c>
      <c r="CI11">
        <f t="shared" si="1"/>
        <v>85</v>
      </c>
      <c r="CJ11">
        <f t="shared" si="1"/>
        <v>86</v>
      </c>
      <c r="CK11">
        <f t="shared" si="1"/>
        <v>87</v>
      </c>
      <c r="CL11">
        <f t="shared" si="1"/>
        <v>88</v>
      </c>
      <c r="CM11">
        <f t="shared" si="1"/>
        <v>89</v>
      </c>
      <c r="CN11">
        <f t="shared" si="1"/>
        <v>90</v>
      </c>
    </row>
    <row r="12" spans="1:92" ht="12.75">
      <c r="A12" t="s">
        <v>152</v>
      </c>
      <c r="B12" s="93">
        <f>B6/$E$8</f>
        <v>0.3215735114918981</v>
      </c>
      <c r="C12" s="93">
        <f aca="true" t="shared" si="2" ref="C12:BN12">C6/$E$8</f>
        <v>0.3446451534325535</v>
      </c>
      <c r="D12" s="93">
        <f t="shared" si="2"/>
        <v>0.3677167953732089</v>
      </c>
      <c r="E12" s="93">
        <f t="shared" si="2"/>
        <v>0.38898532935862684</v>
      </c>
      <c r="F12" s="93">
        <f t="shared" si="2"/>
        <v>0.40845034515527734</v>
      </c>
      <c r="G12" s="93">
        <f t="shared" si="2"/>
        <v>0.6147683808017802</v>
      </c>
      <c r="H12" s="93">
        <f t="shared" si="2"/>
        <v>0.6616717465565938</v>
      </c>
      <c r="I12" s="93">
        <f t="shared" si="2"/>
        <v>0.6791270325253633</v>
      </c>
      <c r="J12" s="93">
        <f t="shared" si="2"/>
        <v>0.6948191715369763</v>
      </c>
      <c r="K12" s="93">
        <f t="shared" si="2"/>
        <v>0.7109253816831947</v>
      </c>
      <c r="L12" s="93">
        <f t="shared" si="2"/>
        <v>0.7265099498716758</v>
      </c>
      <c r="M12" s="93">
        <f t="shared" si="2"/>
        <v>0.7438817809458286</v>
      </c>
      <c r="N12" s="93">
        <f t="shared" si="2"/>
        <v>0.7622240523366753</v>
      </c>
      <c r="O12" s="93">
        <f t="shared" si="2"/>
        <v>0.7834154967169391</v>
      </c>
      <c r="P12" s="93">
        <f t="shared" si="2"/>
        <v>0.7944537337605908</v>
      </c>
      <c r="Q12" s="93">
        <f t="shared" si="2"/>
        <v>0.7765485941586934</v>
      </c>
      <c r="R12" s="93">
        <f t="shared" si="2"/>
        <v>0.7574654622981511</v>
      </c>
      <c r="S12" s="93">
        <f t="shared" si="2"/>
        <v>0.7182313291224048</v>
      </c>
      <c r="T12" s="93">
        <f t="shared" si="2"/>
        <v>0.5980093030529778</v>
      </c>
      <c r="U12" s="93">
        <f t="shared" si="2"/>
        <v>0.513381629463871</v>
      </c>
      <c r="V12" s="93">
        <f t="shared" si="2"/>
        <v>0.4389117979663496</v>
      </c>
      <c r="W12" s="93">
        <f t="shared" si="2"/>
        <v>0.36454389393387</v>
      </c>
      <c r="X12" s="93">
        <f t="shared" si="2"/>
        <v>0.282343400290931</v>
      </c>
      <c r="Y12" s="93">
        <f t="shared" si="2"/>
        <v>0.19993567241754173</v>
      </c>
      <c r="Z12" s="93">
        <f t="shared" si="2"/>
        <v>0.1225944133938495</v>
      </c>
      <c r="AA12" s="93">
        <f t="shared" si="2"/>
        <v>0.04810919730866705</v>
      </c>
      <c r="AB12" s="93">
        <f t="shared" si="2"/>
        <v>-0.020437775836460545</v>
      </c>
      <c r="AC12" s="93">
        <f t="shared" si="2"/>
        <v>-0.07938947667851254</v>
      </c>
      <c r="AD12" s="93">
        <f t="shared" si="2"/>
        <v>-0.13189413907788375</v>
      </c>
      <c r="AE12" s="93">
        <f t="shared" si="2"/>
        <v>-0.173736648060263</v>
      </c>
      <c r="AF12" s="93">
        <f t="shared" si="2"/>
        <v>-0.2087916226832048</v>
      </c>
      <c r="AG12" s="93">
        <f t="shared" si="2"/>
        <v>-0.24312486817974716</v>
      </c>
      <c r="AH12" s="93">
        <f t="shared" si="2"/>
        <v>-0.27654638748229615</v>
      </c>
      <c r="AI12" s="93">
        <f t="shared" si="2"/>
        <v>-0.3065182284998813</v>
      </c>
      <c r="AJ12" s="93">
        <f t="shared" si="2"/>
        <v>-0.3354338638200501</v>
      </c>
      <c r="AK12" s="93">
        <f t="shared" si="2"/>
        <v>-0.3676471051535159</v>
      </c>
      <c r="AL12" s="93">
        <f t="shared" si="2"/>
        <v>-0.4003524352924678</v>
      </c>
      <c r="AM12" s="93">
        <f t="shared" si="2"/>
        <v>-0.41763123637214083</v>
      </c>
      <c r="AN12" s="93">
        <f t="shared" si="2"/>
        <v>-0.4321800692228341</v>
      </c>
      <c r="AO12" s="93">
        <f t="shared" si="2"/>
        <v>-0.4466939148113114</v>
      </c>
      <c r="AP12" s="93">
        <f t="shared" si="2"/>
        <v>-0.4552028497697652</v>
      </c>
      <c r="AQ12" s="93">
        <f t="shared" si="2"/>
        <v>-0.46524353507929406</v>
      </c>
      <c r="AR12" s="93">
        <f t="shared" si="2"/>
        <v>-0.47469527176140913</v>
      </c>
      <c r="AS12" s="93">
        <f t="shared" si="2"/>
        <v>-0.48273550288722417</v>
      </c>
      <c r="AT12" s="93">
        <f t="shared" si="2"/>
        <v>-0.48529759673850276</v>
      </c>
      <c r="AU12" s="93">
        <f t="shared" si="2"/>
        <v>-0.48541315300576793</v>
      </c>
      <c r="AV12" s="93">
        <f t="shared" si="2"/>
        <v>-0.48444764519326655</v>
      </c>
      <c r="AW12" s="93">
        <f t="shared" si="2"/>
        <v>-0.4799821103555306</v>
      </c>
      <c r="AX12" s="93">
        <f t="shared" si="2"/>
        <v>-0.4707113190708952</v>
      </c>
      <c r="AY12" s="93">
        <f t="shared" si="2"/>
        <v>-0.45473394569471604</v>
      </c>
      <c r="AZ12" s="93">
        <f t="shared" si="2"/>
        <v>-0.43544635077516225</v>
      </c>
      <c r="BA12" s="93">
        <f t="shared" si="2"/>
        <v>-0.40874422125861926</v>
      </c>
      <c r="BB12" s="93">
        <f t="shared" si="2"/>
        <v>-0.37293816422152476</v>
      </c>
      <c r="BC12" s="93">
        <f t="shared" si="2"/>
        <v>-0.3342588393908373</v>
      </c>
      <c r="BD12" s="93">
        <f t="shared" si="2"/>
        <v>-0.288382958077621</v>
      </c>
      <c r="BE12" s="93">
        <f t="shared" si="2"/>
        <v>-0.23022121413128926</v>
      </c>
      <c r="BF12" s="93">
        <f t="shared" si="2"/>
        <v>-0.16537722849868264</v>
      </c>
      <c r="BG12" s="93">
        <f t="shared" si="2"/>
        <v>-0.09616814340806187</v>
      </c>
      <c r="BH12" s="93">
        <f t="shared" si="2"/>
        <v>-0.015940135464415053</v>
      </c>
      <c r="BI12" s="93">
        <f t="shared" si="2"/>
        <v>0.06456340543185358</v>
      </c>
      <c r="BJ12" s="93">
        <f t="shared" si="2"/>
        <v>0.14732821055184697</v>
      </c>
      <c r="BK12" s="93">
        <f t="shared" si="2"/>
        <v>0.24239343855345125</v>
      </c>
      <c r="BL12" s="93">
        <f t="shared" si="2"/>
        <v>0.34783191671058483</v>
      </c>
      <c r="BM12" s="93">
        <f t="shared" si="2"/>
        <v>0.45933393594343436</v>
      </c>
      <c r="BN12" s="93">
        <f t="shared" si="2"/>
        <v>0.5752060189611669</v>
      </c>
      <c r="BO12" s="93">
        <f aca="true" t="shared" si="3" ref="BO12:CN12">BO6/$E$8</f>
        <v>0.688701386002627</v>
      </c>
      <c r="BP12" s="93">
        <f t="shared" si="3"/>
        <v>0.783101051935964</v>
      </c>
      <c r="BQ12" s="93">
        <f t="shared" si="3"/>
        <v>0.8580245095489843</v>
      </c>
      <c r="BR12" s="93">
        <f t="shared" si="3"/>
        <v>0.9155596169281759</v>
      </c>
      <c r="BS12" s="93">
        <f t="shared" si="3"/>
        <v>0.9560511201621411</v>
      </c>
      <c r="BT12" s="93">
        <f t="shared" si="3"/>
        <v>0.9827175940848933</v>
      </c>
      <c r="BU12" s="93">
        <f t="shared" si="3"/>
        <v>1.0102219138268684</v>
      </c>
      <c r="BV12" s="93">
        <f t="shared" si="3"/>
        <v>1.0381747670616293</v>
      </c>
      <c r="BW12" s="93">
        <f t="shared" si="3"/>
        <v>1.0690663874025412</v>
      </c>
      <c r="BX12" s="93">
        <f t="shared" si="3"/>
        <v>1.1044985441428412</v>
      </c>
      <c r="BY12" s="93">
        <f t="shared" si="3"/>
        <v>1.1443236206823661</v>
      </c>
      <c r="BZ12" s="93">
        <f t="shared" si="3"/>
        <v>1.1788409621814548</v>
      </c>
      <c r="CA12" s="93">
        <f t="shared" si="3"/>
        <v>1.205293658421456</v>
      </c>
      <c r="CB12" s="93">
        <f t="shared" si="3"/>
        <v>1.2220158848590355</v>
      </c>
      <c r="CC12" s="93">
        <f t="shared" si="3"/>
        <v>1.231041386049765</v>
      </c>
      <c r="CD12" s="93">
        <f t="shared" si="3"/>
        <v>1.2328139751327312</v>
      </c>
      <c r="CE12" s="93">
        <f t="shared" si="3"/>
        <v>1.2390464024077648</v>
      </c>
      <c r="CF12" s="93">
        <f t="shared" si="3"/>
        <v>1.2535864071273417</v>
      </c>
      <c r="CG12" s="93">
        <f t="shared" si="3"/>
        <v>1.2758494539883773</v>
      </c>
      <c r="CH12" s="93">
        <f t="shared" si="3"/>
        <v>1.30478254941841</v>
      </c>
      <c r="CI12" s="93">
        <f t="shared" si="3"/>
        <v>1.3391576108100818</v>
      </c>
      <c r="CJ12" s="93">
        <f t="shared" si="3"/>
        <v>1.3669354132737812</v>
      </c>
      <c r="CK12" s="93">
        <f t="shared" si="3"/>
        <v>1.3875995813825146</v>
      </c>
      <c r="CL12" s="93">
        <f t="shared" si="3"/>
        <v>1.4002762396907549</v>
      </c>
      <c r="CM12" s="93">
        <f t="shared" si="3"/>
        <v>1.408584406260547</v>
      </c>
      <c r="CN12" s="93">
        <f t="shared" si="3"/>
        <v>1.4168925728303428</v>
      </c>
    </row>
    <row r="13" spans="2:5" ht="12.75">
      <c r="B13" s="93"/>
      <c r="C13" s="93"/>
      <c r="D13" s="93"/>
      <c r="E13" s="9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P22"/>
  <sheetViews>
    <sheetView workbookViewId="0" topLeftCell="A1">
      <selection activeCell="A18" sqref="A18:CN22"/>
    </sheetView>
  </sheetViews>
  <sheetFormatPr defaultColWidth="9.140625" defaultRowHeight="12.75"/>
  <cols>
    <col min="1" max="1" width="20.00390625" style="0" customWidth="1"/>
    <col min="2" max="2" width="10.140625" style="0" bestFit="1" customWidth="1"/>
  </cols>
  <sheetData>
    <row r="1" ht="12.75">
      <c r="A1" s="19" t="s">
        <v>153</v>
      </c>
    </row>
    <row r="2" spans="2:92" ht="12.75">
      <c r="B2">
        <f>aggregate!H4</f>
        <v>0</v>
      </c>
      <c r="C2">
        <f>aggregate!I4</f>
        <v>1</v>
      </c>
      <c r="D2">
        <f>aggregate!J4</f>
        <v>2</v>
      </c>
      <c r="E2">
        <f>aggregate!K4</f>
        <v>3</v>
      </c>
      <c r="F2">
        <f>aggregate!L4</f>
        <v>4</v>
      </c>
      <c r="G2">
        <f>aggregate!M4</f>
        <v>5</v>
      </c>
      <c r="H2">
        <f>aggregate!N4</f>
        <v>6</v>
      </c>
      <c r="I2">
        <f>aggregate!O4</f>
        <v>7</v>
      </c>
      <c r="J2">
        <f>aggregate!P4</f>
        <v>8</v>
      </c>
      <c r="K2">
        <f>aggregate!Q4</f>
        <v>9</v>
      </c>
      <c r="L2">
        <f>aggregate!R4</f>
        <v>10</v>
      </c>
      <c r="M2">
        <f>aggregate!S4</f>
        <v>11</v>
      </c>
      <c r="N2">
        <f>aggregate!T4</f>
        <v>12</v>
      </c>
      <c r="O2">
        <f>aggregate!U4</f>
        <v>13</v>
      </c>
      <c r="P2">
        <f>aggregate!V4</f>
        <v>14</v>
      </c>
      <c r="Q2">
        <f>aggregate!W4</f>
        <v>15</v>
      </c>
      <c r="R2">
        <f>aggregate!X4</f>
        <v>16</v>
      </c>
      <c r="S2">
        <f>aggregate!Y4</f>
        <v>17</v>
      </c>
      <c r="T2">
        <f>aggregate!Z4</f>
        <v>18</v>
      </c>
      <c r="U2">
        <f>aggregate!AA4</f>
        <v>19</v>
      </c>
      <c r="V2">
        <f>aggregate!AB4</f>
        <v>20</v>
      </c>
      <c r="W2">
        <f>aggregate!AC4</f>
        <v>21</v>
      </c>
      <c r="X2">
        <f>aggregate!AD4</f>
        <v>22</v>
      </c>
      <c r="Y2">
        <f>aggregate!AE4</f>
        <v>23</v>
      </c>
      <c r="Z2">
        <f>aggregate!AF4</f>
        <v>24</v>
      </c>
      <c r="AA2">
        <f>aggregate!AG4</f>
        <v>25</v>
      </c>
      <c r="AB2">
        <f>aggregate!AH4</f>
        <v>26</v>
      </c>
      <c r="AC2">
        <f>aggregate!AI4</f>
        <v>27</v>
      </c>
      <c r="AD2">
        <f>aggregate!AJ4</f>
        <v>28</v>
      </c>
      <c r="AE2">
        <f>aggregate!AK4</f>
        <v>29</v>
      </c>
      <c r="AF2">
        <f>aggregate!AL4</f>
        <v>30</v>
      </c>
      <c r="AG2">
        <f>aggregate!AM4</f>
        <v>31</v>
      </c>
      <c r="AH2">
        <f>aggregate!AN4</f>
        <v>32</v>
      </c>
      <c r="AI2">
        <f>aggregate!AO4</f>
        <v>33</v>
      </c>
      <c r="AJ2">
        <f>aggregate!AP4</f>
        <v>34</v>
      </c>
      <c r="AK2">
        <f>aggregate!AQ4</f>
        <v>35</v>
      </c>
      <c r="AL2">
        <f>aggregate!AR4</f>
        <v>36</v>
      </c>
      <c r="AM2">
        <f>aggregate!AS4</f>
        <v>37</v>
      </c>
      <c r="AN2">
        <f>aggregate!AT4</f>
        <v>38</v>
      </c>
      <c r="AO2">
        <f>aggregate!AU4</f>
        <v>39</v>
      </c>
      <c r="AP2">
        <f>aggregate!AV4</f>
        <v>40</v>
      </c>
      <c r="AQ2">
        <f>aggregate!AW4</f>
        <v>41</v>
      </c>
      <c r="AR2">
        <f>aggregate!AX4</f>
        <v>42</v>
      </c>
      <c r="AS2">
        <f>aggregate!AY4</f>
        <v>43</v>
      </c>
      <c r="AT2">
        <f>aggregate!AZ4</f>
        <v>44</v>
      </c>
      <c r="AU2">
        <f>aggregate!BA4</f>
        <v>45</v>
      </c>
      <c r="AV2">
        <f>aggregate!BB4</f>
        <v>46</v>
      </c>
      <c r="AW2">
        <f>aggregate!BC4</f>
        <v>47</v>
      </c>
      <c r="AX2">
        <f>aggregate!BD4</f>
        <v>48</v>
      </c>
      <c r="AY2">
        <f>aggregate!BE4</f>
        <v>49</v>
      </c>
      <c r="AZ2">
        <f>aggregate!BF4</f>
        <v>50</v>
      </c>
      <c r="BA2">
        <f>aggregate!BG4</f>
        <v>51</v>
      </c>
      <c r="BB2">
        <f>aggregate!BH4</f>
        <v>52</v>
      </c>
      <c r="BC2">
        <f>aggregate!BI4</f>
        <v>53</v>
      </c>
      <c r="BD2">
        <f>aggregate!BJ4</f>
        <v>54</v>
      </c>
      <c r="BE2">
        <f>aggregate!BK4</f>
        <v>55</v>
      </c>
      <c r="BF2">
        <f>aggregate!BL4</f>
        <v>56</v>
      </c>
      <c r="BG2">
        <f>aggregate!BM4</f>
        <v>57</v>
      </c>
      <c r="BH2">
        <f>aggregate!BN4</f>
        <v>58</v>
      </c>
      <c r="BI2">
        <f>aggregate!BO4</f>
        <v>59</v>
      </c>
      <c r="BJ2">
        <f>aggregate!BP4</f>
        <v>60</v>
      </c>
      <c r="BK2">
        <f>aggregate!BQ4</f>
        <v>61</v>
      </c>
      <c r="BL2">
        <f>aggregate!BR4</f>
        <v>62</v>
      </c>
      <c r="BM2">
        <f>aggregate!BS4</f>
        <v>63</v>
      </c>
      <c r="BN2">
        <f>aggregate!BT4</f>
        <v>64</v>
      </c>
      <c r="BO2">
        <f>aggregate!BU4</f>
        <v>65</v>
      </c>
      <c r="BP2">
        <f>aggregate!BV4</f>
        <v>66</v>
      </c>
      <c r="BQ2">
        <f>aggregate!BW4</f>
        <v>67</v>
      </c>
      <c r="BR2">
        <f>aggregate!BX4</f>
        <v>68</v>
      </c>
      <c r="BS2">
        <f>aggregate!BY4</f>
        <v>69</v>
      </c>
      <c r="BT2">
        <f>aggregate!BZ4</f>
        <v>70</v>
      </c>
      <c r="BU2">
        <f>aggregate!CA4</f>
        <v>71</v>
      </c>
      <c r="BV2">
        <f>aggregate!CB4</f>
        <v>72</v>
      </c>
      <c r="BW2">
        <f>aggregate!CC4</f>
        <v>73</v>
      </c>
      <c r="BX2">
        <f>aggregate!CD4</f>
        <v>74</v>
      </c>
      <c r="BY2">
        <f>aggregate!CE4</f>
        <v>75</v>
      </c>
      <c r="BZ2">
        <f>aggregate!CF4</f>
        <v>76</v>
      </c>
      <c r="CA2">
        <f>aggregate!CG4</f>
        <v>77</v>
      </c>
      <c r="CB2">
        <f>aggregate!CH4</f>
        <v>78</v>
      </c>
      <c r="CC2">
        <f>aggregate!CI4</f>
        <v>79</v>
      </c>
      <c r="CD2">
        <f>aggregate!CJ4</f>
        <v>80</v>
      </c>
      <c r="CE2">
        <f>aggregate!CK4</f>
        <v>81</v>
      </c>
      <c r="CF2">
        <f>aggregate!CL4</f>
        <v>82</v>
      </c>
      <c r="CG2">
        <f>aggregate!CM4</f>
        <v>83</v>
      </c>
      <c r="CH2">
        <f>aggregate!CN4</f>
        <v>84</v>
      </c>
      <c r="CI2">
        <f>aggregate!CO4</f>
        <v>85</v>
      </c>
      <c r="CJ2">
        <f>aggregate!CP4</f>
        <v>86</v>
      </c>
      <c r="CK2">
        <f>aggregate!CQ4</f>
        <v>87</v>
      </c>
      <c r="CL2">
        <f>aggregate!CR4</f>
        <v>88</v>
      </c>
      <c r="CM2">
        <f>aggregate!CS4</f>
        <v>89</v>
      </c>
      <c r="CN2">
        <v>90</v>
      </c>
    </row>
    <row r="3" spans="1:94" ht="12.75">
      <c r="A3" t="s">
        <v>95</v>
      </c>
      <c r="B3" s="96">
        <f>aggregate!H20</f>
        <v>0</v>
      </c>
      <c r="C3" s="96">
        <f>aggregate!I20</f>
        <v>0</v>
      </c>
      <c r="D3" s="96">
        <f>aggregate!J20</f>
        <v>0</v>
      </c>
      <c r="E3" s="96">
        <f>aggregate!K20</f>
        <v>0</v>
      </c>
      <c r="F3" s="96">
        <f>aggregate!L20</f>
        <v>0</v>
      </c>
      <c r="G3" s="96">
        <f>aggregate!M20</f>
        <v>0</v>
      </c>
      <c r="H3" s="96">
        <f>aggregate!N20</f>
        <v>0</v>
      </c>
      <c r="I3" s="96">
        <f>aggregate!O20</f>
        <v>0</v>
      </c>
      <c r="J3" s="96">
        <f>aggregate!P20</f>
        <v>0</v>
      </c>
      <c r="K3" s="96">
        <f>aggregate!Q20</f>
        <v>0</v>
      </c>
      <c r="L3" s="96">
        <f>aggregate!R20</f>
        <v>0</v>
      </c>
      <c r="M3" s="96">
        <f>aggregate!S20</f>
        <v>0</v>
      </c>
      <c r="N3" s="96">
        <f>aggregate!T20</f>
        <v>0</v>
      </c>
      <c r="O3" s="96">
        <f>aggregate!U20</f>
        <v>0</v>
      </c>
      <c r="P3" s="96">
        <f>aggregate!V20</f>
        <v>0</v>
      </c>
      <c r="Q3" s="96">
        <f>aggregate!W20</f>
        <v>0</v>
      </c>
      <c r="R3" s="96">
        <f>aggregate!X20</f>
        <v>0</v>
      </c>
      <c r="S3" s="96">
        <f>aggregate!Y20</f>
        <v>0.4309161725883673</v>
      </c>
      <c r="T3" s="96">
        <f>aggregate!Z20</f>
        <v>0.4940084702921003</v>
      </c>
      <c r="U3" s="96">
        <f>aggregate!AA20</f>
        <v>0.5547181502387319</v>
      </c>
      <c r="V3" s="96">
        <f>aggregate!AB20</f>
        <v>0.6271579165037868</v>
      </c>
      <c r="W3" s="96">
        <f>aggregate!AC20</f>
        <v>0.7016322329959666</v>
      </c>
      <c r="X3" s="96">
        <f>aggregate!AD20</f>
        <v>0.7836869831088672</v>
      </c>
      <c r="Y3" s="96">
        <f>aggregate!AE20</f>
        <v>0.875205340882054</v>
      </c>
      <c r="Z3" s="96">
        <f>aggregate!AF20</f>
        <v>0.9782628909351481</v>
      </c>
      <c r="AA3" s="96">
        <f>aggregate!AG20</f>
        <v>1.096604506264064</v>
      </c>
      <c r="AB3" s="96">
        <f>aggregate!AH20</f>
        <v>1.2190506309924538</v>
      </c>
      <c r="AC3" s="96">
        <f>aggregate!AI20</f>
        <v>1.355759082779499</v>
      </c>
      <c r="AD3" s="96">
        <f>aggregate!AJ20</f>
        <v>1.5114432054905627</v>
      </c>
      <c r="AE3" s="96">
        <f>aggregate!AK20</f>
        <v>1.660209459452987</v>
      </c>
      <c r="AF3" s="96">
        <f>aggregate!AL20</f>
        <v>1.808967650123546</v>
      </c>
      <c r="AG3" s="96">
        <f>aggregate!AM20</f>
        <v>1.985089301144431</v>
      </c>
      <c r="AH3" s="96">
        <f>aggregate!AN20</f>
        <v>2.2181519515969663</v>
      </c>
      <c r="AI3" s="96">
        <f>aggregate!AO20</f>
        <v>2.4165646389935866</v>
      </c>
      <c r="AJ3" s="96">
        <f>aggregate!AP20</f>
        <v>2.6675069035017747</v>
      </c>
      <c r="AK3" s="96">
        <f>aggregate!AQ20</f>
        <v>2.9119033714741267</v>
      </c>
      <c r="AL3" s="96">
        <f>aggregate!AR20</f>
        <v>3.2031257687962253</v>
      </c>
      <c r="AM3" s="96">
        <f>aggregate!AS20</f>
        <v>3.5363702766133613</v>
      </c>
      <c r="AN3" s="96">
        <f>aggregate!AT20</f>
        <v>3.846328839412206</v>
      </c>
      <c r="AO3" s="96">
        <f>aggregate!AU20</f>
        <v>4.233330750441617</v>
      </c>
      <c r="AP3" s="96">
        <f>aggregate!AV20</f>
        <v>4.614092920282419</v>
      </c>
      <c r="AQ3" s="96">
        <f>aggregate!AW20</f>
        <v>4.938168168124736</v>
      </c>
      <c r="AR3" s="96">
        <f>aggregate!AX20</f>
        <v>5.217109767066881</v>
      </c>
      <c r="AS3" s="96">
        <f>aggregate!AY20</f>
        <v>5.447015591624017</v>
      </c>
      <c r="AT3" s="96">
        <f>aggregate!AZ20</f>
        <v>5.807365019521569</v>
      </c>
      <c r="AU3" s="96">
        <f>aggregate!BA20</f>
        <v>5.779637957476789</v>
      </c>
      <c r="AV3" s="96">
        <f>aggregate!BB20</f>
        <v>6.279753758016779</v>
      </c>
      <c r="AW3" s="96">
        <f>aggregate!BC20</f>
        <v>6.5318641304763325</v>
      </c>
      <c r="AX3" s="96">
        <f>aggregate!BD20</f>
        <v>7.029414776367266</v>
      </c>
      <c r="AY3" s="96">
        <f>aggregate!BE20</f>
        <v>7.446418060512133</v>
      </c>
      <c r="AZ3" s="96">
        <f>aggregate!BF20</f>
        <v>6.865006992992543</v>
      </c>
      <c r="BA3" s="96">
        <f>aggregate!BG20</f>
        <v>7.002007690783709</v>
      </c>
      <c r="BB3" s="96">
        <f>aggregate!BH20</f>
        <v>6.619691780575876</v>
      </c>
      <c r="BC3" s="96">
        <f>aggregate!BI20</f>
        <v>7.90523396851673</v>
      </c>
      <c r="BD3" s="96">
        <f>aggregate!BJ20</f>
        <v>7.495728331823423</v>
      </c>
      <c r="BE3" s="96">
        <f>aggregate!BK20</f>
        <v>7.634589590261063</v>
      </c>
      <c r="BF3" s="96">
        <f>aggregate!BL20</f>
        <v>7.283584013443966</v>
      </c>
      <c r="BG3" s="96">
        <f>aggregate!BM20</f>
        <v>6.994745278479109</v>
      </c>
      <c r="BH3" s="96">
        <f>aggregate!BN20</f>
        <v>6.370985037012285</v>
      </c>
      <c r="BI3" s="96">
        <f>aggregate!BO20</f>
        <v>5.597569934932955</v>
      </c>
      <c r="BJ3" s="96">
        <f>aggregate!BP20</f>
        <v>4.824419206789624</v>
      </c>
      <c r="BK3" s="96">
        <f>aggregate!BQ20</f>
        <v>3.590423057593728</v>
      </c>
      <c r="BL3" s="96">
        <f>aggregate!BR20</f>
        <v>3.4517232950777497</v>
      </c>
      <c r="BM3" s="96">
        <f>aggregate!BS20</f>
        <v>3.555831676294257</v>
      </c>
      <c r="BN3" s="96">
        <f>aggregate!BT20</f>
        <v>3.3609126299507146</v>
      </c>
      <c r="BO3" s="96">
        <f>aggregate!BU20</f>
        <v>2.7144416426271762</v>
      </c>
      <c r="BP3" s="96">
        <f>aggregate!BV20</f>
        <v>2.1461654535816503</v>
      </c>
      <c r="BQ3" s="96">
        <f>aggregate!BW20</f>
        <v>2.078368418666379</v>
      </c>
      <c r="BR3" s="96">
        <f>aggregate!BX20</f>
        <v>0.5596457394138744</v>
      </c>
      <c r="BS3" s="96">
        <f>aggregate!BY20</f>
        <v>-1.5446366921426318</v>
      </c>
      <c r="BT3" s="96">
        <f>aggregate!BZ20</f>
        <v>-2.4332698031216924</v>
      </c>
      <c r="BU3" s="96">
        <f>aggregate!CA20</f>
        <v>-4.065052246626024</v>
      </c>
      <c r="BV3" s="96">
        <f>aggregate!CB20</f>
        <v>-3.76438423294241</v>
      </c>
      <c r="BW3" s="96">
        <f>aggregate!CC20</f>
        <v>-6.347382600692663</v>
      </c>
      <c r="BX3" s="96">
        <f>aggregate!CD20</f>
        <v>-6.423563916243402</v>
      </c>
      <c r="BY3" s="96">
        <f>aggregate!CE20</f>
        <v>-8.07762496968926</v>
      </c>
      <c r="BZ3" s="96">
        <f>aggregate!CF20</f>
        <v>-8.340404930405823</v>
      </c>
      <c r="CA3" s="96">
        <f>aggregate!CG20</f>
        <v>-11.099286009782913</v>
      </c>
      <c r="CB3" s="96">
        <f>aggregate!CH20</f>
        <v>-11.459033967323773</v>
      </c>
      <c r="CC3" s="96">
        <f>aggregate!CI20</f>
        <v>-11.236625854682556</v>
      </c>
      <c r="CD3" s="96">
        <f>aggregate!CJ20</f>
        <v>-10.421029849700643</v>
      </c>
      <c r="CE3" s="96">
        <f>aggregate!CK20</f>
        <v>-9.92467204534057</v>
      </c>
      <c r="CF3" s="96">
        <f>aggregate!CL20</f>
        <v>-10.442032347791507</v>
      </c>
      <c r="CG3" s="96">
        <f>aggregate!CM20</f>
        <v>-10.773519124859998</v>
      </c>
      <c r="CH3" s="96">
        <f>aggregate!CN20</f>
        <v>-10.792849667748536</v>
      </c>
      <c r="CI3" s="96">
        <f>aggregate!CO20</f>
        <v>-10.765484856719425</v>
      </c>
      <c r="CJ3" s="96">
        <f>aggregate!CP20</f>
        <v>-10.053783692309075</v>
      </c>
      <c r="CK3" s="96">
        <f>aggregate!CQ20</f>
        <v>-10.525648014419938</v>
      </c>
      <c r="CL3" s="96">
        <f>aggregate!CR20</f>
        <v>-7.501088730312871</v>
      </c>
      <c r="CM3" s="96">
        <f>aggregate!CS20</f>
        <v>-6.89218280524845</v>
      </c>
      <c r="CN3" s="96">
        <f>aggregate!CT20</f>
        <v>-23.37435202480397</v>
      </c>
      <c r="CO3" s="96"/>
      <c r="CP3" s="96"/>
    </row>
    <row r="4" spans="1:94" ht="12.75">
      <c r="A4" t="s">
        <v>154</v>
      </c>
      <c r="B4" s="96">
        <f>aggregate!H19</f>
        <v>26.334113801031876</v>
      </c>
      <c r="C4" s="96">
        <f>aggregate!I19</f>
        <v>27.783700932594485</v>
      </c>
      <c r="D4" s="96">
        <f>aggregate!J19</f>
        <v>27.945402469493477</v>
      </c>
      <c r="E4" s="96">
        <f>aggregate!K19</f>
        <v>27.802894638251004</v>
      </c>
      <c r="F4" s="96">
        <f>aggregate!L19</f>
        <v>26.889028307877716</v>
      </c>
      <c r="G4" s="96">
        <f>aggregate!M19</f>
        <v>47.31888146739431</v>
      </c>
      <c r="H4" s="96">
        <f>aggregate!N19</f>
        <v>49.170037482256205</v>
      </c>
      <c r="I4" s="96">
        <f>aggregate!O19</f>
        <v>48.91907871490147</v>
      </c>
      <c r="J4" s="96">
        <f>aggregate!P19</f>
        <v>47.86541162670161</v>
      </c>
      <c r="K4" s="96">
        <f>aggregate!Q19</f>
        <v>51.946147753353166</v>
      </c>
      <c r="L4" s="96">
        <f>aggregate!R19</f>
        <v>53.151892145725164</v>
      </c>
      <c r="M4" s="96">
        <f>aggregate!S19</f>
        <v>54.16063620912469</v>
      </c>
      <c r="N4" s="96">
        <f>aggregate!T19</f>
        <v>54.59242472478478</v>
      </c>
      <c r="O4" s="96">
        <f>aggregate!U19</f>
        <v>58.79898620247795</v>
      </c>
      <c r="P4" s="96">
        <f>aggregate!V19</f>
        <v>59.98727403847193</v>
      </c>
      <c r="Q4" s="96">
        <f>aggregate!W19</f>
        <v>59.38441719276703</v>
      </c>
      <c r="R4" s="96">
        <f>aggregate!X19</f>
        <v>60.1163835177657</v>
      </c>
      <c r="S4" s="96">
        <f>aggregate!Y19</f>
        <v>61.10664646165222</v>
      </c>
      <c r="T4" s="96">
        <f>aggregate!Z19</f>
        <v>49.9496331454533</v>
      </c>
      <c r="U4" s="96">
        <f>aggregate!AA19</f>
        <v>43.986193588540154</v>
      </c>
      <c r="V4" s="96">
        <f>aggregate!AB19</f>
        <v>36.7149577788139</v>
      </c>
      <c r="W4" s="96">
        <f>aggregate!AC19</f>
        <v>30.739183242359864</v>
      </c>
      <c r="X4" s="96">
        <f>aggregate!AD19</f>
        <v>22.58811703328959</v>
      </c>
      <c r="Y4" s="96">
        <f>aggregate!AE19</f>
        <v>15.561912694349683</v>
      </c>
      <c r="Z4" s="96">
        <f>aggregate!AF19</f>
        <v>9.683657595331873</v>
      </c>
      <c r="AA4" s="96">
        <f>aggregate!AG19</f>
        <v>3.6898814465728256</v>
      </c>
      <c r="AB4" s="96">
        <f>aggregate!AH19</f>
        <v>-1.3040552739990716</v>
      </c>
      <c r="AC4" s="96">
        <f>aggregate!AI19</f>
        <v>-5.5730256242164184</v>
      </c>
      <c r="AD4" s="96">
        <f>aggregate!AJ19</f>
        <v>-10.219604078221204</v>
      </c>
      <c r="AE4" s="96">
        <f>aggregate!AK19</f>
        <v>-14.263865388578342</v>
      </c>
      <c r="AF4" s="96">
        <f>aggregate!AL19</f>
        <v>-18.17460133242547</v>
      </c>
      <c r="AG4" s="96">
        <f>aggregate!AM19</f>
        <v>-21.34129255141389</v>
      </c>
      <c r="AH4" s="96">
        <f>aggregate!AN19</f>
        <v>-23.841989359347767</v>
      </c>
      <c r="AI4" s="96">
        <f>aggregate!AO19</f>
        <v>-27.52154908549717</v>
      </c>
      <c r="AJ4" s="96">
        <f>aggregate!AP19</f>
        <v>-32.4207509762127</v>
      </c>
      <c r="AK4" s="96">
        <f>aggregate!AQ19</f>
        <v>-40.23804312853044</v>
      </c>
      <c r="AL4" s="96">
        <f>aggregate!AR19</f>
        <v>-44.122198281940506</v>
      </c>
      <c r="AM4" s="96">
        <f>aggregate!AS19</f>
        <v>-46.43622618777055</v>
      </c>
      <c r="AN4" s="96">
        <f>aggregate!AT19</f>
        <v>-48.312125136016924</v>
      </c>
      <c r="AO4" s="96">
        <f>aggregate!AU19</f>
        <v>-50.75770275131199</v>
      </c>
      <c r="AP4" s="96">
        <f>aggregate!AV19</f>
        <v>-53.73740532176087</v>
      </c>
      <c r="AQ4" s="96">
        <f>aggregate!AW19</f>
        <v>-53.578565522495445</v>
      </c>
      <c r="AR4" s="96">
        <f>aggregate!AX19</f>
        <v>-54.75964341812069</v>
      </c>
      <c r="AS4" s="96">
        <f>aggregate!AY19</f>
        <v>-56.86668604537923</v>
      </c>
      <c r="AT4" s="96">
        <f>aggregate!AZ19</f>
        <v>-56.63880935604474</v>
      </c>
      <c r="AU4" s="96">
        <f>aggregate!BA19</f>
        <v>-55.13700643498476</v>
      </c>
      <c r="AV4" s="96">
        <f>aggregate!BB19</f>
        <v>-51.12357843887369</v>
      </c>
      <c r="AW4" s="96">
        <f>aggregate!BC19</f>
        <v>-48.22257751432051</v>
      </c>
      <c r="AX4" s="96">
        <f>aggregate!BD19</f>
        <v>-45.710482026624604</v>
      </c>
      <c r="AY4" s="96">
        <f>aggregate!BE19</f>
        <v>-44.458183424704316</v>
      </c>
      <c r="AZ4" s="96">
        <f>aggregate!BF19</f>
        <v>-41.32919444144625</v>
      </c>
      <c r="BA4" s="96">
        <f>aggregate!BG19</f>
        <v>-39.35841075869685</v>
      </c>
      <c r="BB4" s="96">
        <f>aggregate!BH19</f>
        <v>-34.82534988605016</v>
      </c>
      <c r="BC4" s="96">
        <f>aggregate!BI19</f>
        <v>-28.996255943961536</v>
      </c>
      <c r="BD4" s="96">
        <f>aggregate!BJ19</f>
        <v>-24.124123155598568</v>
      </c>
      <c r="BE4" s="96">
        <f>aggregate!BK19</f>
        <v>-21.055343439434914</v>
      </c>
      <c r="BF4" s="96">
        <f>aggregate!BL19</f>
        <v>-17.864731887642186</v>
      </c>
      <c r="BG4" s="96">
        <f>aggregate!BM19</f>
        <v>-14.58921971626257</v>
      </c>
      <c r="BH4" s="96">
        <f>aggregate!BN19</f>
        <v>-11.268431851163394</v>
      </c>
      <c r="BI4" s="96">
        <f>aggregate!BO19</f>
        <v>-8.672998519261759</v>
      </c>
      <c r="BJ4" s="96">
        <f>aggregate!BP19</f>
        <v>-6.321550670554805</v>
      </c>
      <c r="BK4" s="96">
        <f>aggregate!BQ19</f>
        <v>-4.624461224075173</v>
      </c>
      <c r="BL4" s="96">
        <f>aggregate!BR19</f>
        <v>-3.194815385853785</v>
      </c>
      <c r="BM4" s="96">
        <f>aggregate!BS19</f>
        <v>-1.8858683543110621</v>
      </c>
      <c r="BN4" s="96">
        <f>aggregate!BT19</f>
        <v>-1.0730283758226808</v>
      </c>
      <c r="BO4" s="96">
        <f>aggregate!BU19</f>
        <v>-0.7719924793806001</v>
      </c>
      <c r="BP4" s="96">
        <f>aggregate!BV19</f>
        <v>-0.29949759152345384</v>
      </c>
      <c r="BQ4" s="96">
        <f>aggregate!BW19</f>
        <v>0.5474899411924222</v>
      </c>
      <c r="BR4" s="96">
        <f>aggregate!BX19</f>
        <v>1.2731420182832593</v>
      </c>
      <c r="BS4" s="96">
        <f>aggregate!BY19</f>
        <v>2.255990959059854</v>
      </c>
      <c r="BT4" s="96">
        <f>aggregate!BZ19</f>
        <v>3.3905572951167584</v>
      </c>
      <c r="BU4" s="96">
        <f>aggregate!CA19</f>
        <v>4.143904116706503</v>
      </c>
      <c r="BV4" s="96">
        <f>aggregate!CB19</f>
        <v>4.398137864048886</v>
      </c>
      <c r="BW4" s="96">
        <f>aggregate!CC19</f>
        <v>5.078120110386481</v>
      </c>
      <c r="BX4" s="96">
        <f>aggregate!CD19</f>
        <v>5.477129986636794</v>
      </c>
      <c r="BY4" s="96">
        <f>aggregate!CE19</f>
        <v>5.914682150701499</v>
      </c>
      <c r="BZ4" s="96">
        <f>aggregate!CF19</f>
        <v>5.868441400347634</v>
      </c>
      <c r="CA4" s="96">
        <f>aggregate!CG19</f>
        <v>6.296932373876872</v>
      </c>
      <c r="CB4" s="96">
        <f>aggregate!CH19</f>
        <v>6.258183398147957</v>
      </c>
      <c r="CC4" s="96">
        <f>aggregate!CI19</f>
        <v>5.835955002865519</v>
      </c>
      <c r="CD4" s="96">
        <f>aggregate!CJ19</f>
        <v>5.35176511028924</v>
      </c>
      <c r="CE4" s="96">
        <f>aggregate!CK19</f>
        <v>4.647345614761266</v>
      </c>
      <c r="CF4" s="96">
        <f>aggregate!CL19</f>
        <v>4.3918466884643355</v>
      </c>
      <c r="CG4" s="96">
        <f>aggregate!CM19</f>
        <v>4.114985388988393</v>
      </c>
      <c r="CH4" s="96">
        <f>aggregate!CN19</f>
        <v>3.744181741527399</v>
      </c>
      <c r="CI4" s="96">
        <f>aggregate!CO19</f>
        <v>3.1829374782976254</v>
      </c>
      <c r="CJ4" s="96">
        <f>aggregate!CP19</f>
        <v>2.7416304426237583</v>
      </c>
      <c r="CK4" s="96">
        <f>aggregate!CQ19</f>
        <v>2.396111893718852</v>
      </c>
      <c r="CL4" s="96">
        <f>aggregate!CR19</f>
        <v>1.6654334533241415</v>
      </c>
      <c r="CM4" s="96">
        <f>aggregate!CS19</f>
        <v>1.4562283947675272</v>
      </c>
      <c r="CN4" s="96">
        <f>aggregate!CT19</f>
        <v>4.397213304361866</v>
      </c>
      <c r="CO4" s="96"/>
      <c r="CP4" s="96"/>
    </row>
    <row r="5" spans="1:94" ht="12.75">
      <c r="A5" t="s">
        <v>155</v>
      </c>
      <c r="B5" s="96">
        <f>aggregate!H18</f>
        <v>12.378187942081176</v>
      </c>
      <c r="C5" s="96">
        <f>aggregate!I18</f>
        <v>15.015759860087167</v>
      </c>
      <c r="D5" s="96">
        <f>aggregate!J18</f>
        <v>16.98507205146597</v>
      </c>
      <c r="E5" s="96">
        <f>aggregate!K18</f>
        <v>19.866489297576184</v>
      </c>
      <c r="F5" s="96">
        <f>aggregate!L18</f>
        <v>24.318714803233</v>
      </c>
      <c r="G5" s="96">
        <f>aggregate!M18</f>
        <v>29.240307214761923</v>
      </c>
      <c r="H5" s="96">
        <f>aggregate!N18</f>
        <v>33.85340471396731</v>
      </c>
      <c r="I5" s="96">
        <f>aggregate!O18</f>
        <v>37.82636711631527</v>
      </c>
      <c r="J5" s="96">
        <f>aggregate!P18</f>
        <v>39.47552758872913</v>
      </c>
      <c r="K5" s="96">
        <f>aggregate!Q18</f>
        <v>43.267101202277615</v>
      </c>
      <c r="L5" s="96">
        <f>aggregate!R18</f>
        <v>42.62623337735503</v>
      </c>
      <c r="M5" s="96">
        <f>aggregate!S18</f>
        <v>41.38796520033392</v>
      </c>
      <c r="N5" s="96">
        <f>aggregate!T18</f>
        <v>39.60729473988312</v>
      </c>
      <c r="O5" s="96">
        <f>aggregate!U18</f>
        <v>40.079199338978064</v>
      </c>
      <c r="P5" s="96">
        <f>aggregate!V18</f>
        <v>38.39577647245973</v>
      </c>
      <c r="Q5" s="96">
        <f>aggregate!W18</f>
        <v>36.59509367555056</v>
      </c>
      <c r="R5" s="96">
        <f>aggregate!X18</f>
        <v>34.1817379128512</v>
      </c>
      <c r="S5" s="96">
        <f>aggregate!Y18</f>
        <v>31.17997958219883</v>
      </c>
      <c r="T5" s="96">
        <f>aggregate!Z18</f>
        <v>26.18960832577198</v>
      </c>
      <c r="U5" s="96">
        <f>aggregate!AA18</f>
        <v>21.27870223498029</v>
      </c>
      <c r="V5" s="96">
        <f>aggregate!AB18</f>
        <v>15.460131004936384</v>
      </c>
      <c r="W5" s="96">
        <f>aggregate!AC18</f>
        <v>10.594209864293727</v>
      </c>
      <c r="X5" s="96">
        <f>aggregate!AD18</f>
        <v>5.645787242403981</v>
      </c>
      <c r="Y5" s="96">
        <f>aggregate!AE18</f>
        <v>1.3809475695150277</v>
      </c>
      <c r="Z5" s="96">
        <f>aggregate!AF18</f>
        <v>-2.8104123710578</v>
      </c>
      <c r="AA5" s="96">
        <f>aggregate!AG18</f>
        <v>-6.516124692843078</v>
      </c>
      <c r="AB5" s="96">
        <f>aggregate!AH18</f>
        <v>-10.181134839848625</v>
      </c>
      <c r="AC5" s="96">
        <f>aggregate!AI18</f>
        <v>-13.39899914729248</v>
      </c>
      <c r="AD5" s="96">
        <f>aggregate!AJ18</f>
        <v>-17.533861071227506</v>
      </c>
      <c r="AE5" s="96">
        <f>aggregate!AK18</f>
        <v>-20.989245062575787</v>
      </c>
      <c r="AF5" s="96">
        <f>aggregate!AL18</f>
        <v>-24.034560808957625</v>
      </c>
      <c r="AG5" s="96">
        <f>aggregate!AM18</f>
        <v>-25.51438508082621</v>
      </c>
      <c r="AH5" s="96">
        <f>aggregate!AN18</f>
        <v>-25.91864096849122</v>
      </c>
      <c r="AI5" s="96">
        <f>aggregate!AO18</f>
        <v>-27.48530103589083</v>
      </c>
      <c r="AJ5" s="96">
        <f>aggregate!AP18</f>
        <v>-30.206258182774192</v>
      </c>
      <c r="AK5" s="96">
        <f>aggregate!AQ18</f>
        <v>-35.1804459510031</v>
      </c>
      <c r="AL5" s="96">
        <f>aggregate!AR18</f>
        <v>-36.25472684098839</v>
      </c>
      <c r="AM5" s="96">
        <f>aggregate!AS18</f>
        <v>-37.91970454135037</v>
      </c>
      <c r="AN5" s="96">
        <f>aggregate!AT18</f>
        <v>-39.42633211173424</v>
      </c>
      <c r="AO5" s="96">
        <f>aggregate!AU18</f>
        <v>-41.10347591951705</v>
      </c>
      <c r="AP5" s="96">
        <f>aggregate!AV18</f>
        <v>-43.480182022620404</v>
      </c>
      <c r="AQ5" s="96">
        <f>aggregate!AW18</f>
        <v>-42.93088159022317</v>
      </c>
      <c r="AR5" s="96">
        <f>aggregate!AX18</f>
        <v>-43.341373333753474</v>
      </c>
      <c r="AS5" s="96">
        <f>aggregate!AY18</f>
        <v>-44.934709335005415</v>
      </c>
      <c r="AT5" s="96">
        <f>aggregate!AZ18</f>
        <v>-45.30738440461799</v>
      </c>
      <c r="AU5" s="96">
        <f>aggregate!BA18</f>
        <v>-45.06758272164296</v>
      </c>
      <c r="AV5" s="96">
        <f>aggregate!BB18</f>
        <v>-43.30977114021046</v>
      </c>
      <c r="AW5" s="96">
        <f>aggregate!BC18</f>
        <v>-42.619799533741286</v>
      </c>
      <c r="AX5" s="96">
        <f>aggregate!BD18</f>
        <v>-42.268943121607585</v>
      </c>
      <c r="AY5" s="96">
        <f>aggregate!BE18</f>
        <v>-43.50542779008087</v>
      </c>
      <c r="AZ5" s="96">
        <f>aggregate!BF18</f>
        <v>-43.02089568064819</v>
      </c>
      <c r="BA5" s="96">
        <f>aggregate!BG18</f>
        <v>-43.214787407555846</v>
      </c>
      <c r="BB5" s="96">
        <f>aggregate!BH18</f>
        <v>-40.82087131585271</v>
      </c>
      <c r="BC5" s="96">
        <f>aggregate!BI18</f>
        <v>-36.18844263525136</v>
      </c>
      <c r="BD5" s="96">
        <f>aggregate!BJ18</f>
        <v>-32.13033123579993</v>
      </c>
      <c r="BE5" s="96">
        <f>aggregate!BK18</f>
        <v>-30.089960216824768</v>
      </c>
      <c r="BF5" s="96">
        <f>aggregate!BL18</f>
        <v>-28.24144953931573</v>
      </c>
      <c r="BG5" s="96">
        <f>aggregate!BM18</f>
        <v>-25.29403569343544</v>
      </c>
      <c r="BH5" s="96">
        <f>aggregate!BN18</f>
        <v>-21.624847516911203</v>
      </c>
      <c r="BI5" s="96">
        <f>aggregate!BO18</f>
        <v>-18.220092947744718</v>
      </c>
      <c r="BJ5" s="96">
        <f>aggregate!BP18</f>
        <v>-14.70353314464231</v>
      </c>
      <c r="BK5" s="96">
        <f>aggregate!BQ18</f>
        <v>-10.737025699980423</v>
      </c>
      <c r="BL5" s="96">
        <f>aggregate!BR18</f>
        <v>-5.7893896600764325</v>
      </c>
      <c r="BM5" s="96">
        <f>aggregate!BS18</f>
        <v>-0.5973187240295612</v>
      </c>
      <c r="BN5" s="96">
        <f>aggregate!BT18</f>
        <v>4.445529092501931</v>
      </c>
      <c r="BO5" s="96">
        <f>aggregate!BU18</f>
        <v>9.884406780001349</v>
      </c>
      <c r="BP5" s="96">
        <f>aggregate!BV18</f>
        <v>13.76782741235655</v>
      </c>
      <c r="BQ5" s="96">
        <f>aggregate!BW18</f>
        <v>16.014747973612785</v>
      </c>
      <c r="BR5" s="96">
        <f>aggregate!BX18</f>
        <v>18.14875322129919</v>
      </c>
      <c r="BS5" s="96">
        <f>aggregate!BY18</f>
        <v>19.250114649446683</v>
      </c>
      <c r="BT5" s="96">
        <f>aggregate!BZ18</f>
        <v>20.41881572173744</v>
      </c>
      <c r="BU5" s="96">
        <f>aggregate!CA18</f>
        <v>21.120168243313874</v>
      </c>
      <c r="BV5" s="96">
        <f>aggregate!CB18</f>
        <v>20.930812603188443</v>
      </c>
      <c r="BW5" s="96">
        <f>aggregate!CC18</f>
        <v>22.793075537455813</v>
      </c>
      <c r="BX5" s="96">
        <f>aggregate!CD18</f>
        <v>24.012837329883286</v>
      </c>
      <c r="BY5" s="96">
        <f>aggregate!CE18</f>
        <v>25.84642238838919</v>
      </c>
      <c r="BZ5" s="96">
        <f>aggregate!CF18</f>
        <v>24.61582801783939</v>
      </c>
      <c r="CA5" s="96">
        <f>aggregate!CG18</f>
        <v>25.7935804462276</v>
      </c>
      <c r="CB5" s="96">
        <f>aggregate!CH18</f>
        <v>25.20597369316589</v>
      </c>
      <c r="CC5" s="96">
        <f>aggregate!CI18</f>
        <v>23.085332150717957</v>
      </c>
      <c r="CD5" s="96">
        <f>aggregate!CJ18</f>
        <v>20.848543414135005</v>
      </c>
      <c r="CE5" s="96">
        <f>aggregate!CK18</f>
        <v>18.315237935235203</v>
      </c>
      <c r="CF5" s="96">
        <f>aggregate!CL18</f>
        <v>17.521654035068227</v>
      </c>
      <c r="CG5" s="96">
        <f>aggregate!CM18</f>
        <v>16.88158279906004</v>
      </c>
      <c r="CH5" s="96">
        <f>aggregate!CN18</f>
        <v>15.862629955376065</v>
      </c>
      <c r="CI5" s="96">
        <f>aggregate!CO18</f>
        <v>14.094820770532277</v>
      </c>
      <c r="CJ5" s="96">
        <f>aggregate!CP18</f>
        <v>12.63834145582612</v>
      </c>
      <c r="CK5" s="96">
        <f>aggregate!CQ18</f>
        <v>11.473107767561487</v>
      </c>
      <c r="CL5" s="96">
        <f>aggregate!CR18</f>
        <v>8.245013779039885</v>
      </c>
      <c r="CM5" s="96">
        <f>aggregate!CS18</f>
        <v>7.472352635743785</v>
      </c>
      <c r="CN5" s="96">
        <f>aggregate!CT18</f>
        <v>23.395536897227807</v>
      </c>
      <c r="CO5" s="96"/>
      <c r="CP5" s="96"/>
    </row>
    <row r="6" spans="1:94" ht="12.75">
      <c r="A6" t="s">
        <v>156</v>
      </c>
      <c r="B6" s="96">
        <f>aggregate!H13</f>
        <v>0</v>
      </c>
      <c r="C6" s="96">
        <f>aggregate!I13</f>
        <v>0</v>
      </c>
      <c r="D6" s="96">
        <f>aggregate!J13</f>
        <v>0</v>
      </c>
      <c r="E6" s="96">
        <f>aggregate!K13</f>
        <v>0</v>
      </c>
      <c r="F6" s="96">
        <f>aggregate!L13</f>
        <v>0</v>
      </c>
      <c r="G6" s="96">
        <f>aggregate!M13</f>
        <v>0</v>
      </c>
      <c r="H6" s="96">
        <f>aggregate!N13</f>
        <v>0</v>
      </c>
      <c r="I6" s="96">
        <f>aggregate!O13</f>
        <v>0</v>
      </c>
      <c r="J6" s="96">
        <f>aggregate!P13</f>
        <v>0</v>
      </c>
      <c r="K6" s="96">
        <f>aggregate!Q13</f>
        <v>0</v>
      </c>
      <c r="L6" s="96">
        <f>aggregate!R13</f>
        <v>0</v>
      </c>
      <c r="M6" s="96">
        <f>aggregate!S13</f>
        <v>0</v>
      </c>
      <c r="N6" s="96">
        <f>aggregate!T13</f>
        <v>0</v>
      </c>
      <c r="O6" s="96">
        <f>aggregate!U13</f>
        <v>0</v>
      </c>
      <c r="P6" s="96">
        <f>aggregate!V13</f>
        <v>0</v>
      </c>
      <c r="Q6" s="96">
        <f>aggregate!W13</f>
        <v>0</v>
      </c>
      <c r="R6" s="96">
        <f>aggregate!X13</f>
        <v>0</v>
      </c>
      <c r="S6" s="96">
        <f>aggregate!Y13</f>
        <v>-1.4155530232461253</v>
      </c>
      <c r="T6" s="96">
        <f>aggregate!Z13</f>
        <v>-1.4834210068442368</v>
      </c>
      <c r="U6" s="96">
        <f>aggregate!AA13</f>
        <v>-1.179696886561083</v>
      </c>
      <c r="V6" s="96">
        <f>aggregate!AB13</f>
        <v>-0.1899075698915267</v>
      </c>
      <c r="W6" s="96">
        <f>aggregate!AC13</f>
        <v>1.228906795432151</v>
      </c>
      <c r="X6" s="96">
        <f>aggregate!AD13</f>
        <v>2.7866943261873196</v>
      </c>
      <c r="Y6" s="96">
        <f>aggregate!AE13</f>
        <v>4.44387797317092</v>
      </c>
      <c r="Z6" s="96">
        <f>aggregate!AF13</f>
        <v>6.152904563492211</v>
      </c>
      <c r="AA6" s="96">
        <f>aggregate!AG13</f>
        <v>6.937191655560887</v>
      </c>
      <c r="AB6" s="96">
        <f>aggregate!AH13</f>
        <v>8.019251715701955</v>
      </c>
      <c r="AC6" s="96">
        <f>aggregate!AI13</f>
        <v>8.87902866930387</v>
      </c>
      <c r="AD6" s="96">
        <f>aggregate!AJ13</f>
        <v>10.582807253759425</v>
      </c>
      <c r="AE6" s="96">
        <f>aggregate!AK13</f>
        <v>12.149527065063236</v>
      </c>
      <c r="AF6" s="96">
        <f>aggregate!AL13</f>
        <v>13.803169232645809</v>
      </c>
      <c r="AG6" s="96">
        <f>aggregate!AM13</f>
        <v>14.634716121884134</v>
      </c>
      <c r="AH6" s="96">
        <f>aggregate!AN13</f>
        <v>14.832577645371435</v>
      </c>
      <c r="AI6" s="96">
        <f>aggregate!AO13</f>
        <v>15.973025790419019</v>
      </c>
      <c r="AJ6" s="96">
        <f>aggregate!AP13</f>
        <v>17.85725450350749</v>
      </c>
      <c r="AK6" s="96">
        <f>aggregate!AQ13</f>
        <v>21.1172690333838</v>
      </c>
      <c r="AL6" s="96">
        <f>aggregate!AR13</f>
        <v>21.793441467247163</v>
      </c>
      <c r="AM6" s="96">
        <f>aggregate!AS13</f>
        <v>22.77896580784664</v>
      </c>
      <c r="AN6" s="96">
        <f>aggregate!AT13</f>
        <v>23.734371034111195</v>
      </c>
      <c r="AO6" s="96">
        <f>aggregate!AU13</f>
        <v>24.826188877812033</v>
      </c>
      <c r="AP6" s="96">
        <f>aggregate!AV13</f>
        <v>26.64371300744496</v>
      </c>
      <c r="AQ6" s="96">
        <f>aggregate!AW13</f>
        <v>26.45156100330355</v>
      </c>
      <c r="AR6" s="96">
        <f>aggregate!AX13</f>
        <v>27.031998067521503</v>
      </c>
      <c r="AS6" s="96">
        <f>aggregate!AY13</f>
        <v>28.361453510514064</v>
      </c>
      <c r="AT6" s="96">
        <f>aggregate!AZ13</f>
        <v>28.666073997906437</v>
      </c>
      <c r="AU6" s="96">
        <f>aggregate!BA13</f>
        <v>28.752914445775907</v>
      </c>
      <c r="AV6" s="96">
        <f>aggregate!BB13</f>
        <v>26.879516838474604</v>
      </c>
      <c r="AW6" s="96">
        <f>aggregate!BC13</f>
        <v>26.208771437936225</v>
      </c>
      <c r="AX6" s="96">
        <f>aggregate!BD13</f>
        <v>25.811369076531385</v>
      </c>
      <c r="AY6" s="96">
        <f>aggregate!BE13</f>
        <v>26.768590176221455</v>
      </c>
      <c r="AZ6" s="96">
        <f>aggregate!BF13</f>
        <v>27.471167482898323</v>
      </c>
      <c r="BA6" s="96">
        <f>aggregate!BG13</f>
        <v>28.60908645807254</v>
      </c>
      <c r="BB6" s="96">
        <f>aggregate!BH13</f>
        <v>28.245945521677754</v>
      </c>
      <c r="BC6" s="96">
        <f>aggregate!BI13</f>
        <v>24.337854737520523</v>
      </c>
      <c r="BD6" s="96">
        <f>aggregate!BJ13</f>
        <v>22.860260055032462</v>
      </c>
      <c r="BE6" s="96">
        <f>aggregate!BK13</f>
        <v>23.34989692802363</v>
      </c>
      <c r="BF6" s="96">
        <f>aggregate!BL13</f>
        <v>24.54638314113932</v>
      </c>
      <c r="BG6" s="96">
        <f>aggregate!BM13</f>
        <v>25.003090702097616</v>
      </c>
      <c r="BH6" s="96">
        <f>aggregate!BN13</f>
        <v>25.305184208559726</v>
      </c>
      <c r="BI6" s="96">
        <f>aggregate!BO13</f>
        <v>25.970242729196087</v>
      </c>
      <c r="BJ6" s="96">
        <f>aggregate!BP13</f>
        <v>26.391088345849898</v>
      </c>
      <c r="BK6" s="96">
        <f>aggregate!BQ13</f>
        <v>28.216071151794665</v>
      </c>
      <c r="BL6" s="96">
        <f>aggregate!BR13</f>
        <v>28.37239577501898</v>
      </c>
      <c r="BM6" s="96">
        <f>aggregate!BS13</f>
        <v>28.195501395891725</v>
      </c>
      <c r="BN6" s="96">
        <f>aggregate!BT13</f>
        <v>27.583118264897916</v>
      </c>
      <c r="BO6" s="96">
        <f>aggregate!BU13</f>
        <v>30.839638433436914</v>
      </c>
      <c r="BP6" s="96">
        <f>aggregate!BV13</f>
        <v>31.576759453922698</v>
      </c>
      <c r="BQ6" s="96">
        <f>aggregate!BW13</f>
        <v>30.53206054720821</v>
      </c>
      <c r="BR6" s="96">
        <f>aggregate!BX13</f>
        <v>32.24768592416848</v>
      </c>
      <c r="BS6" s="96">
        <f>aggregate!BY13</f>
        <v>33.47202687214331</v>
      </c>
      <c r="BT6" s="96">
        <f>aggregate!BZ13</f>
        <v>34.25066888915984</v>
      </c>
      <c r="BU6" s="96">
        <f>aggregate!CA13</f>
        <v>34.50508725013356</v>
      </c>
      <c r="BV6" s="96">
        <f>aggregate!CB13</f>
        <v>31.5203964941776</v>
      </c>
      <c r="BW6" s="96">
        <f>aggregate!CC13</f>
        <v>34.02212900548537</v>
      </c>
      <c r="BX6" s="96">
        <f>aggregate!CD13</f>
        <v>32.93384807527454</v>
      </c>
      <c r="BY6" s="96">
        <f>aggregate!CE13</f>
        <v>33.99550921748473</v>
      </c>
      <c r="BZ6" s="96">
        <f>aggregate!CF13</f>
        <v>31.27224052582104</v>
      </c>
      <c r="CA6" s="96">
        <f>aggregate!CG13</f>
        <v>33.878588305928936</v>
      </c>
      <c r="CB6" s="96">
        <f>aggregate!CH13</f>
        <v>32.83134363049561</v>
      </c>
      <c r="CC6" s="96">
        <f>aggregate!CI13</f>
        <v>30.26410634508677</v>
      </c>
      <c r="CD6" s="96">
        <f>aggregate!CJ13</f>
        <v>27.25260519968696</v>
      </c>
      <c r="CE6" s="96">
        <f>aggregate!CK13</f>
        <v>24.191238686364407</v>
      </c>
      <c r="CF6" s="96">
        <f>aggregate!CL13</f>
        <v>23.377590404471963</v>
      </c>
      <c r="CG6" s="96">
        <f>aggregate!CM13</f>
        <v>22.488802735052282</v>
      </c>
      <c r="CH6" s="96">
        <f>aggregate!CN13</f>
        <v>21.132496651612183</v>
      </c>
      <c r="CI6" s="96">
        <f>aggregate!CO13</f>
        <v>19.375536374249897</v>
      </c>
      <c r="CJ6" s="96">
        <f>aggregate!CP13</f>
        <v>17.41492592678958</v>
      </c>
      <c r="CK6" s="96">
        <f>aggregate!CQ13</f>
        <v>17.009862057622392</v>
      </c>
      <c r="CL6" s="96">
        <f>aggregate!CR13</f>
        <v>12.09291547233696</v>
      </c>
      <c r="CM6" s="96">
        <f>aggregate!CS13</f>
        <v>11.015912085596781</v>
      </c>
      <c r="CN6" s="96">
        <f>aggregate!CT13</f>
        <v>36.17020753332336</v>
      </c>
      <c r="CO6" s="96"/>
      <c r="CP6" s="96"/>
    </row>
    <row r="9" ht="12.75">
      <c r="A9" s="19" t="s">
        <v>157</v>
      </c>
    </row>
    <row r="10" spans="2:92" ht="12.75">
      <c r="B10">
        <f>B2</f>
        <v>0</v>
      </c>
      <c r="C10">
        <f aca="true" t="shared" si="0" ref="C10:BN10">C2</f>
        <v>1</v>
      </c>
      <c r="D10">
        <f t="shared" si="0"/>
        <v>2</v>
      </c>
      <c r="E10">
        <f t="shared" si="0"/>
        <v>3</v>
      </c>
      <c r="F10">
        <f t="shared" si="0"/>
        <v>4</v>
      </c>
      <c r="G10">
        <f t="shared" si="0"/>
        <v>5</v>
      </c>
      <c r="H10">
        <f t="shared" si="0"/>
        <v>6</v>
      </c>
      <c r="I10">
        <f t="shared" si="0"/>
        <v>7</v>
      </c>
      <c r="J10">
        <f t="shared" si="0"/>
        <v>8</v>
      </c>
      <c r="K10">
        <f t="shared" si="0"/>
        <v>9</v>
      </c>
      <c r="L10">
        <f t="shared" si="0"/>
        <v>10</v>
      </c>
      <c r="M10">
        <f t="shared" si="0"/>
        <v>11</v>
      </c>
      <c r="N10">
        <f t="shared" si="0"/>
        <v>12</v>
      </c>
      <c r="O10">
        <f t="shared" si="0"/>
        <v>13</v>
      </c>
      <c r="P10">
        <f t="shared" si="0"/>
        <v>14</v>
      </c>
      <c r="Q10">
        <f t="shared" si="0"/>
        <v>15</v>
      </c>
      <c r="R10">
        <f t="shared" si="0"/>
        <v>16</v>
      </c>
      <c r="S10">
        <f t="shared" si="0"/>
        <v>17</v>
      </c>
      <c r="T10">
        <f t="shared" si="0"/>
        <v>18</v>
      </c>
      <c r="U10">
        <f t="shared" si="0"/>
        <v>19</v>
      </c>
      <c r="V10">
        <f t="shared" si="0"/>
        <v>20</v>
      </c>
      <c r="W10">
        <f t="shared" si="0"/>
        <v>21</v>
      </c>
      <c r="X10">
        <f t="shared" si="0"/>
        <v>22</v>
      </c>
      <c r="Y10">
        <f t="shared" si="0"/>
        <v>23</v>
      </c>
      <c r="Z10">
        <f t="shared" si="0"/>
        <v>24</v>
      </c>
      <c r="AA10">
        <f t="shared" si="0"/>
        <v>25</v>
      </c>
      <c r="AB10">
        <f t="shared" si="0"/>
        <v>26</v>
      </c>
      <c r="AC10">
        <f t="shared" si="0"/>
        <v>27</v>
      </c>
      <c r="AD10">
        <f t="shared" si="0"/>
        <v>28</v>
      </c>
      <c r="AE10">
        <f t="shared" si="0"/>
        <v>29</v>
      </c>
      <c r="AF10">
        <f t="shared" si="0"/>
        <v>30</v>
      </c>
      <c r="AG10">
        <f t="shared" si="0"/>
        <v>31</v>
      </c>
      <c r="AH10">
        <f t="shared" si="0"/>
        <v>32</v>
      </c>
      <c r="AI10">
        <f t="shared" si="0"/>
        <v>33</v>
      </c>
      <c r="AJ10">
        <f t="shared" si="0"/>
        <v>34</v>
      </c>
      <c r="AK10">
        <f t="shared" si="0"/>
        <v>35</v>
      </c>
      <c r="AL10">
        <f t="shared" si="0"/>
        <v>36</v>
      </c>
      <c r="AM10">
        <f t="shared" si="0"/>
        <v>37</v>
      </c>
      <c r="AN10">
        <f t="shared" si="0"/>
        <v>38</v>
      </c>
      <c r="AO10">
        <f t="shared" si="0"/>
        <v>39</v>
      </c>
      <c r="AP10">
        <f t="shared" si="0"/>
        <v>40</v>
      </c>
      <c r="AQ10">
        <f t="shared" si="0"/>
        <v>41</v>
      </c>
      <c r="AR10">
        <f t="shared" si="0"/>
        <v>42</v>
      </c>
      <c r="AS10">
        <f t="shared" si="0"/>
        <v>43</v>
      </c>
      <c r="AT10">
        <f t="shared" si="0"/>
        <v>44</v>
      </c>
      <c r="AU10">
        <f t="shared" si="0"/>
        <v>45</v>
      </c>
      <c r="AV10">
        <f t="shared" si="0"/>
        <v>46</v>
      </c>
      <c r="AW10">
        <f t="shared" si="0"/>
        <v>47</v>
      </c>
      <c r="AX10">
        <f t="shared" si="0"/>
        <v>48</v>
      </c>
      <c r="AY10">
        <f t="shared" si="0"/>
        <v>49</v>
      </c>
      <c r="AZ10">
        <f t="shared" si="0"/>
        <v>50</v>
      </c>
      <c r="BA10">
        <f t="shared" si="0"/>
        <v>51</v>
      </c>
      <c r="BB10">
        <f t="shared" si="0"/>
        <v>52</v>
      </c>
      <c r="BC10">
        <f t="shared" si="0"/>
        <v>53</v>
      </c>
      <c r="BD10">
        <f t="shared" si="0"/>
        <v>54</v>
      </c>
      <c r="BE10">
        <f t="shared" si="0"/>
        <v>55</v>
      </c>
      <c r="BF10">
        <f t="shared" si="0"/>
        <v>56</v>
      </c>
      <c r="BG10">
        <f t="shared" si="0"/>
        <v>57</v>
      </c>
      <c r="BH10">
        <f t="shared" si="0"/>
        <v>58</v>
      </c>
      <c r="BI10">
        <f t="shared" si="0"/>
        <v>59</v>
      </c>
      <c r="BJ10">
        <f t="shared" si="0"/>
        <v>60</v>
      </c>
      <c r="BK10">
        <f t="shared" si="0"/>
        <v>61</v>
      </c>
      <c r="BL10">
        <f t="shared" si="0"/>
        <v>62</v>
      </c>
      <c r="BM10">
        <f t="shared" si="0"/>
        <v>63</v>
      </c>
      <c r="BN10">
        <f t="shared" si="0"/>
        <v>64</v>
      </c>
      <c r="BO10">
        <f aca="true" t="shared" si="1" ref="BO10:CN10">BO2</f>
        <v>65</v>
      </c>
      <c r="BP10">
        <f t="shared" si="1"/>
        <v>66</v>
      </c>
      <c r="BQ10">
        <f t="shared" si="1"/>
        <v>67</v>
      </c>
      <c r="BR10">
        <f t="shared" si="1"/>
        <v>68</v>
      </c>
      <c r="BS10">
        <f t="shared" si="1"/>
        <v>69</v>
      </c>
      <c r="BT10">
        <f t="shared" si="1"/>
        <v>70</v>
      </c>
      <c r="BU10">
        <f t="shared" si="1"/>
        <v>71</v>
      </c>
      <c r="BV10">
        <f t="shared" si="1"/>
        <v>72</v>
      </c>
      <c r="BW10">
        <f t="shared" si="1"/>
        <v>73</v>
      </c>
      <c r="BX10">
        <f t="shared" si="1"/>
        <v>74</v>
      </c>
      <c r="BY10">
        <f t="shared" si="1"/>
        <v>75</v>
      </c>
      <c r="BZ10">
        <f t="shared" si="1"/>
        <v>76</v>
      </c>
      <c r="CA10">
        <f t="shared" si="1"/>
        <v>77</v>
      </c>
      <c r="CB10">
        <f t="shared" si="1"/>
        <v>78</v>
      </c>
      <c r="CC10">
        <f t="shared" si="1"/>
        <v>79</v>
      </c>
      <c r="CD10">
        <f t="shared" si="1"/>
        <v>80</v>
      </c>
      <c r="CE10">
        <f t="shared" si="1"/>
        <v>81</v>
      </c>
      <c r="CF10">
        <f t="shared" si="1"/>
        <v>82</v>
      </c>
      <c r="CG10">
        <f t="shared" si="1"/>
        <v>83</v>
      </c>
      <c r="CH10">
        <f t="shared" si="1"/>
        <v>84</v>
      </c>
      <c r="CI10">
        <f t="shared" si="1"/>
        <v>85</v>
      </c>
      <c r="CJ10">
        <f t="shared" si="1"/>
        <v>86</v>
      </c>
      <c r="CK10">
        <f t="shared" si="1"/>
        <v>87</v>
      </c>
      <c r="CL10">
        <f t="shared" si="1"/>
        <v>88</v>
      </c>
      <c r="CM10">
        <f t="shared" si="1"/>
        <v>89</v>
      </c>
      <c r="CN10">
        <f t="shared" si="1"/>
        <v>90</v>
      </c>
    </row>
    <row r="11" spans="1:92" ht="12.75">
      <c r="A11" t="s">
        <v>95</v>
      </c>
      <c r="B11" s="94">
        <f>average!H20</f>
        <v>0</v>
      </c>
      <c r="C11" s="94">
        <f>average!I20</f>
        <v>0</v>
      </c>
      <c r="D11" s="94">
        <f>average!J20</f>
        <v>0</v>
      </c>
      <c r="E11" s="94">
        <f>average!K20</f>
        <v>0</v>
      </c>
      <c r="F11" s="94">
        <f>average!L20</f>
        <v>0</v>
      </c>
      <c r="G11" s="94">
        <f>average!M20</f>
        <v>0</v>
      </c>
      <c r="H11" s="94">
        <f>average!N20</f>
        <v>0</v>
      </c>
      <c r="I11" s="94">
        <f>average!O20</f>
        <v>0</v>
      </c>
      <c r="J11" s="94">
        <f>average!P20</f>
        <v>0</v>
      </c>
      <c r="K11" s="94">
        <f>average!Q20</f>
        <v>0</v>
      </c>
      <c r="L11" s="94">
        <f>average!R20</f>
        <v>0</v>
      </c>
      <c r="M11" s="94">
        <f>average!S20</f>
        <v>0</v>
      </c>
      <c r="N11" s="94">
        <f>average!T20</f>
        <v>0</v>
      </c>
      <c r="O11" s="94">
        <f>average!U20</f>
        <v>0</v>
      </c>
      <c r="P11" s="94">
        <f>average!V20</f>
        <v>0</v>
      </c>
      <c r="Q11" s="94">
        <f>average!W20</f>
        <v>0</v>
      </c>
      <c r="R11" s="94">
        <f>average!X20</f>
        <v>0</v>
      </c>
      <c r="S11" s="94">
        <f>average!Y20</f>
        <v>106.017453208554</v>
      </c>
      <c r="T11" s="94">
        <f>average!Z20</f>
        <v>122.946114262293</v>
      </c>
      <c r="U11" s="94">
        <f>average!AA20</f>
        <v>137.788311279965</v>
      </c>
      <c r="V11" s="94">
        <f>average!AB20</f>
        <v>163.631541114171</v>
      </c>
      <c r="W11" s="94">
        <f>average!AC20</f>
        <v>184.89869241554</v>
      </c>
      <c r="X11" s="94">
        <f>average!AD20</f>
        <v>217.588078715292</v>
      </c>
      <c r="Y11" s="94">
        <f>average!AE20</f>
        <v>245.831560029935</v>
      </c>
      <c r="Z11" s="94">
        <f>average!AF20</f>
        <v>267.831607190728</v>
      </c>
      <c r="AA11" s="94">
        <f>average!AG20</f>
        <v>316.843581231953</v>
      </c>
      <c r="AB11" s="94">
        <f>average!AH20</f>
        <v>346.796306358091</v>
      </c>
      <c r="AC11" s="94">
        <f>average!AI20</f>
        <v>385.275872475132</v>
      </c>
      <c r="AD11" s="94">
        <f>average!AJ20</f>
        <v>398.151008074369</v>
      </c>
      <c r="AE11" s="94">
        <f>average!AK20</f>
        <v>420.689498977166</v>
      </c>
      <c r="AF11" s="94">
        <f>average!AL20</f>
        <v>444.13118876172</v>
      </c>
      <c r="AG11" s="94">
        <f>average!AM20</f>
        <v>499.214738556387</v>
      </c>
      <c r="AH11" s="94">
        <f>average!AN20</f>
        <v>586.516892828996</v>
      </c>
      <c r="AI11" s="94">
        <f>average!AO20</f>
        <v>632.65850549112</v>
      </c>
      <c r="AJ11" s="94">
        <f>average!AP20</f>
        <v>664.67239526591</v>
      </c>
      <c r="AK11" s="94">
        <f>average!AQ20</f>
        <v>651.531976165368</v>
      </c>
      <c r="AL11" s="94">
        <f>average!AR20</f>
        <v>724.204428076465</v>
      </c>
      <c r="AM11" s="94">
        <f>average!AS20</f>
        <v>795.828192760499</v>
      </c>
      <c r="AN11" s="94">
        <f>average!AT20</f>
        <v>864.211370682972</v>
      </c>
      <c r="AO11" s="94">
        <f>average!AU20</f>
        <v>941.71955510211</v>
      </c>
      <c r="AP11" s="94">
        <f>average!AV20</f>
        <v>995.892745392453</v>
      </c>
      <c r="AQ11" s="94">
        <f>average!AW20</f>
        <v>1103.40304936538</v>
      </c>
      <c r="AR11" s="94">
        <f>average!AX20</f>
        <v>1176.18863690869</v>
      </c>
      <c r="AS11" s="94">
        <f>average!AY20</f>
        <v>1209.49643871799</v>
      </c>
      <c r="AT11" s="94">
        <f>average!AZ20</f>
        <v>1306.34922288052</v>
      </c>
      <c r="AU11" s="94">
        <f>average!BA20</f>
        <v>1336.07905833278</v>
      </c>
      <c r="AV11" s="94">
        <f>average!BB20</f>
        <v>1552.79148077911</v>
      </c>
      <c r="AW11" s="94">
        <f>average!BC20</f>
        <v>1687.61552358069</v>
      </c>
      <c r="AX11" s="94">
        <f>average!BD20</f>
        <v>1876.80097152354</v>
      </c>
      <c r="AY11" s="94">
        <f>average!BE20</f>
        <v>1970.32595179106</v>
      </c>
      <c r="AZ11" s="94">
        <f>average!BF20</f>
        <v>1869.32687590801</v>
      </c>
      <c r="BA11" s="94">
        <f>average!BG20</f>
        <v>1906.01858528055</v>
      </c>
      <c r="BB11" s="94">
        <f>average!BH20</f>
        <v>1893.30955066866</v>
      </c>
      <c r="BC11" s="94">
        <f>average!BI20</f>
        <v>2508.72626968048</v>
      </c>
      <c r="BD11" s="94">
        <f>average!BJ20</f>
        <v>2610.41680834452</v>
      </c>
      <c r="BE11" s="94">
        <f>average!BK20</f>
        <v>2726.61219785366</v>
      </c>
      <c r="BF11" s="94">
        <f>average!BL20</f>
        <v>2638.81080562861</v>
      </c>
      <c r="BG11" s="94">
        <f>average!BM20</f>
        <v>2667.9568726818</v>
      </c>
      <c r="BH11" s="94">
        <f>average!BN20</f>
        <v>2609.57141529364</v>
      </c>
      <c r="BI11" s="94">
        <f>average!BO20</f>
        <v>2417.85755441265</v>
      </c>
      <c r="BJ11" s="94">
        <f>average!BP20</f>
        <v>2181.41942725969</v>
      </c>
      <c r="BK11" s="94">
        <f>average!BQ20</f>
        <v>1655.13293865515</v>
      </c>
      <c r="BL11" s="94">
        <f>average!BR20</f>
        <v>1644.03631605262</v>
      </c>
      <c r="BM11" s="94">
        <f>average!BS20</f>
        <v>1745.31966628634</v>
      </c>
      <c r="BN11" s="94">
        <f>average!BT20</f>
        <v>1761.8856790517</v>
      </c>
      <c r="BO11" s="94">
        <f>average!BU20</f>
        <v>1370.32939228014</v>
      </c>
      <c r="BP11" s="94">
        <f>average!BV20</f>
        <v>1113.83266615984</v>
      </c>
      <c r="BQ11" s="94">
        <f>average!BW20</f>
        <v>1134.224263003</v>
      </c>
      <c r="BR11" s="94">
        <f>average!BX20</f>
        <v>306.822144549815</v>
      </c>
      <c r="BS11" s="94">
        <f>average!BY20</f>
        <v>-864.359364925632</v>
      </c>
      <c r="BT11" s="94">
        <f>average!BZ20</f>
        <v>-1344.42198739214</v>
      </c>
      <c r="BU11" s="94">
        <f>average!CA20</f>
        <v>-2305.66478010027</v>
      </c>
      <c r="BV11" s="94">
        <f>average!CB20</f>
        <v>-2302.46674360357</v>
      </c>
      <c r="BW11" s="94">
        <f>average!CC20</f>
        <v>-3820.73998464612</v>
      </c>
      <c r="BX11" s="94">
        <f>average!CD20</f>
        <v>-3962.3395405147</v>
      </c>
      <c r="BY11" s="94">
        <f>average!CE20</f>
        <v>-5012.04981114855</v>
      </c>
      <c r="BZ11" s="94">
        <f>average!CF20</f>
        <v>-5756.6603399894</v>
      </c>
      <c r="CA11" s="94">
        <f>average!CG20</f>
        <v>-7625.26401698383</v>
      </c>
      <c r="CB11" s="94">
        <f>average!CH20</f>
        <v>-8288.79804031555</v>
      </c>
      <c r="CC11" s="94">
        <f>average!CI20</f>
        <v>-9022.59767821774</v>
      </c>
      <c r="CD11" s="94">
        <f>average!CJ20</f>
        <v>-9337.23517594649</v>
      </c>
      <c r="CE11" s="94">
        <f>average!CK20</f>
        <v>-10330.4937858237</v>
      </c>
      <c r="CF11" s="94">
        <f>average!CL20</f>
        <v>-11747.5884511335</v>
      </c>
      <c r="CG11" s="94">
        <f>average!CM20</f>
        <v>-13141.7244566934</v>
      </c>
      <c r="CH11" s="94">
        <f>average!CN20</f>
        <v>-14707.1751080061</v>
      </c>
      <c r="CI11" s="94">
        <f>average!CO20</f>
        <v>-17416.883531655</v>
      </c>
      <c r="CJ11" s="94">
        <f>average!CP20</f>
        <v>-18900.1940109041</v>
      </c>
      <c r="CK11" s="94">
        <f>average!CQ20</f>
        <v>-22442.735133863</v>
      </c>
      <c r="CL11" s="94">
        <f>average!CR20</f>
        <v>-22651.782603579</v>
      </c>
      <c r="CM11" s="94">
        <f>average!CS20</f>
        <v>-23262.3047991523</v>
      </c>
      <c r="CN11" s="94">
        <f>average!CT20</f>
        <v>-25519.5398568988</v>
      </c>
    </row>
    <row r="12" spans="1:92" ht="12.75">
      <c r="A12" t="s">
        <v>154</v>
      </c>
      <c r="B12" s="94">
        <f>average!H19</f>
        <v>6841.48611406495</v>
      </c>
      <c r="C12" s="94">
        <f>average!I19</f>
        <v>6997.20248223909</v>
      </c>
      <c r="D12" s="94">
        <f>average!J19</f>
        <v>7152.91885041323</v>
      </c>
      <c r="E12" s="94">
        <f>average!K19</f>
        <v>7095.51895848226</v>
      </c>
      <c r="F12" s="94">
        <f>average!L19</f>
        <v>6707.7861463231</v>
      </c>
      <c r="G12" s="94">
        <f>average!M19</f>
        <v>11883.6304564141</v>
      </c>
      <c r="H12" s="94">
        <f>average!N19</f>
        <v>12255.8337879536</v>
      </c>
      <c r="I12" s="94">
        <f>average!O19</f>
        <v>11977.9658853912</v>
      </c>
      <c r="J12" s="94">
        <f>average!P19</f>
        <v>11909.0248459047</v>
      </c>
      <c r="K12" s="94">
        <f>average!Q19</f>
        <v>12130.5488054014</v>
      </c>
      <c r="L12" s="94">
        <f>average!R19</f>
        <v>12609.4002628526</v>
      </c>
      <c r="M12" s="94">
        <f>average!S19</f>
        <v>13187.540698431</v>
      </c>
      <c r="N12" s="94">
        <f>average!T19</f>
        <v>13815.477234017</v>
      </c>
      <c r="O12" s="94">
        <f>average!U19</f>
        <v>14570.0813260319</v>
      </c>
      <c r="P12" s="94">
        <f>average!V19</f>
        <v>15149.8356370107</v>
      </c>
      <c r="Q12" s="94">
        <f>average!W19</f>
        <v>15026.6811781328</v>
      </c>
      <c r="R12" s="94">
        <f>average!X19</f>
        <v>15102.64829374</v>
      </c>
      <c r="S12" s="94">
        <f>average!Y19</f>
        <v>15033.9473059609</v>
      </c>
      <c r="T12" s="94">
        <f>average!Z19</f>
        <v>12431.1903000962</v>
      </c>
      <c r="U12" s="94">
        <f>average!AA19</f>
        <v>10925.8789019076</v>
      </c>
      <c r="V12" s="94">
        <f>average!AB19</f>
        <v>9579.2861178892</v>
      </c>
      <c r="W12" s="94">
        <f>average!AC19</f>
        <v>8100.58962537243</v>
      </c>
      <c r="X12" s="94">
        <f>average!AD19</f>
        <v>6271.51540475042</v>
      </c>
      <c r="Y12" s="94">
        <f>average!AE19</f>
        <v>4371.09909640872</v>
      </c>
      <c r="Z12" s="94">
        <f>average!AF19</f>
        <v>2651.21942299493</v>
      </c>
      <c r="AA12" s="94">
        <f>average!AG19</f>
        <v>1066.12296883262</v>
      </c>
      <c r="AB12" s="94">
        <f>average!AH19</f>
        <v>-370.978481789134</v>
      </c>
      <c r="AC12" s="94">
        <f>average!AI19</f>
        <v>-1583.72703304652</v>
      </c>
      <c r="AD12" s="94">
        <f>average!AJ19</f>
        <v>-2692.09299501536</v>
      </c>
      <c r="AE12" s="94">
        <f>average!AK19</f>
        <v>-3614.39838186194</v>
      </c>
      <c r="AF12" s="94">
        <f>average!AL19</f>
        <v>-4462.16232473211</v>
      </c>
      <c r="AG12" s="94">
        <f>average!AM19</f>
        <v>-5366.95642627631</v>
      </c>
      <c r="AH12" s="94">
        <f>average!AN19</f>
        <v>-6304.22523932096</v>
      </c>
      <c r="AI12" s="94">
        <f>average!AO19</f>
        <v>-7205.16299554996</v>
      </c>
      <c r="AJ12" s="94">
        <f>average!AP19</f>
        <v>-8078.39641554073</v>
      </c>
      <c r="AK12" s="94">
        <f>average!AQ19</f>
        <v>-9003.17366756814</v>
      </c>
      <c r="AL12" s="94">
        <f>average!AR19</f>
        <v>-9975.72174140937</v>
      </c>
      <c r="AM12" s="94">
        <f>average!AS19</f>
        <v>-10450.0533244561</v>
      </c>
      <c r="AN12" s="94">
        <f>average!AT19</f>
        <v>-10854.9969666101</v>
      </c>
      <c r="AO12" s="94">
        <f>average!AU19</f>
        <v>-11291.2323819688</v>
      </c>
      <c r="AP12" s="94">
        <f>average!AV19</f>
        <v>-11598.5293406011</v>
      </c>
      <c r="AQ12" s="94">
        <f>average!AW19</f>
        <v>-11971.7981578166</v>
      </c>
      <c r="AR12" s="94">
        <f>average!AX19</f>
        <v>-12345.4696614091</v>
      </c>
      <c r="AS12" s="94">
        <f>average!AY19</f>
        <v>-12627.1080184431</v>
      </c>
      <c r="AT12" s="94">
        <f>average!AZ19</f>
        <v>-12740.7291152576</v>
      </c>
      <c r="AU12" s="94">
        <f>average!BA19</f>
        <v>-12746.0232248014</v>
      </c>
      <c r="AV12" s="94">
        <f>average!BB19</f>
        <v>-12641.3009372355</v>
      </c>
      <c r="AW12" s="94">
        <f>average!BC19</f>
        <v>-12459.1033699756</v>
      </c>
      <c r="AX12" s="94">
        <f>average!BD19</f>
        <v>-12204.3555268357</v>
      </c>
      <c r="AY12" s="94">
        <f>average!BE19</f>
        <v>-11763.6576216025</v>
      </c>
      <c r="AZ12" s="94">
        <f>average!BF19</f>
        <v>-11253.8521822169</v>
      </c>
      <c r="BA12" s="94">
        <f>average!BG19</f>
        <v>-10713.7646380942</v>
      </c>
      <c r="BB12" s="94">
        <f>average!BH19</f>
        <v>-9960.45884464133</v>
      </c>
      <c r="BC12" s="94">
        <f>average!BI19</f>
        <v>-9201.96281333392</v>
      </c>
      <c r="BD12" s="94">
        <f>average!BJ19</f>
        <v>-8401.32056341863</v>
      </c>
      <c r="BE12" s="94">
        <f>average!BK19</f>
        <v>-7519.6912123731</v>
      </c>
      <c r="BF12" s="94">
        <f>average!BL19</f>
        <v>-6472.31465412558</v>
      </c>
      <c r="BG12" s="94">
        <f>average!BM19</f>
        <v>-5564.66425286766</v>
      </c>
      <c r="BH12" s="94">
        <f>average!BN19</f>
        <v>-4615.57788680201</v>
      </c>
      <c r="BI12" s="94">
        <f>average!BO19</f>
        <v>-3746.28191035865</v>
      </c>
      <c r="BJ12" s="94">
        <f>average!BP19</f>
        <v>-2858.36550516745</v>
      </c>
      <c r="BK12" s="94">
        <f>average!BQ19</f>
        <v>-2131.80953127848</v>
      </c>
      <c r="BL12" s="94">
        <f>average!BR19</f>
        <v>-1521.67252946299</v>
      </c>
      <c r="BM12" s="94">
        <f>average!BS19</f>
        <v>-925.6464946722</v>
      </c>
      <c r="BN12" s="94">
        <f>average!BT19</f>
        <v>-562.511893861939</v>
      </c>
      <c r="BO12" s="94">
        <f>average!BU19</f>
        <v>-389.724342753076</v>
      </c>
      <c r="BP12" s="94">
        <f>average!BV19</f>
        <v>-155.435453645153</v>
      </c>
      <c r="BQ12" s="94">
        <f>average!BW19</f>
        <v>298.780701955138</v>
      </c>
      <c r="BR12" s="94">
        <f>average!BX19</f>
        <v>697.991848870788</v>
      </c>
      <c r="BS12" s="94">
        <f>average!BY19</f>
        <v>1262.4243115357</v>
      </c>
      <c r="BT12" s="94">
        <f>average!BZ19</f>
        <v>1873.33922905705</v>
      </c>
      <c r="BU12" s="94">
        <f>average!CA19</f>
        <v>2350.38892352069</v>
      </c>
      <c r="BV12" s="94">
        <f>average!CB19</f>
        <v>2690.09897479058</v>
      </c>
      <c r="BW12" s="94">
        <f>average!CC19</f>
        <v>3056.72082071623</v>
      </c>
      <c r="BX12" s="94">
        <f>average!CD19</f>
        <v>3378.53705475099</v>
      </c>
      <c r="BY12" s="94">
        <f>average!CE19</f>
        <v>3669.9749824567</v>
      </c>
      <c r="BZ12" s="94">
        <f>average!CF19</f>
        <v>4050.47766251432</v>
      </c>
      <c r="CA12" s="94">
        <f>average!CG19</f>
        <v>4326.02347624728</v>
      </c>
      <c r="CB12" s="94">
        <f>average!CH19</f>
        <v>4526.80552605246</v>
      </c>
      <c r="CC12" s="94">
        <f>average!CI19</f>
        <v>4686.05742862702</v>
      </c>
      <c r="CD12" s="94">
        <f>average!CJ19</f>
        <v>4795.17765152849</v>
      </c>
      <c r="CE12" s="94">
        <f>average!CK19</f>
        <v>4837.37646690358</v>
      </c>
      <c r="CF12" s="94">
        <f>average!CL19</f>
        <v>4940.95456881673</v>
      </c>
      <c r="CG12" s="94">
        <f>average!CM19</f>
        <v>5019.53015525069</v>
      </c>
      <c r="CH12" s="94">
        <f>average!CN19</f>
        <v>5102.11280653647</v>
      </c>
      <c r="CI12" s="94">
        <f>average!CO19</f>
        <v>5149.49879971711</v>
      </c>
      <c r="CJ12" s="94">
        <f>average!CP19</f>
        <v>5154.01453399371</v>
      </c>
      <c r="CK12" s="94">
        <f>average!CQ19</f>
        <v>5108.97804184217</v>
      </c>
      <c r="CL12" s="94">
        <f>average!CR19</f>
        <v>5029.27480019994</v>
      </c>
      <c r="CM12" s="94">
        <f>average!CS19</f>
        <v>4915.02180564135</v>
      </c>
      <c r="CN12" s="94">
        <f>average!CT19</f>
        <v>4800.76881108277</v>
      </c>
    </row>
    <row r="13" spans="1:92" ht="12.75">
      <c r="A13" t="s">
        <v>155</v>
      </c>
      <c r="B13" s="94">
        <f>average!H18</f>
        <v>3215.79839606056</v>
      </c>
      <c r="C13" s="94">
        <f>average!I18</f>
        <v>3781.65286261223</v>
      </c>
      <c r="D13" s="94">
        <f>average!J18</f>
        <v>4347.5073291639</v>
      </c>
      <c r="E13" s="94">
        <f>average!K18</f>
        <v>5070.08544554569</v>
      </c>
      <c r="F13" s="94">
        <f>average!L18</f>
        <v>6066.59104173422</v>
      </c>
      <c r="G13" s="94">
        <f>average!M18</f>
        <v>7343.39009284668</v>
      </c>
      <c r="H13" s="94">
        <f>average!N18</f>
        <v>8438.1001637518</v>
      </c>
      <c r="I13" s="94">
        <f>average!O18</f>
        <v>9261.88609413636</v>
      </c>
      <c r="J13" s="94">
        <f>average!P18</f>
        <v>9821.60234044909</v>
      </c>
      <c r="K13" s="94">
        <f>average!Q18</f>
        <v>10103.8037564314</v>
      </c>
      <c r="L13" s="94">
        <f>average!R18</f>
        <v>10112.363203914</v>
      </c>
      <c r="M13" s="94">
        <f>average!S18</f>
        <v>10077.5307253997</v>
      </c>
      <c r="N13" s="94">
        <f>average!T18</f>
        <v>10023.2528878944</v>
      </c>
      <c r="O13" s="94">
        <f>average!U18</f>
        <v>9931.41602544407</v>
      </c>
      <c r="P13" s="94">
        <f>average!V18</f>
        <v>9696.88508166098</v>
      </c>
      <c r="Q13" s="94">
        <f>average!W18</f>
        <v>9260.05223830638</v>
      </c>
      <c r="R13" s="94">
        <f>average!X18</f>
        <v>8587.25584538916</v>
      </c>
      <c r="S13" s="94">
        <f>average!Y18</f>
        <v>7671.1486750281</v>
      </c>
      <c r="T13" s="94">
        <f>average!Z18</f>
        <v>6517.92584811587</v>
      </c>
      <c r="U13" s="94">
        <f>average!AA18</f>
        <v>5285.48857816413</v>
      </c>
      <c r="V13" s="94">
        <f>average!AB18</f>
        <v>4033.69708903203</v>
      </c>
      <c r="W13" s="94">
        <f>average!AC18</f>
        <v>2791.85513287983</v>
      </c>
      <c r="X13" s="94">
        <f>average!AD18</f>
        <v>1567.53400960768</v>
      </c>
      <c r="Y13" s="94">
        <f>average!AE18</f>
        <v>387.886681531547</v>
      </c>
      <c r="Z13" s="94">
        <f>average!AF18</f>
        <v>-769.442722589193</v>
      </c>
      <c r="AA13" s="94">
        <f>average!AG18</f>
        <v>-1882.7136598846</v>
      </c>
      <c r="AB13" s="94">
        <f>average!AH18</f>
        <v>-2896.3357773899</v>
      </c>
      <c r="AC13" s="94">
        <f>average!AI18</f>
        <v>-3807.69057890668</v>
      </c>
      <c r="AD13" s="94">
        <f>average!AJ18</f>
        <v>-4618.84669935668</v>
      </c>
      <c r="AE13" s="94">
        <f>average!AK18</f>
        <v>-5318.57889316767</v>
      </c>
      <c r="AF13" s="94">
        <f>average!AL18</f>
        <v>-5900.87836159987</v>
      </c>
      <c r="AG13" s="94">
        <f>average!AM18</f>
        <v>-6416.41515583631</v>
      </c>
      <c r="AH13" s="94">
        <f>average!AN18</f>
        <v>-6853.32704833195</v>
      </c>
      <c r="AI13" s="94">
        <f>average!AO18</f>
        <v>-7195.67322791831</v>
      </c>
      <c r="AJ13" s="94">
        <f>average!AP18</f>
        <v>-7526.6031934195</v>
      </c>
      <c r="AK13" s="94">
        <f>average!AQ18</f>
        <v>-7871.54742062485</v>
      </c>
      <c r="AL13" s="94">
        <f>average!AR18</f>
        <v>-8196.94124180885</v>
      </c>
      <c r="AM13" s="94">
        <f>average!AS18</f>
        <v>-8533.48704312004</v>
      </c>
      <c r="AN13" s="94">
        <f>average!AT18</f>
        <v>-8858.494927982</v>
      </c>
      <c r="AO13" s="94">
        <f>average!AU18</f>
        <v>-9143.61511961708</v>
      </c>
      <c r="AP13" s="94">
        <f>average!AV18</f>
        <v>-9384.63931975185</v>
      </c>
      <c r="AQ13" s="94">
        <f>average!AW18</f>
        <v>-9592.63922285276</v>
      </c>
      <c r="AR13" s="94">
        <f>average!AX18</f>
        <v>-9771.23984336606</v>
      </c>
      <c r="AS13" s="94">
        <f>average!AY18</f>
        <v>-9977.64188505163</v>
      </c>
      <c r="AT13" s="94">
        <f>average!AZ18</f>
        <v>-10191.7592933736</v>
      </c>
      <c r="AU13" s="94">
        <f>average!BA18</f>
        <v>-10418.2742806878</v>
      </c>
      <c r="AV13" s="94">
        <f>average!BB18</f>
        <v>-10709.1848267392</v>
      </c>
      <c r="AW13" s="94">
        <f>average!BC18</f>
        <v>-11011.532675557</v>
      </c>
      <c r="AX13" s="94">
        <f>average!BD18</f>
        <v>-11285.4904767625</v>
      </c>
      <c r="AY13" s="94">
        <f>average!BE18</f>
        <v>-11511.5580030532</v>
      </c>
      <c r="AZ13" s="94">
        <f>average!BF18</f>
        <v>-11714.4988495364</v>
      </c>
      <c r="BA13" s="94">
        <f>average!BG18</f>
        <v>-11763.5100667149</v>
      </c>
      <c r="BB13" s="94">
        <f>average!BH18</f>
        <v>-11675.2483485261</v>
      </c>
      <c r="BC13" s="94">
        <f>average!BI18</f>
        <v>-11484.4035052532</v>
      </c>
      <c r="BD13" s="94">
        <f>average!BJ18</f>
        <v>-11189.5139475</v>
      </c>
      <c r="BE13" s="94">
        <f>average!BK18</f>
        <v>-10746.3081793923</v>
      </c>
      <c r="BF13" s="94">
        <f>average!BL18</f>
        <v>-10231.7543222411</v>
      </c>
      <c r="BG13" s="94">
        <f>average!BM18</f>
        <v>-9647.72749821034</v>
      </c>
      <c r="BH13" s="94">
        <f>average!BN18</f>
        <v>-8857.59166163088</v>
      </c>
      <c r="BI13" s="94">
        <f>average!BO18</f>
        <v>-7870.12755318668</v>
      </c>
      <c r="BJ13" s="94">
        <f>average!BP18</f>
        <v>-6648.38014199502</v>
      </c>
      <c r="BK13" s="94">
        <f>average!BQ18</f>
        <v>-4949.6130718185</v>
      </c>
      <c r="BL13" s="94">
        <f>average!BR18</f>
        <v>-2757.45360658488</v>
      </c>
      <c r="BM13" s="94">
        <f>average!BS18</f>
        <v>-293.183764304704</v>
      </c>
      <c r="BN13" s="94">
        <f>average!BT18</f>
        <v>2330.47237648713</v>
      </c>
      <c r="BO13" s="94">
        <f>average!BU18</f>
        <v>4989.9371285726</v>
      </c>
      <c r="BP13" s="94">
        <f>average!BV18</f>
        <v>7145.3279095242</v>
      </c>
      <c r="BQ13" s="94">
        <f>average!BW18</f>
        <v>8739.69963862576</v>
      </c>
      <c r="BR13" s="94">
        <f>average!BX18</f>
        <v>9949.9361687204</v>
      </c>
      <c r="BS13" s="94">
        <f>average!BY18</f>
        <v>10772.1232816635</v>
      </c>
      <c r="BT13" s="94">
        <f>average!BZ18</f>
        <v>11281.7348810206</v>
      </c>
      <c r="BU13" s="94">
        <f>average!CA18</f>
        <v>11979.1887321543</v>
      </c>
      <c r="BV13" s="94">
        <f>average!CB18</f>
        <v>12802.226593583</v>
      </c>
      <c r="BW13" s="94">
        <f>average!CC18</f>
        <v>13720.0513278518</v>
      </c>
      <c r="BX13" s="94">
        <f>average!CD18</f>
        <v>14812.1846490145</v>
      </c>
      <c r="BY13" s="94">
        <f>average!CE18</f>
        <v>16037.3323763724</v>
      </c>
      <c r="BZ13" s="94">
        <f>average!CF18</f>
        <v>16990.1775835482</v>
      </c>
      <c r="CA13" s="94">
        <f>average!CG18</f>
        <v>17720.3164845415</v>
      </c>
      <c r="CB13" s="94">
        <f>average!CH18</f>
        <v>18232.5339071277</v>
      </c>
      <c r="CC13" s="94">
        <f>average!CI18</f>
        <v>18536.6734603123</v>
      </c>
      <c r="CD13" s="94">
        <f>average!CJ18</f>
        <v>18680.2797555849</v>
      </c>
      <c r="CE13" s="94">
        <f>average!CK18</f>
        <v>19064.1515217279</v>
      </c>
      <c r="CF13" s="94">
        <f>average!CL18</f>
        <v>19712.3676437048</v>
      </c>
      <c r="CG13" s="94">
        <f>average!CM18</f>
        <v>20592.4458820678</v>
      </c>
      <c r="CH13" s="94">
        <f>average!CN18</f>
        <v>21615.6514367429</v>
      </c>
      <c r="CI13" s="94">
        <f>average!CO18</f>
        <v>22803.2322767783</v>
      </c>
      <c r="CJ13" s="94">
        <f>average!CP18</f>
        <v>23758.9262711007</v>
      </c>
      <c r="CK13" s="94">
        <f>average!CQ18</f>
        <v>24462.9041781461</v>
      </c>
      <c r="CL13" s="94">
        <f>average!CR18</f>
        <v>24898.2869555437</v>
      </c>
      <c r="CM13" s="94">
        <f>average!CS18</f>
        <v>25220.4779662914</v>
      </c>
      <c r="CN13" s="94">
        <f>average!CT18</f>
        <v>25542.6689770391</v>
      </c>
    </row>
    <row r="14" spans="1:92" ht="12.75">
      <c r="A14" t="s">
        <v>156</v>
      </c>
      <c r="B14" s="94">
        <f>average!H13</f>
        <v>0</v>
      </c>
      <c r="C14" s="94">
        <f>average!I13</f>
        <v>0</v>
      </c>
      <c r="D14" s="94">
        <f>average!J13</f>
        <v>0</v>
      </c>
      <c r="E14" s="94">
        <f>average!K13</f>
        <v>0</v>
      </c>
      <c r="F14" s="94">
        <f>average!L13</f>
        <v>0</v>
      </c>
      <c r="G14" s="94">
        <f>average!M13</f>
        <v>0</v>
      </c>
      <c r="H14" s="94">
        <f>average!N13</f>
        <v>0</v>
      </c>
      <c r="I14" s="94">
        <f>average!O13</f>
        <v>0</v>
      </c>
      <c r="J14" s="94">
        <f>average!P13</f>
        <v>0</v>
      </c>
      <c r="K14" s="94">
        <f>average!Q13</f>
        <v>0</v>
      </c>
      <c r="L14" s="94">
        <f>average!R13</f>
        <v>0</v>
      </c>
      <c r="M14" s="94">
        <f>average!S13</f>
        <v>0</v>
      </c>
      <c r="N14" s="94">
        <f>average!T13</f>
        <v>0</v>
      </c>
      <c r="O14" s="94">
        <f>average!U13</f>
        <v>0</v>
      </c>
      <c r="P14" s="94">
        <f>average!V13</f>
        <v>0</v>
      </c>
      <c r="Q14" s="94">
        <f>average!W13</f>
        <v>0</v>
      </c>
      <c r="R14" s="94">
        <f>average!X13</f>
        <v>0</v>
      </c>
      <c r="S14" s="94">
        <f>average!Y13</f>
        <v>-348.265709093218</v>
      </c>
      <c r="T14" s="94">
        <f>average!Z13</f>
        <v>-369.185671044705</v>
      </c>
      <c r="U14" s="94">
        <f>average!AA13</f>
        <v>-293.028886384065</v>
      </c>
      <c r="V14" s="94">
        <f>average!AB13</f>
        <v>-49.5487141481535</v>
      </c>
      <c r="W14" s="94">
        <f>average!AC13</f>
        <v>323.849516727209</v>
      </c>
      <c r="X14" s="94">
        <f>average!AD13</f>
        <v>773.716391200633</v>
      </c>
      <c r="Y14" s="94">
        <f>average!AE13</f>
        <v>1248.21616562152</v>
      </c>
      <c r="Z14" s="94">
        <f>average!AF13</f>
        <v>1684.55977774642</v>
      </c>
      <c r="AA14" s="94">
        <f>average!AG13</f>
        <v>2004.37316761404</v>
      </c>
      <c r="AB14" s="94">
        <f>average!AH13</f>
        <v>2281.32187790848</v>
      </c>
      <c r="AC14" s="94">
        <f>average!AI13</f>
        <v>2523.217849505</v>
      </c>
      <c r="AD14" s="94">
        <f>average!AJ13</f>
        <v>2787.76957085429</v>
      </c>
      <c r="AE14" s="94">
        <f>average!AK13</f>
        <v>3078.63470160869</v>
      </c>
      <c r="AF14" s="94">
        <f>average!AL13</f>
        <v>3388.9041407432</v>
      </c>
      <c r="AG14" s="94">
        <f>average!AM13</f>
        <v>3680.37144647417</v>
      </c>
      <c r="AH14" s="94">
        <f>average!AN13</f>
        <v>3921.98440099868</v>
      </c>
      <c r="AI14" s="94">
        <f>average!AO13</f>
        <v>4181.7505982154</v>
      </c>
      <c r="AJ14" s="94">
        <f>average!AP13</f>
        <v>4449.55704074765</v>
      </c>
      <c r="AK14" s="94">
        <f>average!AQ13</f>
        <v>4724.94250987838</v>
      </c>
      <c r="AL14" s="94">
        <f>average!AR13</f>
        <v>4927.34533478436</v>
      </c>
      <c r="AM14" s="94">
        <f>average!AS13</f>
        <v>5126.20053157227</v>
      </c>
      <c r="AN14" s="94">
        <f>average!AT13</f>
        <v>5332.75083334321</v>
      </c>
      <c r="AO14" s="94">
        <f>average!AU13</f>
        <v>5522.67444315689</v>
      </c>
      <c r="AP14" s="94">
        <f>average!AV13</f>
        <v>5750.70354084002</v>
      </c>
      <c r="AQ14" s="94">
        <f>average!AW13</f>
        <v>5910.43724673377</v>
      </c>
      <c r="AR14" s="94">
        <f>average!AX13</f>
        <v>6094.31857475213</v>
      </c>
      <c r="AS14" s="94">
        <f>average!AY13</f>
        <v>6297.59111954464</v>
      </c>
      <c r="AT14" s="94">
        <f>average!AZ13</f>
        <v>6448.34677419427</v>
      </c>
      <c r="AU14" s="94">
        <f>average!BA13</f>
        <v>6646.81198713121</v>
      </c>
      <c r="AV14" s="94">
        <f>average!BB13</f>
        <v>6646.48429899956</v>
      </c>
      <c r="AW14" s="94">
        <f>average!BC13</f>
        <v>6771.47115266372</v>
      </c>
      <c r="AX14" s="94">
        <f>average!BD13</f>
        <v>6891.44176298294</v>
      </c>
      <c r="AY14" s="94">
        <f>average!BE13</f>
        <v>7082.98238004662</v>
      </c>
      <c r="AZ14" s="94">
        <f>average!BF13</f>
        <v>7480.34076888344</v>
      </c>
      <c r="BA14" s="94">
        <f>average!BG13</f>
        <v>7787.68788968312</v>
      </c>
      <c r="BB14" s="94">
        <f>average!BH13</f>
        <v>8078.6719678974</v>
      </c>
      <c r="BC14" s="94">
        <f>average!BI13</f>
        <v>7723.61903149863</v>
      </c>
      <c r="BD14" s="94">
        <f>average!BJ13</f>
        <v>7961.17527864927</v>
      </c>
      <c r="BE14" s="94">
        <f>average!BK13</f>
        <v>8339.16650395845</v>
      </c>
      <c r="BF14" s="94">
        <f>average!BL13</f>
        <v>8893.04783913806</v>
      </c>
      <c r="BG14" s="94">
        <f>average!BM13</f>
        <v>9536.75438077598</v>
      </c>
      <c r="BH14" s="94">
        <f>average!BN13</f>
        <v>10365.0667810021</v>
      </c>
      <c r="BI14" s="94">
        <f>average!BO13</f>
        <v>11217.7870580672</v>
      </c>
      <c r="BJ14" s="94">
        <f>average!BP13</f>
        <v>11933.0494213983</v>
      </c>
      <c r="BK14" s="94">
        <f>average!BQ13</f>
        <v>13007.199434061</v>
      </c>
      <c r="BL14" s="94">
        <f>average!BR13</f>
        <v>13513.6119091778</v>
      </c>
      <c r="BM14" s="94">
        <f>average!BS13</f>
        <v>13839.2836238915</v>
      </c>
      <c r="BN14" s="94">
        <f>average!BT13</f>
        <v>14459.8525476176</v>
      </c>
      <c r="BO14" s="94">
        <f>average!BU13</f>
        <v>15568.7498780519</v>
      </c>
      <c r="BP14" s="94">
        <f>average!BV13</f>
        <v>16387.9378975907</v>
      </c>
      <c r="BQ14" s="94">
        <f>average!BW13</f>
        <v>16662.2065467783</v>
      </c>
      <c r="BR14" s="94">
        <f>average!BX13</f>
        <v>17679.5845214237</v>
      </c>
      <c r="BS14" s="94">
        <f>average!BY13</f>
        <v>18730.5274030794</v>
      </c>
      <c r="BT14" s="94">
        <f>average!BZ13</f>
        <v>18924.0635290009</v>
      </c>
      <c r="BU14" s="94">
        <f>average!CA13</f>
        <v>19571.0066144788</v>
      </c>
      <c r="BV14" s="94">
        <f>average!CB13</f>
        <v>19279.2924903723</v>
      </c>
      <c r="BW14" s="94">
        <f>average!CC13</f>
        <v>20479.2615841152</v>
      </c>
      <c r="BX14" s="94">
        <f>average!CD13</f>
        <v>20315.0603234411</v>
      </c>
      <c r="BY14" s="94">
        <f>average!CE13</f>
        <v>21093.7232407743</v>
      </c>
      <c r="BZ14" s="94">
        <f>average!CF13</f>
        <v>21584.5235668724</v>
      </c>
      <c r="CA14" s="94">
        <f>average!CG13</f>
        <v>23274.7566039576</v>
      </c>
      <c r="CB14" s="94">
        <f>average!CH13</f>
        <v>23748.2825796121</v>
      </c>
      <c r="CC14" s="94">
        <f>average!CI13</f>
        <v>24300.9653586289</v>
      </c>
      <c r="CD14" s="94">
        <f>average!CJ13</f>
        <v>24418.314463806</v>
      </c>
      <c r="CE14" s="94">
        <f>average!CK13</f>
        <v>25180.4230688098</v>
      </c>
      <c r="CF14" s="94">
        <f>average!CL13</f>
        <v>26300.465455749</v>
      </c>
      <c r="CG14" s="94">
        <f>average!CM13</f>
        <v>27432.2294767199</v>
      </c>
      <c r="CH14" s="94">
        <f>average!CN13</f>
        <v>28796.7810441529</v>
      </c>
      <c r="CI14" s="94">
        <f>average!CO13</f>
        <v>31346.6104764454</v>
      </c>
      <c r="CJ14" s="94">
        <f>average!CP13</f>
        <v>32738.468299615</v>
      </c>
      <c r="CK14" s="94">
        <f>average!CQ13</f>
        <v>36268.3445522573</v>
      </c>
      <c r="CL14" s="94">
        <f>average!CR13</f>
        <v>36518.177850085</v>
      </c>
      <c r="CM14" s="94">
        <f>average!CS13</f>
        <v>37180.6018233697</v>
      </c>
      <c r="CN14" s="94">
        <f>average!CT13</f>
        <v>39489.7386588276</v>
      </c>
    </row>
    <row r="17" ht="12.75">
      <c r="A17" s="19" t="s">
        <v>158</v>
      </c>
    </row>
    <row r="18" spans="2:92" ht="12.75">
      <c r="B18">
        <f>B10</f>
        <v>0</v>
      </c>
      <c r="C18">
        <f aca="true" t="shared" si="2" ref="C18:BN18">C10</f>
        <v>1</v>
      </c>
      <c r="D18">
        <f t="shared" si="2"/>
        <v>2</v>
      </c>
      <c r="E18">
        <f t="shared" si="2"/>
        <v>3</v>
      </c>
      <c r="F18">
        <f t="shared" si="2"/>
        <v>4</v>
      </c>
      <c r="G18">
        <f t="shared" si="2"/>
        <v>5</v>
      </c>
      <c r="H18">
        <f t="shared" si="2"/>
        <v>6</v>
      </c>
      <c r="I18">
        <f t="shared" si="2"/>
        <v>7</v>
      </c>
      <c r="J18">
        <f t="shared" si="2"/>
        <v>8</v>
      </c>
      <c r="K18">
        <f t="shared" si="2"/>
        <v>9</v>
      </c>
      <c r="L18">
        <f t="shared" si="2"/>
        <v>10</v>
      </c>
      <c r="M18">
        <f t="shared" si="2"/>
        <v>11</v>
      </c>
      <c r="N18">
        <f t="shared" si="2"/>
        <v>12</v>
      </c>
      <c r="O18">
        <f t="shared" si="2"/>
        <v>13</v>
      </c>
      <c r="P18">
        <f t="shared" si="2"/>
        <v>14</v>
      </c>
      <c r="Q18">
        <f t="shared" si="2"/>
        <v>15</v>
      </c>
      <c r="R18">
        <f t="shared" si="2"/>
        <v>16</v>
      </c>
      <c r="S18">
        <f t="shared" si="2"/>
        <v>17</v>
      </c>
      <c r="T18">
        <f t="shared" si="2"/>
        <v>18</v>
      </c>
      <c r="U18">
        <f t="shared" si="2"/>
        <v>19</v>
      </c>
      <c r="V18">
        <f t="shared" si="2"/>
        <v>20</v>
      </c>
      <c r="W18">
        <f t="shared" si="2"/>
        <v>21</v>
      </c>
      <c r="X18">
        <f t="shared" si="2"/>
        <v>22</v>
      </c>
      <c r="Y18">
        <f t="shared" si="2"/>
        <v>23</v>
      </c>
      <c r="Z18">
        <f t="shared" si="2"/>
        <v>24</v>
      </c>
      <c r="AA18">
        <f t="shared" si="2"/>
        <v>25</v>
      </c>
      <c r="AB18">
        <f t="shared" si="2"/>
        <v>26</v>
      </c>
      <c r="AC18">
        <f t="shared" si="2"/>
        <v>27</v>
      </c>
      <c r="AD18">
        <f t="shared" si="2"/>
        <v>28</v>
      </c>
      <c r="AE18">
        <f t="shared" si="2"/>
        <v>29</v>
      </c>
      <c r="AF18">
        <f t="shared" si="2"/>
        <v>30</v>
      </c>
      <c r="AG18">
        <f t="shared" si="2"/>
        <v>31</v>
      </c>
      <c r="AH18">
        <f t="shared" si="2"/>
        <v>32</v>
      </c>
      <c r="AI18">
        <f t="shared" si="2"/>
        <v>33</v>
      </c>
      <c r="AJ18">
        <f t="shared" si="2"/>
        <v>34</v>
      </c>
      <c r="AK18">
        <f t="shared" si="2"/>
        <v>35</v>
      </c>
      <c r="AL18">
        <f t="shared" si="2"/>
        <v>36</v>
      </c>
      <c r="AM18">
        <f t="shared" si="2"/>
        <v>37</v>
      </c>
      <c r="AN18">
        <f t="shared" si="2"/>
        <v>38</v>
      </c>
      <c r="AO18">
        <f t="shared" si="2"/>
        <v>39</v>
      </c>
      <c r="AP18">
        <f t="shared" si="2"/>
        <v>40</v>
      </c>
      <c r="AQ18">
        <f t="shared" si="2"/>
        <v>41</v>
      </c>
      <c r="AR18">
        <f t="shared" si="2"/>
        <v>42</v>
      </c>
      <c r="AS18">
        <f t="shared" si="2"/>
        <v>43</v>
      </c>
      <c r="AT18">
        <f t="shared" si="2"/>
        <v>44</v>
      </c>
      <c r="AU18">
        <f t="shared" si="2"/>
        <v>45</v>
      </c>
      <c r="AV18">
        <f t="shared" si="2"/>
        <v>46</v>
      </c>
      <c r="AW18">
        <f t="shared" si="2"/>
        <v>47</v>
      </c>
      <c r="AX18">
        <f t="shared" si="2"/>
        <v>48</v>
      </c>
      <c r="AY18">
        <f t="shared" si="2"/>
        <v>49</v>
      </c>
      <c r="AZ18">
        <f t="shared" si="2"/>
        <v>50</v>
      </c>
      <c r="BA18">
        <f t="shared" si="2"/>
        <v>51</v>
      </c>
      <c r="BB18">
        <f t="shared" si="2"/>
        <v>52</v>
      </c>
      <c r="BC18">
        <f t="shared" si="2"/>
        <v>53</v>
      </c>
      <c r="BD18">
        <f t="shared" si="2"/>
        <v>54</v>
      </c>
      <c r="BE18">
        <f t="shared" si="2"/>
        <v>55</v>
      </c>
      <c r="BF18">
        <f t="shared" si="2"/>
        <v>56</v>
      </c>
      <c r="BG18">
        <f t="shared" si="2"/>
        <v>57</v>
      </c>
      <c r="BH18">
        <f t="shared" si="2"/>
        <v>58</v>
      </c>
      <c r="BI18">
        <f t="shared" si="2"/>
        <v>59</v>
      </c>
      <c r="BJ18">
        <f t="shared" si="2"/>
        <v>60</v>
      </c>
      <c r="BK18">
        <f t="shared" si="2"/>
        <v>61</v>
      </c>
      <c r="BL18">
        <f t="shared" si="2"/>
        <v>62</v>
      </c>
      <c r="BM18">
        <f t="shared" si="2"/>
        <v>63</v>
      </c>
      <c r="BN18">
        <f t="shared" si="2"/>
        <v>64</v>
      </c>
      <c r="BO18">
        <f aca="true" t="shared" si="3" ref="BO18:CN18">BO10</f>
        <v>65</v>
      </c>
      <c r="BP18">
        <f t="shared" si="3"/>
        <v>66</v>
      </c>
      <c r="BQ18">
        <f t="shared" si="3"/>
        <v>67</v>
      </c>
      <c r="BR18">
        <f t="shared" si="3"/>
        <v>68</v>
      </c>
      <c r="BS18">
        <f t="shared" si="3"/>
        <v>69</v>
      </c>
      <c r="BT18">
        <f t="shared" si="3"/>
        <v>70</v>
      </c>
      <c r="BU18">
        <f t="shared" si="3"/>
        <v>71</v>
      </c>
      <c r="BV18">
        <f t="shared" si="3"/>
        <v>72</v>
      </c>
      <c r="BW18">
        <f t="shared" si="3"/>
        <v>73</v>
      </c>
      <c r="BX18">
        <f t="shared" si="3"/>
        <v>74</v>
      </c>
      <c r="BY18">
        <f t="shared" si="3"/>
        <v>75</v>
      </c>
      <c r="BZ18">
        <f t="shared" si="3"/>
        <v>76</v>
      </c>
      <c r="CA18">
        <f t="shared" si="3"/>
        <v>77</v>
      </c>
      <c r="CB18">
        <f t="shared" si="3"/>
        <v>78</v>
      </c>
      <c r="CC18">
        <f t="shared" si="3"/>
        <v>79</v>
      </c>
      <c r="CD18">
        <f t="shared" si="3"/>
        <v>80</v>
      </c>
      <c r="CE18">
        <f t="shared" si="3"/>
        <v>81</v>
      </c>
      <c r="CF18">
        <f t="shared" si="3"/>
        <v>82</v>
      </c>
      <c r="CG18">
        <f t="shared" si="3"/>
        <v>83</v>
      </c>
      <c r="CH18">
        <f t="shared" si="3"/>
        <v>84</v>
      </c>
      <c r="CI18">
        <f t="shared" si="3"/>
        <v>85</v>
      </c>
      <c r="CJ18">
        <f t="shared" si="3"/>
        <v>86</v>
      </c>
      <c r="CK18">
        <f t="shared" si="3"/>
        <v>87</v>
      </c>
      <c r="CL18">
        <f t="shared" si="3"/>
        <v>88</v>
      </c>
      <c r="CM18">
        <f t="shared" si="3"/>
        <v>89</v>
      </c>
      <c r="CN18">
        <f t="shared" si="3"/>
        <v>90</v>
      </c>
    </row>
    <row r="19" spans="1:92" ht="12.75">
      <c r="A19" t="s">
        <v>95</v>
      </c>
      <c r="B19" s="94">
        <f>B11/1000</f>
        <v>0</v>
      </c>
      <c r="C19" s="94">
        <f aca="true" t="shared" si="4" ref="C19:BN20">C11/1000</f>
        <v>0</v>
      </c>
      <c r="D19" s="94">
        <f t="shared" si="4"/>
        <v>0</v>
      </c>
      <c r="E19" s="94">
        <f t="shared" si="4"/>
        <v>0</v>
      </c>
      <c r="F19" s="94">
        <f t="shared" si="4"/>
        <v>0</v>
      </c>
      <c r="G19" s="94">
        <f t="shared" si="4"/>
        <v>0</v>
      </c>
      <c r="H19" s="94">
        <f t="shared" si="4"/>
        <v>0</v>
      </c>
      <c r="I19" s="94">
        <f t="shared" si="4"/>
        <v>0</v>
      </c>
      <c r="J19" s="94">
        <f t="shared" si="4"/>
        <v>0</v>
      </c>
      <c r="K19" s="94">
        <f t="shared" si="4"/>
        <v>0</v>
      </c>
      <c r="L19" s="94">
        <f t="shared" si="4"/>
        <v>0</v>
      </c>
      <c r="M19" s="94">
        <f t="shared" si="4"/>
        <v>0</v>
      </c>
      <c r="N19" s="94">
        <f t="shared" si="4"/>
        <v>0</v>
      </c>
      <c r="O19" s="94">
        <f t="shared" si="4"/>
        <v>0</v>
      </c>
      <c r="P19" s="94">
        <f t="shared" si="4"/>
        <v>0</v>
      </c>
      <c r="Q19" s="94">
        <f t="shared" si="4"/>
        <v>0</v>
      </c>
      <c r="R19" s="94">
        <f t="shared" si="4"/>
        <v>0</v>
      </c>
      <c r="S19" s="94">
        <f t="shared" si="4"/>
        <v>0.106017453208554</v>
      </c>
      <c r="T19" s="94">
        <f t="shared" si="4"/>
        <v>0.12294611426229299</v>
      </c>
      <c r="U19" s="94">
        <f t="shared" si="4"/>
        <v>0.137788311279965</v>
      </c>
      <c r="V19" s="94">
        <f t="shared" si="4"/>
        <v>0.163631541114171</v>
      </c>
      <c r="W19" s="94">
        <f t="shared" si="4"/>
        <v>0.18489869241554002</v>
      </c>
      <c r="X19" s="94">
        <f t="shared" si="4"/>
        <v>0.217588078715292</v>
      </c>
      <c r="Y19" s="94">
        <f t="shared" si="4"/>
        <v>0.245831560029935</v>
      </c>
      <c r="Z19" s="94">
        <f t="shared" si="4"/>
        <v>0.267831607190728</v>
      </c>
      <c r="AA19" s="94">
        <f t="shared" si="4"/>
        <v>0.316843581231953</v>
      </c>
      <c r="AB19" s="94">
        <f t="shared" si="4"/>
        <v>0.346796306358091</v>
      </c>
      <c r="AC19" s="94">
        <f t="shared" si="4"/>
        <v>0.385275872475132</v>
      </c>
      <c r="AD19" s="94">
        <f t="shared" si="4"/>
        <v>0.398151008074369</v>
      </c>
      <c r="AE19" s="94">
        <f t="shared" si="4"/>
        <v>0.420689498977166</v>
      </c>
      <c r="AF19" s="94">
        <f t="shared" si="4"/>
        <v>0.44413118876172003</v>
      </c>
      <c r="AG19" s="94">
        <f t="shared" si="4"/>
        <v>0.499214738556387</v>
      </c>
      <c r="AH19" s="94">
        <f t="shared" si="4"/>
        <v>0.586516892828996</v>
      </c>
      <c r="AI19" s="94">
        <f t="shared" si="4"/>
        <v>0.63265850549112</v>
      </c>
      <c r="AJ19" s="94">
        <f t="shared" si="4"/>
        <v>0.66467239526591</v>
      </c>
      <c r="AK19" s="94">
        <f t="shared" si="4"/>
        <v>0.651531976165368</v>
      </c>
      <c r="AL19" s="94">
        <f t="shared" si="4"/>
        <v>0.724204428076465</v>
      </c>
      <c r="AM19" s="94">
        <f t="shared" si="4"/>
        <v>0.795828192760499</v>
      </c>
      <c r="AN19" s="94">
        <f t="shared" si="4"/>
        <v>0.8642113706829719</v>
      </c>
      <c r="AO19" s="94">
        <f t="shared" si="4"/>
        <v>0.94171955510211</v>
      </c>
      <c r="AP19" s="94">
        <f t="shared" si="4"/>
        <v>0.995892745392453</v>
      </c>
      <c r="AQ19" s="94">
        <f t="shared" si="4"/>
        <v>1.10340304936538</v>
      </c>
      <c r="AR19" s="94">
        <f t="shared" si="4"/>
        <v>1.1761886369086898</v>
      </c>
      <c r="AS19" s="94">
        <f t="shared" si="4"/>
        <v>1.20949643871799</v>
      </c>
      <c r="AT19" s="94">
        <f t="shared" si="4"/>
        <v>1.30634922288052</v>
      </c>
      <c r="AU19" s="94">
        <f t="shared" si="4"/>
        <v>1.33607905833278</v>
      </c>
      <c r="AV19" s="94">
        <f t="shared" si="4"/>
        <v>1.5527914807791101</v>
      </c>
      <c r="AW19" s="94">
        <f t="shared" si="4"/>
        <v>1.68761552358069</v>
      </c>
      <c r="AX19" s="94">
        <f t="shared" si="4"/>
        <v>1.87680097152354</v>
      </c>
      <c r="AY19" s="94">
        <f t="shared" si="4"/>
        <v>1.97032595179106</v>
      </c>
      <c r="AZ19" s="94">
        <f t="shared" si="4"/>
        <v>1.86932687590801</v>
      </c>
      <c r="BA19" s="94">
        <f t="shared" si="4"/>
        <v>1.90601858528055</v>
      </c>
      <c r="BB19" s="94">
        <f t="shared" si="4"/>
        <v>1.89330955066866</v>
      </c>
      <c r="BC19" s="94">
        <f t="shared" si="4"/>
        <v>2.50872626968048</v>
      </c>
      <c r="BD19" s="94">
        <f t="shared" si="4"/>
        <v>2.61041680834452</v>
      </c>
      <c r="BE19" s="94">
        <f t="shared" si="4"/>
        <v>2.72661219785366</v>
      </c>
      <c r="BF19" s="94">
        <f t="shared" si="4"/>
        <v>2.63881080562861</v>
      </c>
      <c r="BG19" s="94">
        <f t="shared" si="4"/>
        <v>2.6679568726818004</v>
      </c>
      <c r="BH19" s="94">
        <f t="shared" si="4"/>
        <v>2.60957141529364</v>
      </c>
      <c r="BI19" s="94">
        <f t="shared" si="4"/>
        <v>2.41785755441265</v>
      </c>
      <c r="BJ19" s="94">
        <f t="shared" si="4"/>
        <v>2.1814194272596903</v>
      </c>
      <c r="BK19" s="94">
        <f t="shared" si="4"/>
        <v>1.6551329386551499</v>
      </c>
      <c r="BL19" s="94">
        <f t="shared" si="4"/>
        <v>1.64403631605262</v>
      </c>
      <c r="BM19" s="94">
        <f t="shared" si="4"/>
        <v>1.74531966628634</v>
      </c>
      <c r="BN19" s="94">
        <f t="shared" si="4"/>
        <v>1.7618856790517</v>
      </c>
      <c r="BO19" s="94">
        <f aca="true" t="shared" si="5" ref="BO19:CN22">BO11/1000</f>
        <v>1.3703293922801398</v>
      </c>
      <c r="BP19" s="94">
        <f t="shared" si="5"/>
        <v>1.1138326661598401</v>
      </c>
      <c r="BQ19" s="94">
        <f t="shared" si="5"/>
        <v>1.134224263003</v>
      </c>
      <c r="BR19" s="94">
        <f t="shared" si="5"/>
        <v>0.306822144549815</v>
      </c>
      <c r="BS19" s="94">
        <f t="shared" si="5"/>
        <v>-0.864359364925632</v>
      </c>
      <c r="BT19" s="94">
        <f t="shared" si="5"/>
        <v>-1.34442198739214</v>
      </c>
      <c r="BU19" s="94">
        <f t="shared" si="5"/>
        <v>-2.30566478010027</v>
      </c>
      <c r="BV19" s="94">
        <f t="shared" si="5"/>
        <v>-2.30246674360357</v>
      </c>
      <c r="BW19" s="94">
        <f t="shared" si="5"/>
        <v>-3.82073998464612</v>
      </c>
      <c r="BX19" s="94">
        <f t="shared" si="5"/>
        <v>-3.9623395405146997</v>
      </c>
      <c r="BY19" s="94">
        <f t="shared" si="5"/>
        <v>-5.01204981114855</v>
      </c>
      <c r="BZ19" s="94">
        <f t="shared" si="5"/>
        <v>-5.7566603399894</v>
      </c>
      <c r="CA19" s="94">
        <f t="shared" si="5"/>
        <v>-7.62526401698383</v>
      </c>
      <c r="CB19" s="94">
        <f t="shared" si="5"/>
        <v>-8.28879804031555</v>
      </c>
      <c r="CC19" s="94">
        <f t="shared" si="5"/>
        <v>-9.02259767821774</v>
      </c>
      <c r="CD19" s="94">
        <f t="shared" si="5"/>
        <v>-9.337235175946489</v>
      </c>
      <c r="CE19" s="94">
        <f t="shared" si="5"/>
        <v>-10.3304937858237</v>
      </c>
      <c r="CF19" s="94">
        <f t="shared" si="5"/>
        <v>-11.7475884511335</v>
      </c>
      <c r="CG19" s="94">
        <f t="shared" si="5"/>
        <v>-13.141724456693401</v>
      </c>
      <c r="CH19" s="94">
        <f t="shared" si="5"/>
        <v>-14.7071751080061</v>
      </c>
      <c r="CI19" s="94">
        <f t="shared" si="5"/>
        <v>-17.416883531655</v>
      </c>
      <c r="CJ19" s="94">
        <f t="shared" si="5"/>
        <v>-18.900194010904098</v>
      </c>
      <c r="CK19" s="94">
        <f t="shared" si="5"/>
        <v>-22.442735133863</v>
      </c>
      <c r="CL19" s="94">
        <f t="shared" si="5"/>
        <v>-22.651782603578997</v>
      </c>
      <c r="CM19" s="94">
        <f t="shared" si="5"/>
        <v>-23.2623047991523</v>
      </c>
      <c r="CN19" s="94">
        <f t="shared" si="5"/>
        <v>-25.5195398568988</v>
      </c>
    </row>
    <row r="20" spans="1:92" ht="12.75">
      <c r="A20" t="s">
        <v>154</v>
      </c>
      <c r="B20" s="94">
        <f>B12/1000</f>
        <v>6.84148611406495</v>
      </c>
      <c r="C20" s="94">
        <f aca="true" t="shared" si="6" ref="C20:Q20">C12/1000</f>
        <v>6.99720248223909</v>
      </c>
      <c r="D20" s="94">
        <f t="shared" si="6"/>
        <v>7.15291885041323</v>
      </c>
      <c r="E20" s="94">
        <f t="shared" si="6"/>
        <v>7.09551895848226</v>
      </c>
      <c r="F20" s="94">
        <f t="shared" si="6"/>
        <v>6.7077861463231</v>
      </c>
      <c r="G20" s="94">
        <f t="shared" si="6"/>
        <v>11.8836304564141</v>
      </c>
      <c r="H20" s="94">
        <f t="shared" si="6"/>
        <v>12.2558337879536</v>
      </c>
      <c r="I20" s="94">
        <f t="shared" si="6"/>
        <v>11.977965885391201</v>
      </c>
      <c r="J20" s="94">
        <f t="shared" si="6"/>
        <v>11.9090248459047</v>
      </c>
      <c r="K20" s="94">
        <f t="shared" si="6"/>
        <v>12.1305488054014</v>
      </c>
      <c r="L20" s="94">
        <f t="shared" si="6"/>
        <v>12.6094002628526</v>
      </c>
      <c r="M20" s="94">
        <f t="shared" si="6"/>
        <v>13.187540698430999</v>
      </c>
      <c r="N20" s="94">
        <f t="shared" si="6"/>
        <v>13.815477234017001</v>
      </c>
      <c r="O20" s="94">
        <f t="shared" si="6"/>
        <v>14.570081326031898</v>
      </c>
      <c r="P20" s="94">
        <f t="shared" si="6"/>
        <v>15.1498356370107</v>
      </c>
      <c r="Q20" s="94">
        <f t="shared" si="6"/>
        <v>15.0266811781328</v>
      </c>
      <c r="R20" s="94">
        <f t="shared" si="4"/>
        <v>15.10264829374</v>
      </c>
      <c r="S20" s="94">
        <f t="shared" si="4"/>
        <v>15.0339473059609</v>
      </c>
      <c r="T20" s="94">
        <f t="shared" si="4"/>
        <v>12.4311903000962</v>
      </c>
      <c r="U20" s="94">
        <f t="shared" si="4"/>
        <v>10.9258789019076</v>
      </c>
      <c r="V20" s="94">
        <f t="shared" si="4"/>
        <v>9.5792861178892</v>
      </c>
      <c r="W20" s="94">
        <f t="shared" si="4"/>
        <v>8.10058962537243</v>
      </c>
      <c r="X20" s="94">
        <f t="shared" si="4"/>
        <v>6.27151540475042</v>
      </c>
      <c r="Y20" s="94">
        <f t="shared" si="4"/>
        <v>4.371099096408719</v>
      </c>
      <c r="Z20" s="94">
        <f t="shared" si="4"/>
        <v>2.65121942299493</v>
      </c>
      <c r="AA20" s="94">
        <f t="shared" si="4"/>
        <v>1.06612296883262</v>
      </c>
      <c r="AB20" s="94">
        <f t="shared" si="4"/>
        <v>-0.370978481789134</v>
      </c>
      <c r="AC20" s="94">
        <f t="shared" si="4"/>
        <v>-1.58372703304652</v>
      </c>
      <c r="AD20" s="94">
        <f t="shared" si="4"/>
        <v>-2.69209299501536</v>
      </c>
      <c r="AE20" s="94">
        <f t="shared" si="4"/>
        <v>-3.61439838186194</v>
      </c>
      <c r="AF20" s="94">
        <f t="shared" si="4"/>
        <v>-4.462162324732111</v>
      </c>
      <c r="AG20" s="94">
        <f t="shared" si="4"/>
        <v>-5.366956426276309</v>
      </c>
      <c r="AH20" s="94">
        <f t="shared" si="4"/>
        <v>-6.30422523932096</v>
      </c>
      <c r="AI20" s="94">
        <f t="shared" si="4"/>
        <v>-7.20516299554996</v>
      </c>
      <c r="AJ20" s="94">
        <f t="shared" si="4"/>
        <v>-8.07839641554073</v>
      </c>
      <c r="AK20" s="94">
        <f t="shared" si="4"/>
        <v>-9.00317366756814</v>
      </c>
      <c r="AL20" s="94">
        <f t="shared" si="4"/>
        <v>-9.97572174140937</v>
      </c>
      <c r="AM20" s="94">
        <f t="shared" si="4"/>
        <v>-10.4500533244561</v>
      </c>
      <c r="AN20" s="94">
        <f t="shared" si="4"/>
        <v>-10.8549969666101</v>
      </c>
      <c r="AO20" s="94">
        <f t="shared" si="4"/>
        <v>-11.2912323819688</v>
      </c>
      <c r="AP20" s="94">
        <f t="shared" si="4"/>
        <v>-11.5985293406011</v>
      </c>
      <c r="AQ20" s="94">
        <f t="shared" si="4"/>
        <v>-11.9717981578166</v>
      </c>
      <c r="AR20" s="94">
        <f t="shared" si="4"/>
        <v>-12.345469661409101</v>
      </c>
      <c r="AS20" s="94">
        <f t="shared" si="4"/>
        <v>-12.6271080184431</v>
      </c>
      <c r="AT20" s="94">
        <f t="shared" si="4"/>
        <v>-12.7407291152576</v>
      </c>
      <c r="AU20" s="94">
        <f t="shared" si="4"/>
        <v>-12.7460232248014</v>
      </c>
      <c r="AV20" s="94">
        <f t="shared" si="4"/>
        <v>-12.641300937235501</v>
      </c>
      <c r="AW20" s="94">
        <f t="shared" si="4"/>
        <v>-12.459103369975601</v>
      </c>
      <c r="AX20" s="94">
        <f t="shared" si="4"/>
        <v>-12.2043555268357</v>
      </c>
      <c r="AY20" s="94">
        <f t="shared" si="4"/>
        <v>-11.763657621602501</v>
      </c>
      <c r="AZ20" s="94">
        <f t="shared" si="4"/>
        <v>-11.253852182216901</v>
      </c>
      <c r="BA20" s="94">
        <f t="shared" si="4"/>
        <v>-10.7137646380942</v>
      </c>
      <c r="BB20" s="94">
        <f t="shared" si="4"/>
        <v>-9.96045884464133</v>
      </c>
      <c r="BC20" s="94">
        <f t="shared" si="4"/>
        <v>-9.20196281333392</v>
      </c>
      <c r="BD20" s="94">
        <f t="shared" si="4"/>
        <v>-8.401320563418631</v>
      </c>
      <c r="BE20" s="94">
        <f t="shared" si="4"/>
        <v>-7.5196912123731</v>
      </c>
      <c r="BF20" s="94">
        <f t="shared" si="4"/>
        <v>-6.47231465412558</v>
      </c>
      <c r="BG20" s="94">
        <f t="shared" si="4"/>
        <v>-5.564664252867661</v>
      </c>
      <c r="BH20" s="94">
        <f t="shared" si="4"/>
        <v>-4.61557788680201</v>
      </c>
      <c r="BI20" s="94">
        <f t="shared" si="4"/>
        <v>-3.74628191035865</v>
      </c>
      <c r="BJ20" s="94">
        <f t="shared" si="4"/>
        <v>-2.85836550516745</v>
      </c>
      <c r="BK20" s="94">
        <f t="shared" si="4"/>
        <v>-2.13180953127848</v>
      </c>
      <c r="BL20" s="94">
        <f t="shared" si="4"/>
        <v>-1.52167252946299</v>
      </c>
      <c r="BM20" s="94">
        <f t="shared" si="4"/>
        <v>-0.9256464946722</v>
      </c>
      <c r="BN20" s="94">
        <f t="shared" si="4"/>
        <v>-0.562511893861939</v>
      </c>
      <c r="BO20" s="94">
        <f t="shared" si="5"/>
        <v>-0.389724342753076</v>
      </c>
      <c r="BP20" s="94">
        <f t="shared" si="5"/>
        <v>-0.155435453645153</v>
      </c>
      <c r="BQ20" s="94">
        <f t="shared" si="5"/>
        <v>0.298780701955138</v>
      </c>
      <c r="BR20" s="94">
        <f t="shared" si="5"/>
        <v>0.697991848870788</v>
      </c>
      <c r="BS20" s="94">
        <f t="shared" si="5"/>
        <v>1.2624243115357001</v>
      </c>
      <c r="BT20" s="94">
        <f t="shared" si="5"/>
        <v>1.87333922905705</v>
      </c>
      <c r="BU20" s="94">
        <f t="shared" si="5"/>
        <v>2.35038892352069</v>
      </c>
      <c r="BV20" s="94">
        <f t="shared" si="5"/>
        <v>2.69009897479058</v>
      </c>
      <c r="BW20" s="94">
        <f t="shared" si="5"/>
        <v>3.05672082071623</v>
      </c>
      <c r="BX20" s="94">
        <f t="shared" si="5"/>
        <v>3.37853705475099</v>
      </c>
      <c r="BY20" s="94">
        <f t="shared" si="5"/>
        <v>3.6699749824567003</v>
      </c>
      <c r="BZ20" s="94">
        <f t="shared" si="5"/>
        <v>4.05047766251432</v>
      </c>
      <c r="CA20" s="94">
        <f t="shared" si="5"/>
        <v>4.32602347624728</v>
      </c>
      <c r="CB20" s="94">
        <f t="shared" si="5"/>
        <v>4.52680552605246</v>
      </c>
      <c r="CC20" s="94">
        <f t="shared" si="5"/>
        <v>4.68605742862702</v>
      </c>
      <c r="CD20" s="94">
        <f t="shared" si="5"/>
        <v>4.79517765152849</v>
      </c>
      <c r="CE20" s="94">
        <f t="shared" si="5"/>
        <v>4.83737646690358</v>
      </c>
      <c r="CF20" s="94">
        <f t="shared" si="5"/>
        <v>4.94095456881673</v>
      </c>
      <c r="CG20" s="94">
        <f t="shared" si="5"/>
        <v>5.01953015525069</v>
      </c>
      <c r="CH20" s="94">
        <f t="shared" si="5"/>
        <v>5.1021128065364705</v>
      </c>
      <c r="CI20" s="94">
        <f t="shared" si="5"/>
        <v>5.14949879971711</v>
      </c>
      <c r="CJ20" s="94">
        <f t="shared" si="5"/>
        <v>5.15401453399371</v>
      </c>
      <c r="CK20" s="94">
        <f t="shared" si="5"/>
        <v>5.108978041842169</v>
      </c>
      <c r="CL20" s="94">
        <f t="shared" si="5"/>
        <v>5.02927480019994</v>
      </c>
      <c r="CM20" s="94">
        <f t="shared" si="5"/>
        <v>4.9150218056413495</v>
      </c>
      <c r="CN20" s="94">
        <f t="shared" si="5"/>
        <v>4.80076881108277</v>
      </c>
    </row>
    <row r="21" spans="1:92" ht="12.75">
      <c r="A21" t="s">
        <v>155</v>
      </c>
      <c r="B21" s="94">
        <f>B13/1000</f>
        <v>3.2157983960605603</v>
      </c>
      <c r="C21" s="94">
        <f aca="true" t="shared" si="7" ref="C21:BN22">C13/1000</f>
        <v>3.78165286261223</v>
      </c>
      <c r="D21" s="94">
        <f t="shared" si="7"/>
        <v>4.3475073291639</v>
      </c>
      <c r="E21" s="94">
        <f t="shared" si="7"/>
        <v>5.07008544554569</v>
      </c>
      <c r="F21" s="94">
        <f t="shared" si="7"/>
        <v>6.06659104173422</v>
      </c>
      <c r="G21" s="94">
        <f t="shared" si="7"/>
        <v>7.34339009284668</v>
      </c>
      <c r="H21" s="94">
        <f t="shared" si="7"/>
        <v>8.4381001637518</v>
      </c>
      <c r="I21" s="94">
        <f t="shared" si="7"/>
        <v>9.26188609413636</v>
      </c>
      <c r="J21" s="94">
        <f t="shared" si="7"/>
        <v>9.82160234044909</v>
      </c>
      <c r="K21" s="94">
        <f t="shared" si="7"/>
        <v>10.1038037564314</v>
      </c>
      <c r="L21" s="94">
        <f t="shared" si="7"/>
        <v>10.112363203913999</v>
      </c>
      <c r="M21" s="94">
        <f t="shared" si="7"/>
        <v>10.0775307253997</v>
      </c>
      <c r="N21" s="94">
        <f t="shared" si="7"/>
        <v>10.0232528878944</v>
      </c>
      <c r="O21" s="94">
        <f t="shared" si="7"/>
        <v>9.93141602544407</v>
      </c>
      <c r="P21" s="94">
        <f t="shared" si="7"/>
        <v>9.696885081660978</v>
      </c>
      <c r="Q21" s="94">
        <f t="shared" si="7"/>
        <v>9.260052238306379</v>
      </c>
      <c r="R21" s="94">
        <f t="shared" si="7"/>
        <v>8.58725584538916</v>
      </c>
      <c r="S21" s="94">
        <f t="shared" si="7"/>
        <v>7.6711486750281</v>
      </c>
      <c r="T21" s="94">
        <f t="shared" si="7"/>
        <v>6.517925848115871</v>
      </c>
      <c r="U21" s="94">
        <f t="shared" si="7"/>
        <v>5.28548857816413</v>
      </c>
      <c r="V21" s="94">
        <f t="shared" si="7"/>
        <v>4.03369708903203</v>
      </c>
      <c r="W21" s="94">
        <f t="shared" si="7"/>
        <v>2.79185513287983</v>
      </c>
      <c r="X21" s="94">
        <f t="shared" si="7"/>
        <v>1.56753400960768</v>
      </c>
      <c r="Y21" s="94">
        <f t="shared" si="7"/>
        <v>0.38788668153154704</v>
      </c>
      <c r="Z21" s="94">
        <f t="shared" si="7"/>
        <v>-0.769442722589193</v>
      </c>
      <c r="AA21" s="94">
        <f t="shared" si="7"/>
        <v>-1.8827136598846</v>
      </c>
      <c r="AB21" s="94">
        <f t="shared" si="7"/>
        <v>-2.8963357773899</v>
      </c>
      <c r="AC21" s="94">
        <f t="shared" si="7"/>
        <v>-3.80769057890668</v>
      </c>
      <c r="AD21" s="94">
        <f t="shared" si="7"/>
        <v>-4.61884669935668</v>
      </c>
      <c r="AE21" s="94">
        <f t="shared" si="7"/>
        <v>-5.31857889316767</v>
      </c>
      <c r="AF21" s="94">
        <f t="shared" si="7"/>
        <v>-5.90087836159987</v>
      </c>
      <c r="AG21" s="94">
        <f t="shared" si="7"/>
        <v>-6.41641515583631</v>
      </c>
      <c r="AH21" s="94">
        <f t="shared" si="7"/>
        <v>-6.85332704833195</v>
      </c>
      <c r="AI21" s="94">
        <f t="shared" si="7"/>
        <v>-7.195673227918309</v>
      </c>
      <c r="AJ21" s="94">
        <f t="shared" si="7"/>
        <v>-7.5266031934195</v>
      </c>
      <c r="AK21" s="94">
        <f t="shared" si="7"/>
        <v>-7.87154742062485</v>
      </c>
      <c r="AL21" s="94">
        <f t="shared" si="7"/>
        <v>-8.196941241808851</v>
      </c>
      <c r="AM21" s="94">
        <f t="shared" si="7"/>
        <v>-8.53348704312004</v>
      </c>
      <c r="AN21" s="94">
        <f t="shared" si="7"/>
        <v>-8.858494927982</v>
      </c>
      <c r="AO21" s="94">
        <f t="shared" si="7"/>
        <v>-9.14361511961708</v>
      </c>
      <c r="AP21" s="94">
        <f t="shared" si="7"/>
        <v>-9.38463931975185</v>
      </c>
      <c r="AQ21" s="94">
        <f t="shared" si="7"/>
        <v>-9.59263922285276</v>
      </c>
      <c r="AR21" s="94">
        <f t="shared" si="7"/>
        <v>-9.77123984336606</v>
      </c>
      <c r="AS21" s="94">
        <f t="shared" si="7"/>
        <v>-9.977641885051629</v>
      </c>
      <c r="AT21" s="94">
        <f t="shared" si="7"/>
        <v>-10.1917592933736</v>
      </c>
      <c r="AU21" s="94">
        <f t="shared" si="7"/>
        <v>-10.4182742806878</v>
      </c>
      <c r="AV21" s="94">
        <f t="shared" si="7"/>
        <v>-10.7091848267392</v>
      </c>
      <c r="AW21" s="94">
        <f t="shared" si="7"/>
        <v>-11.011532675557</v>
      </c>
      <c r="AX21" s="94">
        <f t="shared" si="7"/>
        <v>-11.285490476762499</v>
      </c>
      <c r="AY21" s="94">
        <f t="shared" si="7"/>
        <v>-11.5115580030532</v>
      </c>
      <c r="AZ21" s="94">
        <f t="shared" si="7"/>
        <v>-11.7144988495364</v>
      </c>
      <c r="BA21" s="94">
        <f t="shared" si="7"/>
        <v>-11.7635100667149</v>
      </c>
      <c r="BB21" s="94">
        <f t="shared" si="7"/>
        <v>-11.6752483485261</v>
      </c>
      <c r="BC21" s="94">
        <f t="shared" si="7"/>
        <v>-11.4844035052532</v>
      </c>
      <c r="BD21" s="94">
        <f t="shared" si="7"/>
        <v>-11.1895139475</v>
      </c>
      <c r="BE21" s="94">
        <f t="shared" si="7"/>
        <v>-10.7463081793923</v>
      </c>
      <c r="BF21" s="94">
        <f t="shared" si="7"/>
        <v>-10.2317543222411</v>
      </c>
      <c r="BG21" s="94">
        <f t="shared" si="7"/>
        <v>-9.64772749821034</v>
      </c>
      <c r="BH21" s="94">
        <f t="shared" si="7"/>
        <v>-8.857591661630881</v>
      </c>
      <c r="BI21" s="94">
        <f t="shared" si="7"/>
        <v>-7.870127553186681</v>
      </c>
      <c r="BJ21" s="94">
        <f t="shared" si="7"/>
        <v>-6.64838014199502</v>
      </c>
      <c r="BK21" s="94">
        <f t="shared" si="7"/>
        <v>-4.949613071818501</v>
      </c>
      <c r="BL21" s="94">
        <f t="shared" si="7"/>
        <v>-2.75745360658488</v>
      </c>
      <c r="BM21" s="94">
        <f t="shared" si="7"/>
        <v>-0.29318376430470405</v>
      </c>
      <c r="BN21" s="94">
        <f t="shared" si="7"/>
        <v>2.3304723764871302</v>
      </c>
      <c r="BO21" s="94">
        <f t="shared" si="5"/>
        <v>4.9899371285726</v>
      </c>
      <c r="BP21" s="94">
        <f t="shared" si="5"/>
        <v>7.1453279095242</v>
      </c>
      <c r="BQ21" s="94">
        <f t="shared" si="5"/>
        <v>8.73969963862576</v>
      </c>
      <c r="BR21" s="94">
        <f t="shared" si="5"/>
        <v>9.9499361687204</v>
      </c>
      <c r="BS21" s="94">
        <f t="shared" si="5"/>
        <v>10.7721232816635</v>
      </c>
      <c r="BT21" s="94">
        <f t="shared" si="5"/>
        <v>11.2817348810206</v>
      </c>
      <c r="BU21" s="94">
        <f t="shared" si="5"/>
        <v>11.9791887321543</v>
      </c>
      <c r="BV21" s="94">
        <f t="shared" si="5"/>
        <v>12.802226593583</v>
      </c>
      <c r="BW21" s="94">
        <f t="shared" si="5"/>
        <v>13.720051327851799</v>
      </c>
      <c r="BX21" s="94">
        <f t="shared" si="5"/>
        <v>14.8121846490145</v>
      </c>
      <c r="BY21" s="94">
        <f t="shared" si="5"/>
        <v>16.0373323763724</v>
      </c>
      <c r="BZ21" s="94">
        <f t="shared" si="5"/>
        <v>16.9901775835482</v>
      </c>
      <c r="CA21" s="94">
        <f t="shared" si="5"/>
        <v>17.720316484541502</v>
      </c>
      <c r="CB21" s="94">
        <f t="shared" si="5"/>
        <v>18.232533907127703</v>
      </c>
      <c r="CC21" s="94">
        <f t="shared" si="5"/>
        <v>18.5366734603123</v>
      </c>
      <c r="CD21" s="94">
        <f t="shared" si="5"/>
        <v>18.6802797555849</v>
      </c>
      <c r="CE21" s="94">
        <f t="shared" si="5"/>
        <v>19.0641515217279</v>
      </c>
      <c r="CF21" s="94">
        <f t="shared" si="5"/>
        <v>19.712367643704802</v>
      </c>
      <c r="CG21" s="94">
        <f t="shared" si="5"/>
        <v>20.5924458820678</v>
      </c>
      <c r="CH21" s="94">
        <f t="shared" si="5"/>
        <v>21.6156514367429</v>
      </c>
      <c r="CI21" s="94">
        <f t="shared" si="5"/>
        <v>22.8032322767783</v>
      </c>
      <c r="CJ21" s="94">
        <f t="shared" si="5"/>
        <v>23.758926271100698</v>
      </c>
      <c r="CK21" s="94">
        <f t="shared" si="5"/>
        <v>24.462904178146097</v>
      </c>
      <c r="CL21" s="94">
        <f t="shared" si="5"/>
        <v>24.8982869555437</v>
      </c>
      <c r="CM21" s="94">
        <f t="shared" si="5"/>
        <v>25.2204779662914</v>
      </c>
      <c r="CN21" s="94">
        <f t="shared" si="5"/>
        <v>25.5426689770391</v>
      </c>
    </row>
    <row r="22" spans="1:92" ht="12.75">
      <c r="A22" t="s">
        <v>156</v>
      </c>
      <c r="B22" s="94">
        <f>B14/1000</f>
        <v>0</v>
      </c>
      <c r="C22" s="94">
        <f t="shared" si="7"/>
        <v>0</v>
      </c>
      <c r="D22" s="94">
        <f t="shared" si="7"/>
        <v>0</v>
      </c>
      <c r="E22" s="94">
        <f t="shared" si="7"/>
        <v>0</v>
      </c>
      <c r="F22" s="94">
        <f t="shared" si="7"/>
        <v>0</v>
      </c>
      <c r="G22" s="94">
        <f t="shared" si="7"/>
        <v>0</v>
      </c>
      <c r="H22" s="94">
        <f t="shared" si="7"/>
        <v>0</v>
      </c>
      <c r="I22" s="94">
        <f t="shared" si="7"/>
        <v>0</v>
      </c>
      <c r="J22" s="94">
        <f t="shared" si="7"/>
        <v>0</v>
      </c>
      <c r="K22" s="94">
        <f t="shared" si="7"/>
        <v>0</v>
      </c>
      <c r="L22" s="94">
        <f t="shared" si="7"/>
        <v>0</v>
      </c>
      <c r="M22" s="94">
        <f t="shared" si="7"/>
        <v>0</v>
      </c>
      <c r="N22" s="94">
        <f t="shared" si="7"/>
        <v>0</v>
      </c>
      <c r="O22" s="94">
        <f t="shared" si="7"/>
        <v>0</v>
      </c>
      <c r="P22" s="94">
        <f t="shared" si="7"/>
        <v>0</v>
      </c>
      <c r="Q22" s="94">
        <f t="shared" si="7"/>
        <v>0</v>
      </c>
      <c r="R22" s="94">
        <f t="shared" si="7"/>
        <v>0</v>
      </c>
      <c r="S22" s="94">
        <f t="shared" si="7"/>
        <v>-0.34826570909321797</v>
      </c>
      <c r="T22" s="94">
        <f t="shared" si="7"/>
        <v>-0.36918567104470495</v>
      </c>
      <c r="U22" s="94">
        <f t="shared" si="7"/>
        <v>-0.293028886384065</v>
      </c>
      <c r="V22" s="94">
        <f t="shared" si="7"/>
        <v>-0.0495487141481535</v>
      </c>
      <c r="W22" s="94">
        <f t="shared" si="7"/>
        <v>0.323849516727209</v>
      </c>
      <c r="X22" s="94">
        <f t="shared" si="7"/>
        <v>0.773716391200633</v>
      </c>
      <c r="Y22" s="94">
        <f t="shared" si="7"/>
        <v>1.24821616562152</v>
      </c>
      <c r="Z22" s="94">
        <f t="shared" si="7"/>
        <v>1.68455977774642</v>
      </c>
      <c r="AA22" s="94">
        <f t="shared" si="7"/>
        <v>2.00437316761404</v>
      </c>
      <c r="AB22" s="94">
        <f t="shared" si="7"/>
        <v>2.28132187790848</v>
      </c>
      <c r="AC22" s="94">
        <f t="shared" si="7"/>
        <v>2.523217849505</v>
      </c>
      <c r="AD22" s="94">
        <f t="shared" si="7"/>
        <v>2.78776957085429</v>
      </c>
      <c r="AE22" s="94">
        <f t="shared" si="7"/>
        <v>3.0786347016086903</v>
      </c>
      <c r="AF22" s="94">
        <f t="shared" si="7"/>
        <v>3.3889041407432</v>
      </c>
      <c r="AG22" s="94">
        <f t="shared" si="7"/>
        <v>3.68037144647417</v>
      </c>
      <c r="AH22" s="94">
        <f t="shared" si="7"/>
        <v>3.92198440099868</v>
      </c>
      <c r="AI22" s="94">
        <f t="shared" si="7"/>
        <v>4.1817505982154</v>
      </c>
      <c r="AJ22" s="94">
        <f t="shared" si="7"/>
        <v>4.44955704074765</v>
      </c>
      <c r="AK22" s="94">
        <f t="shared" si="7"/>
        <v>4.724942509878381</v>
      </c>
      <c r="AL22" s="94">
        <f t="shared" si="7"/>
        <v>4.92734533478436</v>
      </c>
      <c r="AM22" s="94">
        <f t="shared" si="7"/>
        <v>5.12620053157227</v>
      </c>
      <c r="AN22" s="94">
        <f t="shared" si="7"/>
        <v>5.332750833343209</v>
      </c>
      <c r="AO22" s="94">
        <f t="shared" si="7"/>
        <v>5.52267444315689</v>
      </c>
      <c r="AP22" s="94">
        <f t="shared" si="7"/>
        <v>5.75070354084002</v>
      </c>
      <c r="AQ22" s="94">
        <f t="shared" si="7"/>
        <v>5.91043724673377</v>
      </c>
      <c r="AR22" s="94">
        <f t="shared" si="7"/>
        <v>6.09431857475213</v>
      </c>
      <c r="AS22" s="94">
        <f t="shared" si="7"/>
        <v>6.29759111954464</v>
      </c>
      <c r="AT22" s="94">
        <f t="shared" si="7"/>
        <v>6.44834677419427</v>
      </c>
      <c r="AU22" s="94">
        <f t="shared" si="7"/>
        <v>6.64681198713121</v>
      </c>
      <c r="AV22" s="94">
        <f t="shared" si="7"/>
        <v>6.64648429899956</v>
      </c>
      <c r="AW22" s="94">
        <f t="shared" si="7"/>
        <v>6.77147115266372</v>
      </c>
      <c r="AX22" s="94">
        <f t="shared" si="7"/>
        <v>6.89144176298294</v>
      </c>
      <c r="AY22" s="94">
        <f t="shared" si="7"/>
        <v>7.08298238004662</v>
      </c>
      <c r="AZ22" s="94">
        <f t="shared" si="7"/>
        <v>7.4803407688834405</v>
      </c>
      <c r="BA22" s="94">
        <f t="shared" si="7"/>
        <v>7.78768788968312</v>
      </c>
      <c r="BB22" s="94">
        <f t="shared" si="7"/>
        <v>8.0786719678974</v>
      </c>
      <c r="BC22" s="94">
        <f t="shared" si="7"/>
        <v>7.72361903149863</v>
      </c>
      <c r="BD22" s="94">
        <f t="shared" si="7"/>
        <v>7.96117527864927</v>
      </c>
      <c r="BE22" s="94">
        <f t="shared" si="7"/>
        <v>8.339166503958449</v>
      </c>
      <c r="BF22" s="94">
        <f t="shared" si="7"/>
        <v>8.89304783913806</v>
      </c>
      <c r="BG22" s="94">
        <f t="shared" si="7"/>
        <v>9.53675438077598</v>
      </c>
      <c r="BH22" s="94">
        <f t="shared" si="7"/>
        <v>10.3650667810021</v>
      </c>
      <c r="BI22" s="94">
        <f t="shared" si="7"/>
        <v>11.2177870580672</v>
      </c>
      <c r="BJ22" s="94">
        <f t="shared" si="7"/>
        <v>11.9330494213983</v>
      </c>
      <c r="BK22" s="94">
        <f t="shared" si="7"/>
        <v>13.007199434061</v>
      </c>
      <c r="BL22" s="94">
        <f t="shared" si="7"/>
        <v>13.5136119091778</v>
      </c>
      <c r="BM22" s="94">
        <f t="shared" si="7"/>
        <v>13.8392836238915</v>
      </c>
      <c r="BN22" s="94">
        <f t="shared" si="7"/>
        <v>14.4598525476176</v>
      </c>
      <c r="BO22" s="94">
        <f t="shared" si="5"/>
        <v>15.5687498780519</v>
      </c>
      <c r="BP22" s="94">
        <f t="shared" si="5"/>
        <v>16.3879378975907</v>
      </c>
      <c r="BQ22" s="94">
        <f t="shared" si="5"/>
        <v>16.6622065467783</v>
      </c>
      <c r="BR22" s="94">
        <f t="shared" si="5"/>
        <v>17.679584521423703</v>
      </c>
      <c r="BS22" s="94">
        <f t="shared" si="5"/>
        <v>18.7305274030794</v>
      </c>
      <c r="BT22" s="94">
        <f t="shared" si="5"/>
        <v>18.9240635290009</v>
      </c>
      <c r="BU22" s="94">
        <f t="shared" si="5"/>
        <v>19.5710066144788</v>
      </c>
      <c r="BV22" s="94">
        <f t="shared" si="5"/>
        <v>19.2792924903723</v>
      </c>
      <c r="BW22" s="94">
        <f t="shared" si="5"/>
        <v>20.4792615841152</v>
      </c>
      <c r="BX22" s="94">
        <f t="shared" si="5"/>
        <v>20.3150603234411</v>
      </c>
      <c r="BY22" s="94">
        <f t="shared" si="5"/>
        <v>21.0937232407743</v>
      </c>
      <c r="BZ22" s="94">
        <f t="shared" si="5"/>
        <v>21.584523566872402</v>
      </c>
      <c r="CA22" s="94">
        <f t="shared" si="5"/>
        <v>23.274756603957602</v>
      </c>
      <c r="CB22" s="94">
        <f t="shared" si="5"/>
        <v>23.7482825796121</v>
      </c>
      <c r="CC22" s="94">
        <f t="shared" si="5"/>
        <v>24.300965358628897</v>
      </c>
      <c r="CD22" s="94">
        <f t="shared" si="5"/>
        <v>24.418314463806</v>
      </c>
      <c r="CE22" s="94">
        <f t="shared" si="5"/>
        <v>25.180423068809798</v>
      </c>
      <c r="CF22" s="94">
        <f t="shared" si="5"/>
        <v>26.300465455749</v>
      </c>
      <c r="CG22" s="94">
        <f t="shared" si="5"/>
        <v>27.432229476719897</v>
      </c>
      <c r="CH22" s="94">
        <f t="shared" si="5"/>
        <v>28.7967810441529</v>
      </c>
      <c r="CI22" s="94">
        <f t="shared" si="5"/>
        <v>31.3466104764454</v>
      </c>
      <c r="CJ22" s="94">
        <f t="shared" si="5"/>
        <v>32.738468299615</v>
      </c>
      <c r="CK22" s="94">
        <f t="shared" si="5"/>
        <v>36.268344552257304</v>
      </c>
      <c r="CL22" s="94">
        <f t="shared" si="5"/>
        <v>36.518177850084996</v>
      </c>
      <c r="CM22" s="94">
        <f t="shared" si="5"/>
        <v>37.180601823369706</v>
      </c>
      <c r="CN22" s="94">
        <f t="shared" si="5"/>
        <v>39.4897386588276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Tim Miller</cp:lastModifiedBy>
  <cp:lastPrinted>2005-02-27T00:28:36Z</cp:lastPrinted>
  <dcterms:created xsi:type="dcterms:W3CDTF">2005-01-06T23:24:26Z</dcterms:created>
  <dcterms:modified xsi:type="dcterms:W3CDTF">2006-01-20T19:23:07Z</dcterms:modified>
  <cp:category/>
  <cp:version/>
  <cp:contentType/>
  <cp:contentStatus/>
</cp:coreProperties>
</file>