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20" activeTab="0"/>
  </bookViews>
  <sheets>
    <sheet name="Notes" sheetId="1" r:id="rId1"/>
    <sheet name="Macro Controls" sheetId="2" r:id="rId2"/>
    <sheet name="Age Profiles" sheetId="3" r:id="rId3"/>
    <sheet name="ROW" sheetId="4" r:id="rId4"/>
    <sheet name="Data to Upload" sheetId="5" r:id="rId5"/>
    <sheet name="Graphs" sheetId="6" r:id="rId6"/>
    <sheet name="Public Asset Reallocations" sheetId="7" r:id="rId7"/>
    <sheet name="Public Bequests" sheetId="8" r:id="rId8"/>
    <sheet name="Public Credit Income" sheetId="9" r:id="rId9"/>
    <sheet name="Public Investment" sheetId="10" r:id="rId10"/>
    <sheet name="Public lending" sheetId="11" r:id="rId11"/>
    <sheet name="Public capital bequest" sheetId="12" r:id="rId12"/>
    <sheet name="Public capital" sheetId="13" r:id="rId13"/>
    <sheet name="Public credit bequest" sheetId="14" r:id="rId14"/>
    <sheet name="Public credit" sheetId="15" r:id="rId15"/>
    <sheet name="Data" sheetId="16" r:id="rId16"/>
    <sheet name="Documentation" sheetId="17" r:id="rId17"/>
    <sheet name="Lists" sheetId="18" r:id="rId18"/>
    <sheet name="VarNames" sheetId="19" r:id="rId19"/>
  </sheets>
  <externalReferences>
    <externalReference r:id="rId22"/>
    <externalReference r:id="rId23"/>
  </externalReferences>
  <definedNames>
    <definedName name="AgeGroups">'[1]Lists'!$E$4:$E$23</definedName>
    <definedName name="AgeGroups1">'Lists'!$E$4:$E$24</definedName>
    <definedName name="AgeList">'[1]Lists'!$E$4:$G$24</definedName>
    <definedName name="Countries">'Lists'!$A$3</definedName>
    <definedName name="Countries1">'Lists'!$A$4:$A$23</definedName>
    <definedName name="Excel_BuiltIn__FilterDatabase_18">'Lists'!$A$4:$A$23</definedName>
    <definedName name="IGt">'Macro Controls'!$C$5</definedName>
    <definedName name="Krate">'Macro Controls'!$C$9</definedName>
    <definedName name="Kt">'Macro Controls'!$C$6</definedName>
    <definedName name="Kt_1">'Macro Controls'!$C$7</definedName>
    <definedName name="Lifecycle_deficit">'[1]VarNames'!#REF!</definedName>
    <definedName name="Mrate">'Macro Controls'!$C$17</definedName>
    <definedName name="Mt">'Macro Controls'!$C$14</definedName>
    <definedName name="Mt_1">'Macro Controls'!$C$15</definedName>
    <definedName name="Nominal">'Lists'!$D$4:$D$5</definedName>
    <definedName name="ROW1">'ROW'!$C$8</definedName>
    <definedName name="ROW2">'ROW'!$C$9</definedName>
    <definedName name="ROW3">'ROW'!$C$14</definedName>
    <definedName name="ROW4">'ROW'!$C$19</definedName>
    <definedName name="SingleFiveYear">'Lists'!$G$4:$G$5</definedName>
    <definedName name="Status">'Lists'!$H$4:$H$6</definedName>
    <definedName name="Team">'[1]Lists'!#REF!</definedName>
    <definedName name="Unit">'Lists'!$C$4:$C$8</definedName>
    <definedName name="Units">'[1]Lists'!$C$4:$C$8</definedName>
    <definedName name="UpperAgeGroup">'Lists'!$F$4:$F$24</definedName>
    <definedName name="VarList">'[1]VarNames'!$B$4:$C$225</definedName>
    <definedName name="VarName">'[2]VarNames'!$B$2:$B$199</definedName>
    <definedName name="VarNames">'[1]VarNames'!$B$4:$B$225</definedName>
    <definedName name="VarType">'Lists'!$B$4:$B$9</definedName>
    <definedName name="year">'Macro Controls'!$B$5</definedName>
  </definedNames>
  <calcPr fullCalcOnLoad="1"/>
</workbook>
</file>

<file path=xl/sharedStrings.xml><?xml version="1.0" encoding="utf-8"?>
<sst xmlns="http://schemas.openxmlformats.org/spreadsheetml/2006/main" count="1244" uniqueCount="892">
  <si>
    <t>Public Asset-based Reallocations (revised October 9, 2007)</t>
  </si>
  <si>
    <t>This spreadsheet is used to construct the flow accounts for public asset-based reallocations.  This version of the spreadsheet removes flows that arise when private individuals accumulate public credit.  The income and saving associated with these flows are calculated as part of the private asset-based reallocations.  The method for calculating the accumulation of public credit by investors contained an error.</t>
  </si>
  <si>
    <t>Input Data</t>
  </si>
  <si>
    <t>Macro Controls</t>
  </si>
  <si>
    <t>Macro controls e.g., public capital, public investment, public credit/debt, and the budget deficit.</t>
  </si>
  <si>
    <t>Age Profiles</t>
  </si>
  <si>
    <t xml:space="preserve">Age profiles of population, general tax profiles, private asset income. </t>
  </si>
  <si>
    <t>ROW</t>
  </si>
  <si>
    <t xml:space="preserve">Data on the foreign sector. </t>
  </si>
  <si>
    <t>Data to Upload</t>
  </si>
  <si>
    <t>Basic data that will be uploaded to the website database.</t>
  </si>
  <si>
    <t>Summary Results</t>
  </si>
  <si>
    <t>A summary of the results are reported in two sheets:</t>
  </si>
  <si>
    <t>Public Asset Reallocations</t>
  </si>
  <si>
    <t xml:space="preserve">Reports public asset-based reallocations that can be traced to public investment and public credit transactions.  </t>
  </si>
  <si>
    <t>Graphs</t>
  </si>
  <si>
    <t>Age profiles normalized on labor income of 30-49-year-olds.</t>
  </si>
  <si>
    <t>Public Bequests</t>
  </si>
  <si>
    <t xml:space="preserve">Reports the transfer of public assets and debts from one generation of taxpayers to the next.  </t>
  </si>
  <si>
    <t>Detailed Calculations</t>
  </si>
  <si>
    <t>Separate sheets show the detailed calculations required to estimate public asset income, public saving, and public bequests.</t>
  </si>
  <si>
    <t>Public Credit Income</t>
  </si>
  <si>
    <t xml:space="preserve">The outflows (interest expense) and inflows (interest income) that arise because of the existence of public credit or debt.  Includes loans to the ROW. </t>
  </si>
  <si>
    <t>Public Investment</t>
  </si>
  <si>
    <t>The outflows (inflows) from public investment (dis-investment)</t>
  </si>
  <si>
    <t>Public Lending</t>
  </si>
  <si>
    <t>The outflows (inflows) from taxpayers and the inflows (outflows) to investors that arise with changes in net public lending).  Includes loans to ROW.</t>
  </si>
  <si>
    <t>Public capital bequest</t>
  </si>
  <si>
    <t>The net transfer of public capital from one generation of taxpayers to the next.</t>
  </si>
  <si>
    <t>Public credit bequest</t>
  </si>
  <si>
    <t xml:space="preserve">The net transfer of public credit (debt) from one generation of taxpayers to the next.  </t>
  </si>
  <si>
    <t>Public capital</t>
  </si>
  <si>
    <t>Public capital in year t and t-1.</t>
  </si>
  <si>
    <t>Public credit</t>
  </si>
  <si>
    <t>Public credit in year t and t-1.</t>
  </si>
  <si>
    <t>Macro Controls.  Fill in cells that are "white".</t>
  </si>
  <si>
    <t>Value</t>
  </si>
  <si>
    <t>Variable</t>
  </si>
  <si>
    <t>Year</t>
  </si>
  <si>
    <t>Total</t>
  </si>
  <si>
    <t>Units</t>
  </si>
  <si>
    <t xml:space="preserve">Sources:  </t>
  </si>
  <si>
    <t>Public Investment Transactions</t>
  </si>
  <si>
    <t>Public net investment(t)</t>
  </si>
  <si>
    <t>NIPA Table 5.2.5 Line 25</t>
  </si>
  <si>
    <t>Public capital stock (t) (end of year)</t>
  </si>
  <si>
    <t>NEA, Fixed Asset Tables – Table 1.1 Line 8</t>
  </si>
  <si>
    <t>Public capital stock (t-1) (end of year)</t>
  </si>
  <si>
    <t>Other economic flows,capital</t>
  </si>
  <si>
    <t>Other economic flows/Capital (t-1)</t>
  </si>
  <si>
    <t>Public Credit Transactions</t>
  </si>
  <si>
    <t>Interest payment on public debt</t>
  </si>
  <si>
    <t>NIPA Table 3.1 Line 23</t>
  </si>
  <si>
    <t>Public lending (t)</t>
  </si>
  <si>
    <t>NIPA Table 3.1 Line 39</t>
  </si>
  <si>
    <t>Public credit (t) (end of the year)</t>
  </si>
  <si>
    <t>US 2007 Stat Abstract, Table 459 (Federal Gvt) and 428 (State &amp; local Gvt).</t>
  </si>
  <si>
    <t>Public credit (t-1) (end of the year)</t>
  </si>
  <si>
    <t>Other economic flows, credit</t>
  </si>
  <si>
    <t>Other economic flows/Credit(t-1)</t>
  </si>
  <si>
    <t>Other Variables</t>
  </si>
  <si>
    <t>Population (t)</t>
  </si>
  <si>
    <t>Yl(30-49) per capita</t>
  </si>
  <si>
    <t xml:space="preserve">NOTES:  </t>
  </si>
  <si>
    <t>Age Profiles, Domestic Values Only.  Values to be input are white.</t>
  </si>
  <si>
    <t xml:space="preserve">Variable </t>
  </si>
  <si>
    <t>Age 0</t>
  </si>
  <si>
    <t>Age 1</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</si>
  <si>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</si>
  <si>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</si>
  <si>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</si>
  <si>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</si>
  <si>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</si>
  <si>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</si>
  <si>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</si>
  <si>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</si>
  <si>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</si>
  <si>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</si>
  <si>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</si>
  <si>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</si>
  <si>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</si>
  <si>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</si>
  <si>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</si>
  <si>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</si>
  <si>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</si>
  <si>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</si>
  <si>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</si>
  <si>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</si>
  <si>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</si>
  <si>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</si>
  <si>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</si>
  <si>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 25</t>
  </si>
  <si>
    <t>Age 26</t>
  </si>
  <si>
    <t>Age 27</t>
  </si>
  <si>
    <t>Age 28</t>
  </si>
  <si>
    <t>Age 29</t>
  </si>
  <si>
    <t>Age 30</t>
  </si>
  <si>
    <t>Age 31</t>
  </si>
  <si>
    <t>Age 32</t>
  </si>
  <si>
    <t>Age 33</t>
  </si>
  <si>
    <t>Age 34</t>
  </si>
  <si>
    <t>Age 35</t>
  </si>
  <si>
    <t>Age 36</t>
  </si>
  <si>
    <t>Age 37</t>
  </si>
  <si>
    <t>Age 38</t>
  </si>
  <si>
    <t>Age 39</t>
  </si>
  <si>
    <t>Age 40</t>
  </si>
  <si>
    <t>Age 41</t>
  </si>
  <si>
    <t>Age 42</t>
  </si>
  <si>
    <t>Age 43</t>
  </si>
  <si>
    <t>Age 44</t>
  </si>
  <si>
    <t>Age 45</t>
  </si>
  <si>
    <t>Age 46</t>
  </si>
  <si>
    <t>Age 47</t>
  </si>
  <si>
    <t>Age 48</t>
  </si>
  <si>
    <t>Age 49</t>
  </si>
  <si>
    <t>Age 50</t>
  </si>
  <si>
    <t>Age 51</t>
  </si>
  <si>
    <t>Age 52</t>
  </si>
  <si>
    <t>Age 53</t>
  </si>
  <si>
    <t>Age 54</t>
  </si>
  <si>
    <t>Age 55</t>
  </si>
  <si>
    <t>Age 56</t>
  </si>
  <si>
    <t>Age 57</t>
  </si>
  <si>
    <t>Age 58</t>
  </si>
  <si>
    <t>Age 59</t>
  </si>
  <si>
    <t>Age 60</t>
  </si>
  <si>
    <t>Age 61</t>
  </si>
  <si>
    <t>Age 62</t>
  </si>
  <si>
    <t>Age 63</t>
  </si>
  <si>
    <t>Age 64</t>
  </si>
  <si>
    <t>Age 65</t>
  </si>
  <si>
    <t>Age 66</t>
  </si>
  <si>
    <t>Age 67</t>
  </si>
  <si>
    <t>Age 68</t>
  </si>
  <si>
    <t>Age 69</t>
  </si>
  <si>
    <t>Age 70</t>
  </si>
  <si>
    <t>Age 71</t>
  </si>
  <si>
    <t>Age 72</t>
  </si>
  <si>
    <t>Age 73</t>
  </si>
  <si>
    <t>Age 74</t>
  </si>
  <si>
    <t>Age 75</t>
  </si>
  <si>
    <t>Age 76</t>
  </si>
  <si>
    <t>Age 77</t>
  </si>
  <si>
    <t>Age 78</t>
  </si>
  <si>
    <t>Age 79</t>
  </si>
  <si>
    <t>Age 80</t>
  </si>
  <si>
    <t>Age 81</t>
  </si>
  <si>
    <t>Age 82</t>
  </si>
  <si>
    <t>Age 83</t>
  </si>
  <si>
    <t>Age 84</t>
  </si>
  <si>
    <t>Age 85</t>
  </si>
  <si>
    <t>Age 86</t>
  </si>
  <si>
    <t>Age 87</t>
  </si>
  <si>
    <t>Age 88</t>
  </si>
  <si>
    <t>Age 89</t>
  </si>
  <si>
    <t>Age 90+</t>
  </si>
  <si>
    <t>Population in year t</t>
  </si>
  <si>
    <t>Population in year t-1</t>
  </si>
  <si>
    <t>Per capita tax payment in t</t>
  </si>
  <si>
    <t>Per capita tax payment in t-1 [1]</t>
  </si>
  <si>
    <t>Per capita labor income (t)</t>
  </si>
  <si>
    <t xml:space="preserve">Notes:  [1] If per capita tax payment profile is not available for year t-1, the tax payment profile for year t can be employed. </t>
  </si>
  <si>
    <t xml:space="preserve">Calculated Distributions Used for Construction of Public Asset-based Reallocations.  </t>
  </si>
  <si>
    <t>Domestic by age</t>
  </si>
  <si>
    <t>90+</t>
  </si>
  <si>
    <t>Aggregate tax revenue (t)</t>
  </si>
  <si>
    <t>Age distribution</t>
  </si>
  <si>
    <t>Aggregate tax revenue (t-1)</t>
  </si>
  <si>
    <t>Foreign Sector in Public Asset-based Reallocations.  Values to input are white.</t>
  </si>
  <si>
    <t>NTA Component</t>
  </si>
  <si>
    <t>ROW variable</t>
  </si>
  <si>
    <t>Foreign share</t>
  </si>
  <si>
    <t>Note/Source:</t>
  </si>
  <si>
    <t>Public asset-based reallocations</t>
  </si>
  <si>
    <t xml:space="preserve">   Income on public assets</t>
  </si>
  <si>
    <t xml:space="preserve">      Income, public capital</t>
  </si>
  <si>
    <t>na</t>
  </si>
  <si>
    <t>Income from public capital is 0 in NIPA.</t>
  </si>
  <si>
    <t xml:space="preserve">      Income, public credit</t>
  </si>
  <si>
    <t xml:space="preserve">         Income, public credit, taxpayers</t>
  </si>
  <si>
    <t>Foreign share of general tax revenues.</t>
  </si>
  <si>
    <t>NIPA 3.1 Lines 6 and 2</t>
  </si>
  <si>
    <t xml:space="preserve">         Income, public credit, investors</t>
  </si>
  <si>
    <t>Interest paid by public sector to ROW as a share of total public interest payments.</t>
  </si>
  <si>
    <t>NIPA 3.1 Lines 24 and 22</t>
  </si>
  <si>
    <t xml:space="preserve">   Less:  Public saving</t>
  </si>
  <si>
    <t xml:space="preserve">      Public investment</t>
  </si>
  <si>
    <t xml:space="preserve">      Public lending</t>
  </si>
  <si>
    <t xml:space="preserve">         Public lending, taxpayers</t>
  </si>
  <si>
    <t xml:space="preserve">         Public lending, investors</t>
  </si>
  <si>
    <t xml:space="preserve">Foreign share of net lending (borrowing) by the public sector [1]. </t>
  </si>
  <si>
    <t>Public bequests, net</t>
  </si>
  <si>
    <t xml:space="preserve">   Public capital bequests, net</t>
  </si>
  <si>
    <t xml:space="preserve">      Public capital stock (t)</t>
  </si>
  <si>
    <t xml:space="preserve">      Public capital stock and investment (t-1)</t>
  </si>
  <si>
    <t>Foreign share of general tax revenues in year t-1.</t>
  </si>
  <si>
    <t xml:space="preserve">   Public credit bequests, net</t>
  </si>
  <si>
    <t xml:space="preserve">      Public credit (t)</t>
  </si>
  <si>
    <t xml:space="preserve">      Public credit and current surplus (t-1)</t>
  </si>
  <si>
    <t xml:space="preserve">Note.  Unless otherwise stated all values are for year t. </t>
  </si>
  <si>
    <t xml:space="preserve">[1]  A negative value implies that net lending of foreign sector increased (decreased) while the total net lending decreased (increased).  </t>
  </si>
  <si>
    <t>Data used to upload to the website. Values to be input are white.</t>
  </si>
  <si>
    <t>Country</t>
  </si>
  <si>
    <t>Researcher</t>
  </si>
  <si>
    <t>Date Created</t>
  </si>
  <si>
    <t>Nominal or Real</t>
  </si>
  <si>
    <t>Upper Age Group</t>
  </si>
  <si>
    <t>Single- or Five-Year</t>
  </si>
  <si>
    <t>Survey or Report (Table #)</t>
  </si>
  <si>
    <t>Variables</t>
  </si>
  <si>
    <t>Recodes and adjustments</t>
  </si>
  <si>
    <t>Age Groups</t>
  </si>
  <si>
    <t>Smoothing Method</t>
  </si>
  <si>
    <t>VarName</t>
  </si>
  <si>
    <t>Variable Name</t>
  </si>
  <si>
    <t>VarType</t>
  </si>
  <si>
    <t>Unit</t>
  </si>
  <si>
    <t>Status</t>
  </si>
  <si>
    <t>Comments</t>
  </si>
  <si>
    <t>References</t>
  </si>
  <si>
    <t>RAG</t>
  </si>
  <si>
    <t>YAG</t>
  </si>
  <si>
    <t>YKG</t>
  </si>
  <si>
    <t>YMGT</t>
  </si>
  <si>
    <t>SG</t>
  </si>
  <si>
    <t>SKG</t>
  </si>
  <si>
    <t>SMGT</t>
  </si>
  <si>
    <t>BG</t>
  </si>
  <si>
    <t>BKG</t>
  </si>
  <si>
    <t>BMG</t>
  </si>
  <si>
    <r>
      <t xml:space="preserve">Public asset-based reallocations, </t>
    </r>
    <r>
      <rPr>
        <b/>
        <i/>
        <sz val="10"/>
        <rFont val="Arial"/>
        <family val="2"/>
      </rPr>
      <t>country, year (currency and units), aggregate, nominal or real.</t>
    </r>
    <r>
      <rPr>
        <b/>
        <sz val="10"/>
        <rFont val="Arial"/>
        <family val="2"/>
      </rPr>
      <t xml:space="preserve"> </t>
    </r>
  </si>
  <si>
    <t>Foreign</t>
  </si>
  <si>
    <t>Income on public assets</t>
  </si>
  <si>
    <t>Income, public capital</t>
  </si>
  <si>
    <t>Income, public credit</t>
  </si>
  <si>
    <t>Less:  Public saving</t>
  </si>
  <si>
    <t>Public investment</t>
  </si>
  <si>
    <t>Public lending</t>
  </si>
  <si>
    <r>
      <t xml:space="preserve">Public asset-based reallocations, </t>
    </r>
    <r>
      <rPr>
        <b/>
        <i/>
        <sz val="10"/>
        <rFont val="Arial"/>
        <family val="2"/>
      </rPr>
      <t>country, year (currency and units), per capita, nominal or real.</t>
    </r>
    <r>
      <rPr>
        <b/>
        <sz val="10"/>
        <rFont val="Arial"/>
        <family val="2"/>
      </rPr>
      <t xml:space="preserve"> </t>
    </r>
  </si>
  <si>
    <r>
      <t xml:space="preserve">Public asset-based reallocations, </t>
    </r>
    <r>
      <rPr>
        <b/>
        <i/>
        <sz val="10"/>
        <rFont val="Arial"/>
        <family val="2"/>
      </rPr>
      <t>country, year (currency and units), per capita, normalized on yl(30-49).</t>
    </r>
    <r>
      <rPr>
        <b/>
        <sz val="10"/>
        <rFont val="Arial"/>
        <family val="2"/>
      </rPr>
      <t xml:space="preserve"> </t>
    </r>
  </si>
  <si>
    <r>
      <t xml:space="preserve">Public bequests, </t>
    </r>
    <r>
      <rPr>
        <b/>
        <i/>
        <sz val="10"/>
        <rFont val="Arial"/>
        <family val="2"/>
      </rPr>
      <t>country, year (currency and units), aggregate, nominal or real.</t>
    </r>
    <r>
      <rPr>
        <b/>
        <sz val="10"/>
        <rFont val="Arial"/>
        <family val="2"/>
      </rPr>
      <t xml:space="preserve"> </t>
    </r>
  </si>
  <si>
    <t>Public capital bequests, net</t>
  </si>
  <si>
    <t>Public credit bequests, net</t>
  </si>
  <si>
    <r>
      <t xml:space="preserve">Public bequests, </t>
    </r>
    <r>
      <rPr>
        <b/>
        <i/>
        <sz val="10"/>
        <rFont val="Arial"/>
        <family val="2"/>
      </rPr>
      <t>country, year (currency and units), per capita, nominal or real.</t>
    </r>
    <r>
      <rPr>
        <b/>
        <sz val="10"/>
        <rFont val="Arial"/>
        <family val="2"/>
      </rPr>
      <t xml:space="preserve"> </t>
    </r>
  </si>
  <si>
    <r>
      <t xml:space="preserve">Public bequests, </t>
    </r>
    <r>
      <rPr>
        <b/>
        <i/>
        <sz val="10"/>
        <rFont val="Arial"/>
        <family val="2"/>
      </rPr>
      <t>country, year (currency and units), per capita, normalized on yl(30-49).</t>
    </r>
    <r>
      <rPr>
        <b/>
        <sz val="10"/>
        <rFont val="Arial"/>
        <family val="2"/>
      </rPr>
      <t xml:space="preserve"> </t>
    </r>
  </si>
  <si>
    <r>
      <t xml:space="preserve">Public Credit Income (Interest Payments on Public Debt), </t>
    </r>
    <r>
      <rPr>
        <b/>
        <i/>
        <sz val="10"/>
        <rFont val="Arial"/>
        <family val="2"/>
      </rPr>
      <t>country, year (currency and units), nominal or real.</t>
    </r>
    <r>
      <rPr>
        <b/>
        <sz val="10"/>
        <rFont val="Arial"/>
        <family val="2"/>
      </rPr>
      <t xml:space="preserve"> </t>
    </r>
  </si>
  <si>
    <t>Notes</t>
  </si>
  <si>
    <t>Aggregate values</t>
  </si>
  <si>
    <t>Public credit income, taxpayers</t>
  </si>
  <si>
    <t>|</t>
  </si>
  <si>
    <t>Per Capita values</t>
  </si>
  <si>
    <t xml:space="preserve">Notes: </t>
  </si>
  <si>
    <t xml:space="preserve">1.  Public credit income, taxpayers is the net flow of interest payments on public debt and interest income from government loan programs.  It is negative if interest payments on public debt exceed interest income from government loan programs.  </t>
  </si>
  <si>
    <t>Taxpayer distribution</t>
  </si>
  <si>
    <r>
      <t xml:space="preserve">Reallocations, </t>
    </r>
    <r>
      <rPr>
        <b/>
        <i/>
        <sz val="10"/>
        <rFont val="Arial"/>
        <family val="2"/>
      </rPr>
      <t>country, year (currency and units), nominal or real.</t>
    </r>
    <r>
      <rPr>
        <b/>
        <sz val="10"/>
        <rFont val="Arial"/>
        <family val="2"/>
      </rPr>
      <t xml:space="preserve"> </t>
    </r>
  </si>
  <si>
    <t>Public capital-based reallocations</t>
  </si>
  <si>
    <t xml:space="preserve">     Public asset income</t>
  </si>
  <si>
    <t xml:space="preserve">     Less: Public investment</t>
  </si>
  <si>
    <t>Normalized on Yl(30-49)</t>
  </si>
  <si>
    <t xml:space="preserve">1.  Public assets do not produce asset income in NIPA.  Hence, public asset income is equal to 0.  </t>
  </si>
  <si>
    <t xml:space="preserve">2.  Public investment is allocated to age in proportion to the age profile of general tax revenue. </t>
  </si>
  <si>
    <t>Calculation Details</t>
  </si>
  <si>
    <t>Public investment distribution</t>
  </si>
  <si>
    <r>
      <t xml:space="preserve">Asset-based reallocations, </t>
    </r>
    <r>
      <rPr>
        <b/>
        <i/>
        <sz val="10"/>
        <rFont val="Arial"/>
        <family val="2"/>
      </rPr>
      <t>country, year (currency and units), nominal or real.</t>
    </r>
    <r>
      <rPr>
        <b/>
        <sz val="10"/>
        <rFont val="Arial"/>
        <family val="2"/>
      </rPr>
      <t xml:space="preserve"> </t>
    </r>
  </si>
  <si>
    <t>Public credit-based reallocations</t>
  </si>
  <si>
    <t xml:space="preserve">     Public credit income, net</t>
  </si>
  <si>
    <t>See "public credit income" sheet</t>
  </si>
  <si>
    <t xml:space="preserve">     Less:  Public lending</t>
  </si>
  <si>
    <t>1. Public lending has the age distribution of general tax payments.  Note that the value is positive if the government is a net lender.</t>
  </si>
  <si>
    <t>Distribution of lending by taxpayers</t>
  </si>
  <si>
    <t xml:space="preserve">1.  Bequests are calculated using B(a,t) = K(a,t) - [K(a-1,t-1) + I(a,t) + O(a,t)] where K is capital, I is investment, and O is other economic flows.  Other economic flows refers to increases in the value of capital due to price changes and other volume changes not included in investment.      </t>
  </si>
  <si>
    <t xml:space="preserve">Detailed Calculations:  </t>
  </si>
  <si>
    <t>Public Capital Stock(a,t)</t>
  </si>
  <si>
    <t>Public Capital Stock (a,t-1)</t>
  </si>
  <si>
    <t>Net Increase (for cohort)</t>
  </si>
  <si>
    <t>Net investment (t)</t>
  </si>
  <si>
    <t>Other Economic Flows (t)</t>
  </si>
  <si>
    <t>Bequest = Net increase less net investment less other flows</t>
  </si>
  <si>
    <r>
      <t xml:space="preserve">Public Capital, </t>
    </r>
    <r>
      <rPr>
        <b/>
        <i/>
        <sz val="10"/>
        <rFont val="Arial"/>
        <family val="2"/>
      </rPr>
      <t>country, year (currency and units), nominal or real.</t>
    </r>
    <r>
      <rPr>
        <b/>
        <sz val="10"/>
        <rFont val="Arial"/>
        <family val="2"/>
      </rPr>
      <t xml:space="preserve"> </t>
    </r>
  </si>
  <si>
    <t>Public capital (t)</t>
  </si>
  <si>
    <t>Public capital (t-1)</t>
  </si>
  <si>
    <t xml:space="preserve">1.  Public capital is as of the end of the year.  The age distribution is assumed to be equal to age distribution of tax revenues during the year.    </t>
  </si>
  <si>
    <t>Distribution of Tax Revenues (t)</t>
  </si>
  <si>
    <t>Distribution of Tax Revenues (t-1)</t>
  </si>
  <si>
    <r>
      <t xml:space="preserve">Public Credit Bequests, </t>
    </r>
    <r>
      <rPr>
        <b/>
        <i/>
        <sz val="10"/>
        <rFont val="Arial"/>
        <family val="2"/>
      </rPr>
      <t>country, year (currency and units), nominal or real.</t>
    </r>
    <r>
      <rPr>
        <b/>
        <sz val="10"/>
        <rFont val="Arial"/>
        <family val="2"/>
      </rPr>
      <t xml:space="preserve"> </t>
    </r>
  </si>
  <si>
    <t xml:space="preserve">1.  Bequests are calculated using B(a,t) = M(a,t) - [M(a-1,t-1) + S(a,t) + O(a,t)] where M is credit, S is net public lending, and O is other economic flows.  Other economic flows refers to increases in the value of credit due to price changes and other volume changes not included in net public lending.      </t>
  </si>
  <si>
    <t>Public Credit(a,t)</t>
  </si>
  <si>
    <t>Public Credit (a,t-1)</t>
  </si>
  <si>
    <t>Public lending by taxpayers (t)</t>
  </si>
  <si>
    <t>Other economic flows (t)</t>
  </si>
  <si>
    <t>Bequest = net increase - public lending - other flows</t>
  </si>
  <si>
    <r>
      <t xml:space="preserve">Public Credit, </t>
    </r>
    <r>
      <rPr>
        <b/>
        <i/>
        <sz val="10"/>
        <rFont val="Arial"/>
        <family val="2"/>
      </rPr>
      <t>country, year (currency and units), nominal or real.</t>
    </r>
    <r>
      <rPr>
        <b/>
        <sz val="10"/>
        <rFont val="Arial"/>
        <family val="2"/>
      </rPr>
      <t xml:space="preserve"> </t>
    </r>
  </si>
  <si>
    <t>Public credit (t)</t>
  </si>
  <si>
    <t>Public credit (t-1)</t>
  </si>
  <si>
    <t xml:space="preserve">1.  Public credit is as of the end of the year.  The age distribution is assumed to be equal to age distribution of tax revenues during the year.    </t>
  </si>
  <si>
    <t>HELP</t>
  </si>
  <si>
    <t>Age0</t>
  </si>
  <si>
    <t>Age1</t>
  </si>
  <si>
    <t>Age2</t>
  </si>
  <si>
    <t>Age3</t>
  </si>
  <si>
    <t>Age4</t>
  </si>
  <si>
    <t>Age5</t>
  </si>
  <si>
    <t>Age6</t>
  </si>
  <si>
    <t>Age7</t>
  </si>
  <si>
    <t>Age8</t>
  </si>
  <si>
    <t>Age9</t>
  </si>
  <si>
    <t>Age10</t>
  </si>
  <si>
    <t>Age11</t>
  </si>
  <si>
    <t>Age12</t>
  </si>
  <si>
    <t>Age13</t>
  </si>
  <si>
    <t>Age14</t>
  </si>
  <si>
    <t>Age15</t>
  </si>
  <si>
    <t>Age16</t>
  </si>
  <si>
    <t>Age17</t>
  </si>
  <si>
    <t>Age18</t>
  </si>
  <si>
    <t>Age19</t>
  </si>
  <si>
    <t>Age20</t>
  </si>
  <si>
    <t>Age21</t>
  </si>
  <si>
    <t>Age22</t>
  </si>
  <si>
    <t>Age23</t>
  </si>
  <si>
    <t>Age24</t>
  </si>
  <si>
    <t>Age25</t>
  </si>
  <si>
    <t>Age26</t>
  </si>
  <si>
    <t>Age27</t>
  </si>
  <si>
    <t>Age28</t>
  </si>
  <si>
    <t>Age29</t>
  </si>
  <si>
    <t>Age30</t>
  </si>
  <si>
    <t>Age31</t>
  </si>
  <si>
    <t>Age32</t>
  </si>
  <si>
    <t>Age33</t>
  </si>
  <si>
    <t>Age34</t>
  </si>
  <si>
    <t>Age35</t>
  </si>
  <si>
    <t>Age36</t>
  </si>
  <si>
    <t>Age37</t>
  </si>
  <si>
    <t>Age38</t>
  </si>
  <si>
    <t>Age39</t>
  </si>
  <si>
    <t>Age40</t>
  </si>
  <si>
    <t>Age41</t>
  </si>
  <si>
    <t>Age42</t>
  </si>
  <si>
    <t>Age43</t>
  </si>
  <si>
    <t>Age44</t>
  </si>
  <si>
    <t>Age45</t>
  </si>
  <si>
    <t>Age46</t>
  </si>
  <si>
    <t>Age47</t>
  </si>
  <si>
    <t>Age48</t>
  </si>
  <si>
    <t>Age49</t>
  </si>
  <si>
    <t>Age50</t>
  </si>
  <si>
    <t>Age51</t>
  </si>
  <si>
    <t>Age52</t>
  </si>
  <si>
    <t>Age53</t>
  </si>
  <si>
    <t>Age54</t>
  </si>
  <si>
    <t>Age55</t>
  </si>
  <si>
    <t>Age56</t>
  </si>
  <si>
    <t>Age57</t>
  </si>
  <si>
    <t>Age58</t>
  </si>
  <si>
    <t>Age59</t>
  </si>
  <si>
    <t>Age60</t>
  </si>
  <si>
    <t>Age61</t>
  </si>
  <si>
    <t>Age62</t>
  </si>
  <si>
    <t>Age63</t>
  </si>
  <si>
    <t>Age64</t>
  </si>
  <si>
    <t>Age65</t>
  </si>
  <si>
    <t>Age66</t>
  </si>
  <si>
    <t>Age67</t>
  </si>
  <si>
    <t>Age68</t>
  </si>
  <si>
    <t>Age69</t>
  </si>
  <si>
    <t>Age70</t>
  </si>
  <si>
    <t>Age71</t>
  </si>
  <si>
    <t>Age72</t>
  </si>
  <si>
    <t>Age73</t>
  </si>
  <si>
    <t>Age74</t>
  </si>
  <si>
    <t>Age75</t>
  </si>
  <si>
    <t>Age76</t>
  </si>
  <si>
    <t>Age77</t>
  </si>
  <si>
    <t>Age78</t>
  </si>
  <si>
    <t>Age79</t>
  </si>
  <si>
    <t>Age80</t>
  </si>
  <si>
    <t>Age81</t>
  </si>
  <si>
    <t>Age82</t>
  </si>
  <si>
    <t>Age83</t>
  </si>
  <si>
    <t>Age84</t>
  </si>
  <si>
    <t>Age85</t>
  </si>
  <si>
    <t>Age86</t>
  </si>
  <si>
    <t>Age87</t>
  </si>
  <si>
    <t>Age88</t>
  </si>
  <si>
    <t>Age89</t>
  </si>
  <si>
    <t>Age90</t>
  </si>
  <si>
    <t>Age91</t>
  </si>
  <si>
    <t>Age92</t>
  </si>
  <si>
    <t>Age93</t>
  </si>
  <si>
    <t>Age94</t>
  </si>
  <si>
    <t>Age95</t>
  </si>
  <si>
    <t>Age96</t>
  </si>
  <si>
    <t>Age97</t>
  </si>
  <si>
    <t>Age98</t>
  </si>
  <si>
    <t>Age99</t>
  </si>
  <si>
    <t>Age100</t>
  </si>
  <si>
    <t>Age101</t>
  </si>
  <si>
    <t>Age102</t>
  </si>
  <si>
    <t>Age103</t>
  </si>
  <si>
    <t>Age104</t>
  </si>
  <si>
    <t>Age105</t>
  </si>
  <si>
    <t>Age106</t>
  </si>
  <si>
    <t>Age107</t>
  </si>
  <si>
    <t>Age108</t>
  </si>
  <si>
    <t>Age109</t>
  </si>
  <si>
    <t>Age110</t>
  </si>
  <si>
    <t>Documentation</t>
  </si>
  <si>
    <t>Countries</t>
  </si>
  <si>
    <t>Nominal</t>
  </si>
  <si>
    <t>AgeGroups and Age List</t>
  </si>
  <si>
    <t>Australia</t>
  </si>
  <si>
    <t>NTA</t>
  </si>
  <si>
    <t>-</t>
  </si>
  <si>
    <t>Prelim</t>
  </si>
  <si>
    <t>Austria</t>
  </si>
  <si>
    <t>Mean</t>
  </si>
  <si>
    <t>Thousands</t>
  </si>
  <si>
    <t>Real</t>
  </si>
  <si>
    <t>65+</t>
  </si>
  <si>
    <t>Five</t>
  </si>
  <si>
    <t>Final</t>
  </si>
  <si>
    <t>Brazil</t>
  </si>
  <si>
    <t>Smooth Mean</t>
  </si>
  <si>
    <t>Millions</t>
  </si>
  <si>
    <t>70+</t>
  </si>
  <si>
    <t>Hidden</t>
  </si>
  <si>
    <t>Chile</t>
  </si>
  <si>
    <t>Rate</t>
  </si>
  <si>
    <t>Billions</t>
  </si>
  <si>
    <t>75+</t>
  </si>
  <si>
    <t>China</t>
  </si>
  <si>
    <t>Projected Mean</t>
  </si>
  <si>
    <t>Trillions</t>
  </si>
  <si>
    <t>80+</t>
  </si>
  <si>
    <t>Costa Rica</t>
  </si>
  <si>
    <t>Modeled Mean</t>
  </si>
  <si>
    <t>85+</t>
  </si>
  <si>
    <t>France</t>
  </si>
  <si>
    <t>Hungary</t>
  </si>
  <si>
    <t>95+</t>
  </si>
  <si>
    <t>India</t>
  </si>
  <si>
    <t>100+</t>
  </si>
  <si>
    <t>Indonesia</t>
  </si>
  <si>
    <t>105+</t>
  </si>
  <si>
    <t>Japan</t>
  </si>
  <si>
    <t>110+</t>
  </si>
  <si>
    <t>Mexico</t>
  </si>
  <si>
    <t>Single</t>
  </si>
  <si>
    <t>Philippines</t>
  </si>
  <si>
    <t>Slovenia</t>
  </si>
  <si>
    <t>South Korea</t>
  </si>
  <si>
    <t>Sweden</t>
  </si>
  <si>
    <t>Taiwan</t>
  </si>
  <si>
    <t>Thailand</t>
  </si>
  <si>
    <t>Uruguay</t>
  </si>
  <si>
    <t>US</t>
  </si>
  <si>
    <t>VarCodes</t>
  </si>
  <si>
    <t>Variable Names</t>
  </si>
  <si>
    <t xml:space="preserve"> --</t>
  </si>
  <si>
    <t>LCD</t>
  </si>
  <si>
    <t xml:space="preserve">LifeCycle Deficit </t>
  </si>
  <si>
    <t>C</t>
  </si>
  <si>
    <t xml:space="preserve">Consumption  </t>
  </si>
  <si>
    <t>CG</t>
  </si>
  <si>
    <t xml:space="preserve">Public Consumption  </t>
  </si>
  <si>
    <t>CGE</t>
  </si>
  <si>
    <t>Public Consumption, Education</t>
  </si>
  <si>
    <t>CGEC</t>
  </si>
  <si>
    <t>Public Consumption, Education, Current</t>
  </si>
  <si>
    <t>CGEK</t>
  </si>
  <si>
    <t>Public Consumption, Education, Capital</t>
  </si>
  <si>
    <t>CGH</t>
  </si>
  <si>
    <t xml:space="preserve">Public Consumption, Health </t>
  </si>
  <si>
    <t>CGHC</t>
  </si>
  <si>
    <t>Public Consumption, Health, Current</t>
  </si>
  <si>
    <t>CGHK</t>
  </si>
  <si>
    <t>Public Consumption, Health, Capital</t>
  </si>
  <si>
    <t>CGX</t>
  </si>
  <si>
    <t xml:space="preserve">Public Consumption, Other  </t>
  </si>
  <si>
    <t>CGXC</t>
  </si>
  <si>
    <t>Public Consumption, Other, Current</t>
  </si>
  <si>
    <t>CGXK</t>
  </si>
  <si>
    <t>Public Consumption, Other, Capital</t>
  </si>
  <si>
    <t>CF</t>
  </si>
  <si>
    <t>Private Consumption</t>
  </si>
  <si>
    <t>CFE</t>
  </si>
  <si>
    <t>Private Consumption, Education</t>
  </si>
  <si>
    <t>CFEC</t>
  </si>
  <si>
    <t>Private Consumption, Education, Current</t>
  </si>
  <si>
    <t>CFEK</t>
  </si>
  <si>
    <t>Private Consumption, Education, Capital</t>
  </si>
  <si>
    <t>CFH</t>
  </si>
  <si>
    <t>Private Consumption, Health</t>
  </si>
  <si>
    <t>CFHC</t>
  </si>
  <si>
    <t>Private Consumption, Health, Current</t>
  </si>
  <si>
    <t>CFHK</t>
  </si>
  <si>
    <t>Private Consumption, Health, Capital</t>
  </si>
  <si>
    <t>CFR</t>
  </si>
  <si>
    <t>Private Consumption, Housing</t>
  </si>
  <si>
    <t>CFRC</t>
  </si>
  <si>
    <t>Private Consumption, Housing, Current</t>
  </si>
  <si>
    <t>CFRK</t>
  </si>
  <si>
    <t>Private Consumption, Housing, Capital</t>
  </si>
  <si>
    <t>CFD</t>
  </si>
  <si>
    <t>Private Consumption, Durables</t>
  </si>
  <si>
    <t>CFDC</t>
  </si>
  <si>
    <t>Private Consumption, Durables, Current</t>
  </si>
  <si>
    <t>CFDK</t>
  </si>
  <si>
    <t>Private Consumption, Durables, Capital</t>
  </si>
  <si>
    <t>CFX</t>
  </si>
  <si>
    <t>Private Consumption, Other</t>
  </si>
  <si>
    <t>CFXC</t>
  </si>
  <si>
    <t>Private Consumption, Other, Current</t>
  </si>
  <si>
    <t>CFXK</t>
  </si>
  <si>
    <t>Private Consumption, Other, Capital</t>
  </si>
  <si>
    <t>YL</t>
  </si>
  <si>
    <t xml:space="preserve">Labor Income </t>
  </si>
  <si>
    <t>YLE</t>
  </si>
  <si>
    <t xml:space="preserve">Earnings </t>
  </si>
  <si>
    <t>YLF</t>
  </si>
  <si>
    <t>Benefits</t>
  </si>
  <si>
    <t>YLFH</t>
  </si>
  <si>
    <t>Benefits, Health Care</t>
  </si>
  <si>
    <t>YLFU</t>
  </si>
  <si>
    <t>Benefits, Unemployment</t>
  </si>
  <si>
    <t>YLFP</t>
  </si>
  <si>
    <t>Benefits, Pensions</t>
  </si>
  <si>
    <t>YLFX</t>
  </si>
  <si>
    <t>Benefits, Other</t>
  </si>
  <si>
    <t>YLS</t>
  </si>
  <si>
    <t>Self-employment Labor Income</t>
  </si>
  <si>
    <t>YLX</t>
  </si>
  <si>
    <t>Labor Income, Other</t>
  </si>
  <si>
    <t>R</t>
  </si>
  <si>
    <t>Reallocations</t>
  </si>
  <si>
    <t>RA</t>
  </si>
  <si>
    <t>Asset-based Reallocations</t>
  </si>
  <si>
    <t>YA</t>
  </si>
  <si>
    <t>Asset Income</t>
  </si>
  <si>
    <t>S</t>
  </si>
  <si>
    <t>Saving</t>
  </si>
  <si>
    <t>RAF</t>
  </si>
  <si>
    <t>Private Asset-based Reallocations</t>
  </si>
  <si>
    <t>YAF</t>
  </si>
  <si>
    <t>Private Asset Income</t>
  </si>
  <si>
    <t>YKF</t>
  </si>
  <si>
    <t>Private Capital Income</t>
  </si>
  <si>
    <t>YKFH</t>
  </si>
  <si>
    <t>Income, Owner-occupied Housing</t>
  </si>
  <si>
    <t>YKFD</t>
  </si>
  <si>
    <t>Income, Consumer Durables</t>
  </si>
  <si>
    <t>YKFB</t>
  </si>
  <si>
    <t>Income, Unincorporated Enterprise</t>
  </si>
  <si>
    <t>YKFC</t>
  </si>
  <si>
    <t>Income, Corporate</t>
  </si>
  <si>
    <t>YKFSOE</t>
  </si>
  <si>
    <t>Income, Public Property and Enterprises</t>
  </si>
  <si>
    <t>YLR</t>
  </si>
  <si>
    <t>Private Rent</t>
  </si>
  <si>
    <t>YLRI</t>
  </si>
  <si>
    <t>Private Rent, Inflows</t>
  </si>
  <si>
    <t>YLRO</t>
  </si>
  <si>
    <t>Private Rent, Outflows</t>
  </si>
  <si>
    <t>YMF</t>
  </si>
  <si>
    <t>Private Interest</t>
  </si>
  <si>
    <t>YMFI</t>
  </si>
  <si>
    <t>Private Interest Inflows</t>
  </si>
  <si>
    <t>YMFO</t>
  </si>
  <si>
    <t>Private Interest Outflows</t>
  </si>
  <si>
    <t>SF</t>
  </si>
  <si>
    <t>Private Saving</t>
  </si>
  <si>
    <t>SKF</t>
  </si>
  <si>
    <t>Private Investment</t>
  </si>
  <si>
    <t>SKFH</t>
  </si>
  <si>
    <t>Private Investment, Owner-occupied Housing</t>
  </si>
  <si>
    <t>SKFD</t>
  </si>
  <si>
    <t>Private Investment, Consumer Durables</t>
  </si>
  <si>
    <t>SKFB</t>
  </si>
  <si>
    <t>Private Investment, Unincorporated Enterprise</t>
  </si>
  <si>
    <t>SKFC</t>
  </si>
  <si>
    <t>Private Investment, Corporate</t>
  </si>
  <si>
    <t>SKFSOE</t>
  </si>
  <si>
    <t>Private Investment, Public Property and Enterprises</t>
  </si>
  <si>
    <t>SLF</t>
  </si>
  <si>
    <t>Private Accumulation of Land</t>
  </si>
  <si>
    <t>SMF</t>
  </si>
  <si>
    <t>Private Accumulation of Credit</t>
  </si>
  <si>
    <t>Public Asset-based Reallocations</t>
  </si>
  <si>
    <t>Public Asset Income</t>
  </si>
  <si>
    <t>Public Capital Income</t>
  </si>
  <si>
    <t>YKGE</t>
  </si>
  <si>
    <t>Income, Education</t>
  </si>
  <si>
    <t>YKGH</t>
  </si>
  <si>
    <t>Income, Health</t>
  </si>
  <si>
    <t>YKGX</t>
  </si>
  <si>
    <t>Income, Other</t>
  </si>
  <si>
    <t>YMG</t>
  </si>
  <si>
    <t>Public Credit Income, Taxpayers</t>
  </si>
  <si>
    <t>YMGV</t>
  </si>
  <si>
    <t>Public Credit Income, Investors</t>
  </si>
  <si>
    <t>Public Saving</t>
  </si>
  <si>
    <t>SKGE</t>
  </si>
  <si>
    <t>Public Investment, Education</t>
  </si>
  <si>
    <t>SKGF</t>
  </si>
  <si>
    <t>Public Investment, Health</t>
  </si>
  <si>
    <t>SKGX</t>
  </si>
  <si>
    <t>Public Investment, Other</t>
  </si>
  <si>
    <t>SMG</t>
  </si>
  <si>
    <t>Public Lending, Taxpayers</t>
  </si>
  <si>
    <t>SMGV</t>
  </si>
  <si>
    <t>Public Lending, Investors</t>
  </si>
  <si>
    <t>Public Bequest</t>
  </si>
  <si>
    <t>Public Bequest, Capital</t>
  </si>
  <si>
    <t>Public Bequest, Credit</t>
  </si>
  <si>
    <t>T</t>
  </si>
  <si>
    <t>Transfers</t>
  </si>
  <si>
    <t>TG</t>
  </si>
  <si>
    <t>Public Transfers</t>
  </si>
  <si>
    <t>TGE</t>
  </si>
  <si>
    <t>Public Education</t>
  </si>
  <si>
    <t>TGEI</t>
  </si>
  <si>
    <t>Public Education, Inflows</t>
  </si>
  <si>
    <t>TGEO</t>
  </si>
  <si>
    <t>Public Education, Outflows</t>
  </si>
  <si>
    <t>TGH</t>
  </si>
  <si>
    <t>Public Health Care</t>
  </si>
  <si>
    <t>TGHI</t>
  </si>
  <si>
    <t>Public Health Care, Inflows</t>
  </si>
  <si>
    <t>TGHO</t>
  </si>
  <si>
    <t>Public Health Care, Outflows</t>
  </si>
  <si>
    <t>TGSOA</t>
  </si>
  <si>
    <t>Public Pensions</t>
  </si>
  <si>
    <t>TGSOAI</t>
  </si>
  <si>
    <t>Public Pensions, Inflows</t>
  </si>
  <si>
    <t>TGSOAO</t>
  </si>
  <si>
    <t>Public Pensions, Outflows</t>
  </si>
  <si>
    <t>TGXI</t>
  </si>
  <si>
    <t>Public Transfers, Other In-Kind</t>
  </si>
  <si>
    <t>TGXII</t>
  </si>
  <si>
    <t>Public Transfers, Other In-Kind, Inflows</t>
  </si>
  <si>
    <t>TGXIO</t>
  </si>
  <si>
    <t>Public Transfers, Other In-Kind, Outflows</t>
  </si>
  <si>
    <t>TGXC</t>
  </si>
  <si>
    <t>Public Transfers, Other Cash</t>
  </si>
  <si>
    <t>TGXCI</t>
  </si>
  <si>
    <t>Public Transfers, Other Cash, Inflows</t>
  </si>
  <si>
    <t>TGXCO</t>
  </si>
  <si>
    <t>Public Transfers, Other Cash, Outflows</t>
  </si>
  <si>
    <t>TGNF</t>
  </si>
  <si>
    <t>Public Transfers, Net Foreign</t>
  </si>
  <si>
    <t>TGS</t>
  </si>
  <si>
    <t>Social Protection, Other</t>
  </si>
  <si>
    <t>TGSI</t>
  </si>
  <si>
    <t>Social Protection, Other, Inflows</t>
  </si>
  <si>
    <t>TGSO</t>
  </si>
  <si>
    <t>Social Protection, Other, Outflows</t>
  </si>
  <si>
    <t>TGSD</t>
  </si>
  <si>
    <t>Social Protection, Sickness and Disability</t>
  </si>
  <si>
    <t>TGSDI</t>
  </si>
  <si>
    <t>Sickness and Disability, Inflows</t>
  </si>
  <si>
    <t>TGSDO</t>
  </si>
  <si>
    <t>Sickness and Disability, Outflows</t>
  </si>
  <si>
    <t>TGSS</t>
  </si>
  <si>
    <t>Social Protection, Survivors</t>
  </si>
  <si>
    <t>TGSSI</t>
  </si>
  <si>
    <t>Survivors, Inflows</t>
  </si>
  <si>
    <t>TGSSO</t>
  </si>
  <si>
    <t>Survivors, Outflows</t>
  </si>
  <si>
    <t>TGSF</t>
  </si>
  <si>
    <t>Social Protection, Family and Children</t>
  </si>
  <si>
    <t>TGSFI</t>
  </si>
  <si>
    <t>Family and Children, Inflows</t>
  </si>
  <si>
    <t>TGSFO</t>
  </si>
  <si>
    <t>Family and Children, Outflows</t>
  </si>
  <si>
    <t>TGSU</t>
  </si>
  <si>
    <t>Social Protection, Unemployment</t>
  </si>
  <si>
    <t>TGSUI</t>
  </si>
  <si>
    <t>Unemployment, Inflows</t>
  </si>
  <si>
    <t>TGSUO</t>
  </si>
  <si>
    <t>Unemployment, Outflows</t>
  </si>
  <si>
    <t>TGSH</t>
  </si>
  <si>
    <t>Social Protection, Housing</t>
  </si>
  <si>
    <t>TGSHI</t>
  </si>
  <si>
    <t>Housing, Inflows</t>
  </si>
  <si>
    <t>TGSHO</t>
  </si>
  <si>
    <t>Housing, Outflows</t>
  </si>
  <si>
    <t>TGSX</t>
  </si>
  <si>
    <t>Social Protection, Miscellaneous</t>
  </si>
  <si>
    <t>TGSXI</t>
  </si>
  <si>
    <t>Social Protection, Miscellaneous, Inflows</t>
  </si>
  <si>
    <t>TGSXO</t>
  </si>
  <si>
    <t>Social Protection, Miscellaneous, Outflows</t>
  </si>
  <si>
    <t>TGD</t>
  </si>
  <si>
    <t>Public Transfers, Domestic</t>
  </si>
  <si>
    <t>TGDI</t>
  </si>
  <si>
    <t>Public Transfers, Domestic, Inflows</t>
  </si>
  <si>
    <t>TGDO</t>
  </si>
  <si>
    <t>Public Transfers, Domestic, Outflows</t>
  </si>
  <si>
    <t>TGC</t>
  </si>
  <si>
    <t>Collective Goods and Services</t>
  </si>
  <si>
    <t>TGCI</t>
  </si>
  <si>
    <t>Collective, Inflows</t>
  </si>
  <si>
    <t>TGCO</t>
  </si>
  <si>
    <t>Collective, Outflows</t>
  </si>
  <si>
    <t>TGCN</t>
  </si>
  <si>
    <t>Collective, Non-Congestible</t>
  </si>
  <si>
    <t>TGCC</t>
  </si>
  <si>
    <t>Collective, Congestible</t>
  </si>
  <si>
    <t>TP</t>
  </si>
  <si>
    <t>Private Transfers</t>
  </si>
  <si>
    <t>TPI</t>
  </si>
  <si>
    <t>Private Transfers, Inflows</t>
  </si>
  <si>
    <t>TPO</t>
  </si>
  <si>
    <t>Private Transfers, Outflows</t>
  </si>
  <si>
    <t>TPIV</t>
  </si>
  <si>
    <t>Private Transfers, Intervivos</t>
  </si>
  <si>
    <t>TPIVI</t>
  </si>
  <si>
    <t>Private Transfers, Intervivos, Inflows</t>
  </si>
  <si>
    <t>TPIVO</t>
  </si>
  <si>
    <t>Private Transfers, Intervivos, Outflows</t>
  </si>
  <si>
    <t>TPC</t>
  </si>
  <si>
    <t>Private Transfers, Consumption</t>
  </si>
  <si>
    <t>TPCI</t>
  </si>
  <si>
    <t>Private Transfers, Consumption, Inflows</t>
  </si>
  <si>
    <t>TPCO</t>
  </si>
  <si>
    <t>Private Transfers, Consumption, Outflows</t>
  </si>
  <si>
    <t>TPB</t>
  </si>
  <si>
    <t>Interhousehold</t>
  </si>
  <si>
    <t>TPBI</t>
  </si>
  <si>
    <t>Interhousehold, Inflows</t>
  </si>
  <si>
    <t>TPBO</t>
  </si>
  <si>
    <t>Interhousehold, Outflows</t>
  </si>
  <si>
    <t>TPCR</t>
  </si>
  <si>
    <t>Transfers through Charitable and Religious Organizations</t>
  </si>
  <si>
    <t>TPCRI</t>
  </si>
  <si>
    <t>Transfers through Charities, Inflows</t>
  </si>
  <si>
    <t>TPCRO</t>
  </si>
  <si>
    <t>Transfers through Charities, Outflows</t>
  </si>
  <si>
    <t>TPW</t>
  </si>
  <si>
    <t>Intrahousehold Transfers</t>
  </si>
  <si>
    <t>TPWI</t>
  </si>
  <si>
    <t>Intrahousehold Transfers, Inflows</t>
  </si>
  <si>
    <t>TPWO</t>
  </si>
  <si>
    <t>Intrahousehold Transfers, Outflows</t>
  </si>
  <si>
    <t>TPWE</t>
  </si>
  <si>
    <t>Intrahousehold, Education</t>
  </si>
  <si>
    <t>TPWEI</t>
  </si>
  <si>
    <t>Intrahousehold, Education, Inflows</t>
  </si>
  <si>
    <t>TPWEO</t>
  </si>
  <si>
    <t>Intrahousehold, Education, Outflows</t>
  </si>
  <si>
    <t>TPWH</t>
  </si>
  <si>
    <t>Intrahousehold, Health</t>
  </si>
  <si>
    <t>TPWHI</t>
  </si>
  <si>
    <t>Intrahousehold, Health, Inflows</t>
  </si>
  <si>
    <t>TPWHO</t>
  </si>
  <si>
    <t>Intrahousehold, Health, Outflows</t>
  </si>
  <si>
    <t>TPWA</t>
  </si>
  <si>
    <t>Intrahousehold, Housing</t>
  </si>
  <si>
    <t>TPWAI</t>
  </si>
  <si>
    <t>Intrahousehold, Housing, Inflows</t>
  </si>
  <si>
    <t>TPWAO</t>
  </si>
  <si>
    <t>Intrahousehold, Housing, Outflows</t>
  </si>
  <si>
    <t>TPWX</t>
  </si>
  <si>
    <t>Intrahousehold, Other</t>
  </si>
  <si>
    <t>TPWXI</t>
  </si>
  <si>
    <t>Intrahousehold, Other, Inflows</t>
  </si>
  <si>
    <t>TPWXO</t>
  </si>
  <si>
    <t>Intrahousehold, Other, Outflows</t>
  </si>
  <si>
    <t>TPWS</t>
  </si>
  <si>
    <t>Intrahousehold, Saving</t>
  </si>
  <si>
    <t>TPWSI</t>
  </si>
  <si>
    <t>Intrahousehold, Saving, Inflows</t>
  </si>
  <si>
    <t>TPWSO</t>
  </si>
  <si>
    <t>Intrahousehold, Saving, Outflows</t>
  </si>
  <si>
    <t>TPBB</t>
  </si>
  <si>
    <t>Private Transfers, Bequests</t>
  </si>
  <si>
    <t>TPBBI</t>
  </si>
  <si>
    <t>Bequests, Inflows</t>
  </si>
  <si>
    <t>TPBBO</t>
  </si>
  <si>
    <t>Bequests, Outflows</t>
  </si>
  <si>
    <t>W</t>
  </si>
  <si>
    <t>LifeCycle Wealth</t>
  </si>
  <si>
    <t>WK</t>
  </si>
  <si>
    <t>Assets</t>
  </si>
  <si>
    <t>WKH</t>
  </si>
  <si>
    <t>Assets, Owner-occupied housing</t>
  </si>
  <si>
    <t>WKD</t>
  </si>
  <si>
    <t>Assets, Consumer durables</t>
  </si>
  <si>
    <t>WKU</t>
  </si>
  <si>
    <t>Assets, Business, unincorporated enterprise</t>
  </si>
  <si>
    <t>WKC</t>
  </si>
  <si>
    <t>Assets, Corporate profits</t>
  </si>
  <si>
    <t>WKSOE</t>
  </si>
  <si>
    <t>Assets, State owned enterprise</t>
  </si>
  <si>
    <t>WKX</t>
  </si>
  <si>
    <t>Assets, Other</t>
  </si>
  <si>
    <t>WT</t>
  </si>
  <si>
    <t>Transfer Wealth</t>
  </si>
  <si>
    <t>WTG</t>
  </si>
  <si>
    <t>Public Transfer Wealth</t>
  </si>
  <si>
    <t>WTGNM</t>
  </si>
  <si>
    <t>Public Transfer Wealth, Non Market</t>
  </si>
  <si>
    <t>WTGC</t>
  </si>
  <si>
    <t>Public Transfer Wealth, Collective Services</t>
  </si>
  <si>
    <t>WTGCN</t>
  </si>
  <si>
    <t>Public Transfer Wealth, Public Goods and Services</t>
  </si>
  <si>
    <t>WTGCC</t>
  </si>
  <si>
    <t>Public Transfer Wealth, Congestible Goods and Services</t>
  </si>
  <si>
    <t>WTGH</t>
  </si>
  <si>
    <t>Public Transfer Wealth, Health</t>
  </si>
  <si>
    <t>WTGE</t>
  </si>
  <si>
    <t>Public Transfer Wealth, Education</t>
  </si>
  <si>
    <t>WTGS</t>
  </si>
  <si>
    <t>Public Transfer Wealth, Social Protection</t>
  </si>
  <si>
    <t>WTGSD</t>
  </si>
  <si>
    <t>Public Transfer Wealth, Sickness and disability</t>
  </si>
  <si>
    <t>WTGSOA</t>
  </si>
  <si>
    <t>Public Transfer Wealth, Old age</t>
  </si>
  <si>
    <t>WTGSS</t>
  </si>
  <si>
    <t>Public Transfer Wealth, Survivors</t>
  </si>
  <si>
    <t>WTGSF</t>
  </si>
  <si>
    <t>Public Transfer Wealth, Family and children</t>
  </si>
  <si>
    <t>WTGSU</t>
  </si>
  <si>
    <t>Public Transfer Wealth, Unemployment</t>
  </si>
  <si>
    <t>WTGSH</t>
  </si>
  <si>
    <t>Public Transfer Wealth, Housing</t>
  </si>
  <si>
    <t>WTGSX</t>
  </si>
  <si>
    <t>Public Transfer Wealth, Other Social Protection</t>
  </si>
  <si>
    <t>WTGD</t>
  </si>
  <si>
    <t>Public Transfer Wealth, National Debt</t>
  </si>
  <si>
    <t>WTP</t>
  </si>
  <si>
    <t>Private Transfer Wealth</t>
  </si>
  <si>
    <t>WTPNM</t>
  </si>
  <si>
    <t>Private Transfer Wealth, Non-market</t>
  </si>
  <si>
    <t>WTPW</t>
  </si>
  <si>
    <t>Intra-household Transfer Wealth</t>
  </si>
  <si>
    <t>WTPWE</t>
  </si>
  <si>
    <t>Intra-household Transfer Wealth, Education</t>
  </si>
  <si>
    <t>WTPWH</t>
  </si>
  <si>
    <t>Intra-household Transfer Wealth, Health</t>
  </si>
  <si>
    <t>WTPWX</t>
  </si>
  <si>
    <t>Intra-household Transfer Wealth, Other</t>
  </si>
  <si>
    <t>WTPB</t>
  </si>
  <si>
    <t>Inter-household Transfer Wealth</t>
  </si>
  <si>
    <t>WTPBV</t>
  </si>
  <si>
    <t>Inter-household Transfer Wealth, Inter-vivos transfers</t>
  </si>
  <si>
    <t>WTPBB</t>
  </si>
  <si>
    <t>Inter-household Transfer Wealth, Bequests</t>
  </si>
  <si>
    <t>WTPBH</t>
  </si>
  <si>
    <t>Inter-household Transfer Wealth, Household Transitions</t>
  </si>
  <si>
    <t>WTPCR</t>
  </si>
  <si>
    <t>Inter-household Transfer Wealth, Charitable and religious organizations</t>
  </si>
  <si>
    <t>WTPM</t>
  </si>
  <si>
    <t>Private Transfer Wealth, Market</t>
  </si>
  <si>
    <t>WTPC</t>
  </si>
  <si>
    <t>Private Transfer Wealth, Consumer credit</t>
  </si>
  <si>
    <t>WTPR</t>
  </si>
  <si>
    <t>Private Transfer Wealth, Land</t>
  </si>
  <si>
    <t>DN</t>
  </si>
  <si>
    <t>Population, Total</t>
  </si>
  <si>
    <t>DNM</t>
  </si>
  <si>
    <t>Population, Male</t>
  </si>
  <si>
    <t>DNF</t>
  </si>
  <si>
    <t>Population, Female</t>
  </si>
  <si>
    <t>DS</t>
  </si>
  <si>
    <t>Survival Rate</t>
  </si>
  <si>
    <t>DSM</t>
  </si>
  <si>
    <t>Survival Rate, Male</t>
  </si>
  <si>
    <t>DSF</t>
  </si>
  <si>
    <t>Survival Rate, Female</t>
  </si>
  <si>
    <t>DM</t>
  </si>
  <si>
    <t>Migration Rate</t>
  </si>
  <si>
    <t>DMM</t>
  </si>
  <si>
    <t>Migration Rate, Male</t>
  </si>
  <si>
    <t>DMF</t>
  </si>
  <si>
    <t>Migration Rate, Female</t>
  </si>
  <si>
    <t>DF</t>
  </si>
  <si>
    <t>Fertility Rate</t>
  </si>
  <si>
    <t>H</t>
  </si>
  <si>
    <t>Headship Rate</t>
  </si>
  <si>
    <t>FCPI</t>
  </si>
  <si>
    <t>Consumer Price Index</t>
  </si>
  <si>
    <t>FX</t>
  </si>
  <si>
    <t>Exchange Rate, Official</t>
  </si>
  <si>
    <t>FXPPP</t>
  </si>
  <si>
    <t>Exchange Rate PPP</t>
  </si>
  <si>
    <t>FR</t>
  </si>
  <si>
    <t>Interest Rate, Real</t>
  </si>
  <si>
    <t>Gretchen Donehower</t>
  </si>
  <si>
    <t>This is the foreign proportion of all outstanding net federal debt (i.e. not including debt the government owes itself).  Still looking for data on year to year ownership.</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</si>
</sst>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0_);_(* \(#,##0.00\);_(* \-??_);_(@_)"/>
    <numFmt numFmtId="167" formatCode="_(* #,##0_);_(* \(#,##0\);_(* \-??_);_(@_)"/>
    <numFmt numFmtId="168" formatCode="0.000"/>
    <numFmt numFmtId="169" formatCode="0.0000"/>
    <numFmt numFmtId="170" formatCode="0.0"/>
  </numFmts>
  <fonts count="13">
    <font>
      <sz val="10"/>
      <name val="Arial"/>
      <family val="2"/>
    </font>
    <font>
      <b/>
      <sz val="10"/>
      <name val="Arial"/>
      <family val="2"/>
    </font>
    <font>
      <u val="single"/>
      <sz val="10"/>
      <color indexed="12"/>
      <name val="Arial"/>
      <family val="2"/>
    </font>
    <font>
      <sz val="5.5"/>
      <name val="Arial"/>
      <family val="5"/>
    </font>
    <font>
      <b/>
      <sz val="12"/>
      <name val="Arial"/>
      <family val="5"/>
    </font>
    <font>
      <b/>
      <u val="single"/>
      <sz val="10"/>
      <color indexed="12"/>
      <name val="Arial"/>
      <family val="2"/>
    </font>
    <font>
      <sz val="7.7"/>
      <name val="Arial"/>
      <family val="5"/>
    </font>
    <font>
      <sz val="12"/>
      <name val="Arial"/>
      <family val="5"/>
    </font>
    <font>
      <sz val="11.8"/>
      <name val="Arial"/>
      <family val="5"/>
    </font>
    <font>
      <sz val="7.6"/>
      <name val="Arial"/>
      <family val="5"/>
    </font>
    <font>
      <b/>
      <i/>
      <sz val="10"/>
      <name val="Arial"/>
      <family val="2"/>
    </font>
    <font>
      <sz val="10"/>
      <color indexed="10"/>
      <name val="Arial"/>
      <family val="2"/>
    </font>
    <font>
      <sz val="8"/>
      <name val="Tahoma"/>
      <family val="2"/>
    </font>
  </fonts>
  <fills count="7">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10"/>
        <bgColor indexed="64"/>
      </patternFill>
    </fill>
  </fills>
  <borders count="12">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 fillId="0" borderId="0" applyNumberFormat="0" applyFill="0" applyBorder="0" applyAlignment="0" applyProtection="0"/>
    <xf numFmtId="9" fontId="0" fillId="0" borderId="0" applyFill="0" applyBorder="0" applyAlignment="0" applyProtection="0"/>
  </cellStyleXfs>
  <cellXfs count="156">
    <xf numFmtId="0" fontId="0" fillId="0" borderId="0" xfId="0" applyAlignment="1">
      <alignment/>
    </xf>
    <xf numFmtId="0" fontId="1" fillId="0" borderId="0" xfId="0" applyFont="1" applyAlignment="1">
      <alignment/>
    </xf>
    <xf numFmtId="0" fontId="0" fillId="0" borderId="0" xfId="0" applyBorder="1" applyAlignment="1">
      <alignment/>
    </xf>
    <xf numFmtId="0" fontId="1" fillId="0" borderId="1" xfId="0" applyFont="1" applyFill="1" applyBorder="1" applyAlignment="1">
      <alignment/>
    </xf>
    <xf numFmtId="0" fontId="0" fillId="0" borderId="1" xfId="0" applyFill="1" applyBorder="1" applyAlignment="1">
      <alignment/>
    </xf>
    <xf numFmtId="0" fontId="2" fillId="0" borderId="2" xfId="19" applyNumberFormat="1" applyFont="1" applyFill="1" applyBorder="1" applyAlignment="1" applyProtection="1">
      <alignment/>
      <protection/>
    </xf>
    <xf numFmtId="0" fontId="0" fillId="0" borderId="2" xfId="0" applyFont="1" applyFill="1" applyBorder="1" applyAlignment="1">
      <alignment/>
    </xf>
    <xf numFmtId="0" fontId="0" fillId="0" borderId="0" xfId="0" applyFill="1" applyAlignment="1">
      <alignment/>
    </xf>
    <xf numFmtId="0" fontId="1" fillId="0" borderId="1" xfId="0" applyFont="1" applyBorder="1" applyAlignment="1">
      <alignment/>
    </xf>
    <xf numFmtId="0" fontId="2" fillId="0" borderId="2" xfId="19" applyNumberFormat="1" applyFont="1" applyFill="1" applyBorder="1" applyAlignment="1" applyProtection="1">
      <alignment vertical="center"/>
      <protection/>
    </xf>
    <xf numFmtId="0" fontId="0" fillId="0" borderId="2" xfId="0" applyFont="1" applyBorder="1" applyAlignment="1">
      <alignment vertical="center" wrapText="1"/>
    </xf>
    <xf numFmtId="0" fontId="0" fillId="0" borderId="2" xfId="0" applyFont="1" applyBorder="1" applyAlignment="1">
      <alignment vertical="center"/>
    </xf>
    <xf numFmtId="0" fontId="0" fillId="0" borderId="1" xfId="0" applyBorder="1" applyAlignment="1">
      <alignment/>
    </xf>
    <xf numFmtId="0" fontId="0" fillId="0" borderId="2" xfId="0" applyFont="1" applyBorder="1" applyAlignment="1">
      <alignment wrapText="1"/>
    </xf>
    <xf numFmtId="0" fontId="0" fillId="0" borderId="2" xfId="0" applyFont="1" applyFill="1" applyBorder="1" applyAlignment="1">
      <alignment wrapText="1"/>
    </xf>
    <xf numFmtId="0" fontId="0" fillId="2" borderId="0" xfId="0" applyFont="1" applyFill="1" applyAlignment="1">
      <alignment/>
    </xf>
    <xf numFmtId="0" fontId="0" fillId="2" borderId="1" xfId="0" applyFont="1" applyFill="1" applyBorder="1" applyAlignment="1">
      <alignment/>
    </xf>
    <xf numFmtId="0" fontId="0" fillId="2" borderId="1" xfId="0" applyFont="1" applyFill="1" applyBorder="1" applyAlignment="1">
      <alignment horizontal="right"/>
    </xf>
    <xf numFmtId="0" fontId="1" fillId="2" borderId="3" xfId="0" applyFont="1" applyFill="1" applyBorder="1" applyAlignment="1">
      <alignment/>
    </xf>
    <xf numFmtId="0" fontId="0" fillId="2" borderId="0" xfId="0" applyFill="1" applyBorder="1" applyAlignment="1">
      <alignment/>
    </xf>
    <xf numFmtId="0" fontId="0" fillId="2" borderId="0" xfId="0" applyFill="1" applyBorder="1" applyAlignment="1">
      <alignment horizontal="center"/>
    </xf>
    <xf numFmtId="0" fontId="0" fillId="2" borderId="0" xfId="0" applyFill="1" applyBorder="1" applyAlignment="1">
      <alignment horizontal="right"/>
    </xf>
    <xf numFmtId="164" fontId="0" fillId="0" borderId="4" xfId="0" applyNumberFormat="1" applyBorder="1" applyAlignment="1">
      <alignment horizontal="right"/>
    </xf>
    <xf numFmtId="3" fontId="0" fillId="0" borderId="2" xfId="0" applyNumberFormat="1" applyBorder="1" applyAlignment="1">
      <alignment/>
    </xf>
    <xf numFmtId="0" fontId="0" fillId="0" borderId="5" xfId="0" applyFont="1" applyBorder="1" applyAlignment="1">
      <alignment/>
    </xf>
    <xf numFmtId="164" fontId="0" fillId="0" borderId="2" xfId="0" applyNumberFormat="1" applyBorder="1" applyAlignment="1">
      <alignment horizontal="right"/>
    </xf>
    <xf numFmtId="3" fontId="0" fillId="2" borderId="0" xfId="0" applyNumberFormat="1" applyFill="1" applyAlignment="1">
      <alignment/>
    </xf>
    <xf numFmtId="0" fontId="0" fillId="0" borderId="2" xfId="0" applyFont="1" applyBorder="1" applyAlignment="1">
      <alignment/>
    </xf>
    <xf numFmtId="3" fontId="0" fillId="2" borderId="0" xfId="0" applyNumberFormat="1" applyFont="1" applyFill="1" applyAlignment="1">
      <alignment/>
    </xf>
    <xf numFmtId="164" fontId="0" fillId="0" borderId="2" xfId="0" applyNumberFormat="1" applyFont="1" applyBorder="1" applyAlignment="1">
      <alignment/>
    </xf>
    <xf numFmtId="164" fontId="0" fillId="2" borderId="0" xfId="0" applyNumberFormat="1" applyFill="1" applyBorder="1" applyAlignment="1">
      <alignment horizontal="right"/>
    </xf>
    <xf numFmtId="165" fontId="0" fillId="2" borderId="0" xfId="0" applyNumberFormat="1" applyFill="1" applyAlignment="1">
      <alignment horizontal="right"/>
    </xf>
    <xf numFmtId="3" fontId="0" fillId="2" borderId="0" xfId="0" applyNumberFormat="1" applyFill="1" applyAlignment="1">
      <alignment horizontal="right"/>
    </xf>
    <xf numFmtId="0" fontId="1" fillId="2" borderId="1" xfId="0" applyFont="1" applyFill="1" applyBorder="1" applyAlignment="1">
      <alignment/>
    </xf>
    <xf numFmtId="164" fontId="0" fillId="0" borderId="2" xfId="15" applyNumberFormat="1" applyFont="1" applyFill="1" applyBorder="1" applyAlignment="1" applyProtection="1">
      <alignment horizontal="right"/>
      <protection/>
    </xf>
    <xf numFmtId="3" fontId="0" fillId="0" borderId="0" xfId="0" applyNumberFormat="1" applyFont="1" applyAlignment="1">
      <alignment/>
    </xf>
    <xf numFmtId="164" fontId="0" fillId="0" borderId="2" xfId="0" applyNumberFormat="1" applyFill="1" applyBorder="1" applyAlignment="1">
      <alignment horizontal="right"/>
    </xf>
    <xf numFmtId="3" fontId="0" fillId="0" borderId="0" xfId="0" applyNumberFormat="1" applyBorder="1" applyAlignment="1">
      <alignment/>
    </xf>
    <xf numFmtId="165" fontId="0" fillId="2" borderId="0" xfId="20" applyNumberFormat="1" applyFont="1" applyFill="1" applyBorder="1" applyAlignment="1" applyProtection="1">
      <alignment horizontal="right"/>
      <protection/>
    </xf>
    <xf numFmtId="3" fontId="0" fillId="2" borderId="0" xfId="0" applyNumberFormat="1" applyFill="1" applyBorder="1" applyAlignment="1">
      <alignment horizontal="right"/>
    </xf>
    <xf numFmtId="0" fontId="0" fillId="2" borderId="1" xfId="0" applyFont="1" applyFill="1" applyBorder="1" applyAlignment="1">
      <alignment horizontal="left"/>
    </xf>
    <xf numFmtId="0" fontId="0" fillId="2" borderId="1" xfId="0" applyFill="1" applyBorder="1" applyAlignment="1">
      <alignment horizontal="center"/>
    </xf>
    <xf numFmtId="167" fontId="0" fillId="0" borderId="2" xfId="15" applyNumberFormat="1" applyFont="1" applyFill="1" applyBorder="1" applyAlignment="1" applyProtection="1">
      <alignment horizontal="right"/>
      <protection/>
    </xf>
    <xf numFmtId="1" fontId="0" fillId="2" borderId="0" xfId="0" applyNumberFormat="1" applyFill="1" applyBorder="1" applyAlignment="1">
      <alignment horizontal="center"/>
    </xf>
    <xf numFmtId="1" fontId="0" fillId="2" borderId="1" xfId="0" applyNumberFormat="1" applyFill="1" applyBorder="1" applyAlignment="1">
      <alignment horizontal="center"/>
    </xf>
    <xf numFmtId="0" fontId="0" fillId="2" borderId="6" xfId="0" applyFont="1" applyFill="1" applyBorder="1" applyAlignment="1">
      <alignment horizontal="center"/>
    </xf>
    <xf numFmtId="0" fontId="0" fillId="2" borderId="4" xfId="0" applyFont="1" applyFill="1" applyBorder="1" applyAlignment="1">
      <alignment horizontal="left"/>
    </xf>
    <xf numFmtId="0" fontId="0" fillId="2" borderId="3" xfId="0" applyFill="1" applyBorder="1" applyAlignment="1">
      <alignment horizontal="left"/>
    </xf>
    <xf numFmtId="0" fontId="0" fillId="2" borderId="5" xfId="0" applyFill="1" applyBorder="1" applyAlignment="1">
      <alignment horizontal="left"/>
    </xf>
    <xf numFmtId="0" fontId="0" fillId="2" borderId="7" xfId="0" applyFill="1" applyBorder="1" applyAlignment="1">
      <alignment horizontal="center"/>
    </xf>
    <xf numFmtId="0" fontId="0" fillId="2" borderId="8" xfId="0" applyFont="1" applyFill="1" applyBorder="1" applyAlignment="1">
      <alignment horizontal="center"/>
    </xf>
    <xf numFmtId="1" fontId="0" fillId="2" borderId="0" xfId="0" applyNumberFormat="1" applyFill="1" applyAlignment="1">
      <alignment/>
    </xf>
    <xf numFmtId="168" fontId="0" fillId="2" borderId="0" xfId="0" applyNumberFormat="1" applyFill="1" applyAlignment="1">
      <alignment/>
    </xf>
    <xf numFmtId="0" fontId="0" fillId="2" borderId="1" xfId="0" applyFont="1" applyFill="1" applyBorder="1" applyAlignment="1">
      <alignment horizontal="center" wrapText="1"/>
    </xf>
    <xf numFmtId="0" fontId="0" fillId="2" borderId="0" xfId="0" applyFont="1" applyFill="1" applyAlignment="1">
      <alignment horizontal="center"/>
    </xf>
    <xf numFmtId="169" fontId="0" fillId="0" borderId="5" xfId="0" applyNumberFormat="1" applyFill="1" applyBorder="1" applyAlignment="1">
      <alignment horizontal="center"/>
    </xf>
    <xf numFmtId="0" fontId="0" fillId="2" borderId="0" xfId="0" applyFont="1" applyFill="1" applyBorder="1" applyAlignment="1">
      <alignment wrapText="1"/>
    </xf>
    <xf numFmtId="168" fontId="0" fillId="0" borderId="9" xfId="0" applyNumberFormat="1" applyFill="1" applyBorder="1" applyAlignment="1">
      <alignment horizontal="center"/>
    </xf>
    <xf numFmtId="169" fontId="0" fillId="3" borderId="0" xfId="0" applyNumberFormat="1" applyFill="1" applyAlignment="1">
      <alignment horizontal="center"/>
    </xf>
    <xf numFmtId="0" fontId="0" fillId="2" borderId="0" xfId="0" applyFont="1" applyFill="1" applyAlignment="1">
      <alignment horizontal="left" wrapText="1"/>
    </xf>
    <xf numFmtId="0" fontId="0" fillId="2" borderId="0" xfId="0" applyFill="1" applyBorder="1" applyAlignment="1">
      <alignment horizontal="left" wrapText="1"/>
    </xf>
    <xf numFmtId="0" fontId="0" fillId="0" borderId="0" xfId="0" applyFill="1" applyAlignment="1">
      <alignment horizontal="left" wrapText="1"/>
    </xf>
    <xf numFmtId="0" fontId="0" fillId="2" borderId="0" xfId="0" applyFont="1" applyFill="1" applyAlignment="1">
      <alignment horizontal="left" vertical="center" wrapText="1"/>
    </xf>
    <xf numFmtId="0" fontId="0" fillId="2" borderId="0" xfId="0" applyFont="1" applyFill="1" applyBorder="1" applyAlignment="1">
      <alignment vertical="center" wrapText="1"/>
    </xf>
    <xf numFmtId="0" fontId="0" fillId="4" borderId="5" xfId="0" applyFill="1" applyBorder="1" applyAlignment="1">
      <alignment horizontal="center"/>
    </xf>
    <xf numFmtId="169" fontId="0" fillId="0" borderId="5" xfId="0" applyNumberFormat="1" applyBorder="1" applyAlignment="1">
      <alignment horizontal="center"/>
    </xf>
    <xf numFmtId="169" fontId="0" fillId="3" borderId="1" xfId="0" applyNumberFormat="1" applyFill="1" applyBorder="1" applyAlignment="1">
      <alignment horizontal="center"/>
    </xf>
    <xf numFmtId="0" fontId="0" fillId="0" borderId="0" xfId="0" applyFill="1" applyBorder="1" applyAlignment="1">
      <alignment/>
    </xf>
    <xf numFmtId="0" fontId="0" fillId="2" borderId="10" xfId="0" applyFill="1" applyBorder="1" applyAlignment="1">
      <alignment/>
    </xf>
    <xf numFmtId="0" fontId="0" fillId="0" borderId="0" xfId="0" applyFill="1" applyBorder="1" applyAlignment="1" applyProtection="1">
      <alignment horizontal="center"/>
      <protection locked="0"/>
    </xf>
    <xf numFmtId="0" fontId="5" fillId="2" borderId="0" xfId="19" applyNumberFormat="1" applyFont="1" applyFill="1" applyBorder="1" applyAlignment="1" applyProtection="1">
      <alignment/>
      <protection/>
    </xf>
    <xf numFmtId="14" fontId="0" fillId="0" borderId="1" xfId="0" applyNumberFormat="1" applyFill="1" applyBorder="1" applyAlignment="1" applyProtection="1">
      <alignment horizontal="center"/>
      <protection locked="0"/>
    </xf>
    <xf numFmtId="0" fontId="1" fillId="2" borderId="10" xfId="0" applyFont="1" applyFill="1" applyBorder="1" applyAlignment="1">
      <alignment/>
    </xf>
    <xf numFmtId="0" fontId="0" fillId="2" borderId="10" xfId="0" applyFill="1" applyBorder="1" applyAlignment="1">
      <alignment horizontal="center"/>
    </xf>
    <xf numFmtId="0" fontId="1" fillId="2" borderId="10" xfId="0" applyFont="1" applyFill="1" applyBorder="1" applyAlignment="1">
      <alignment horizontal="center" wrapText="1"/>
    </xf>
    <xf numFmtId="0" fontId="1" fillId="2" borderId="10" xfId="0" applyFont="1" applyFill="1" applyBorder="1" applyAlignment="1">
      <alignment horizontal="center"/>
    </xf>
    <xf numFmtId="0" fontId="1" fillId="2" borderId="1" xfId="0" applyFont="1" applyFill="1" applyBorder="1" applyAlignment="1">
      <alignment horizontal="center" wrapText="1"/>
    </xf>
    <xf numFmtId="0" fontId="1" fillId="2" borderId="0" xfId="0" applyFont="1" applyFill="1" applyBorder="1" applyAlignment="1">
      <alignment horizontal="center" wrapText="1"/>
    </xf>
    <xf numFmtId="0" fontId="1" fillId="2" borderId="0" xfId="0" applyFont="1" applyFill="1" applyBorder="1" applyAlignment="1">
      <alignment horizontal="center"/>
    </xf>
    <xf numFmtId="0" fontId="1" fillId="2" borderId="1" xfId="0" applyFont="1" applyFill="1" applyBorder="1" applyAlignment="1">
      <alignment horizontal="center"/>
    </xf>
    <xf numFmtId="0" fontId="1" fillId="0" borderId="0" xfId="0" applyFont="1" applyFill="1" applyBorder="1" applyAlignment="1">
      <alignment/>
    </xf>
    <xf numFmtId="1" fontId="0" fillId="0" borderId="0" xfId="0" applyNumberFormat="1" applyFill="1" applyBorder="1" applyAlignment="1" applyProtection="1">
      <alignment horizontal="left"/>
      <protection locked="0"/>
    </xf>
    <xf numFmtId="0" fontId="0" fillId="2" borderId="0" xfId="0" applyFont="1" applyFill="1" applyBorder="1" applyAlignment="1" applyProtection="1">
      <alignment horizontal="left"/>
      <protection locked="0"/>
    </xf>
    <xf numFmtId="0" fontId="0" fillId="0" borderId="0" xfId="0" applyFill="1" applyBorder="1" applyAlignment="1" applyProtection="1">
      <alignment/>
      <protection locked="0"/>
    </xf>
    <xf numFmtId="0" fontId="0" fillId="0" borderId="0" xfId="0" applyFill="1" applyBorder="1" applyAlignment="1">
      <alignment horizontal="center"/>
    </xf>
    <xf numFmtId="1" fontId="0" fillId="2" borderId="0" xfId="0" applyNumberFormat="1" applyFill="1" applyBorder="1" applyAlignment="1" applyProtection="1">
      <alignment horizontal="left"/>
      <protection locked="0"/>
    </xf>
    <xf numFmtId="0" fontId="1" fillId="2" borderId="0" xfId="0" applyFont="1" applyFill="1" applyAlignment="1">
      <alignment/>
    </xf>
    <xf numFmtId="170" fontId="0" fillId="2" borderId="0" xfId="0" applyNumberFormat="1" applyFill="1" applyAlignment="1">
      <alignment/>
    </xf>
    <xf numFmtId="0" fontId="0" fillId="2" borderId="11" xfId="0" applyFill="1" applyBorder="1" applyAlignment="1">
      <alignment/>
    </xf>
    <xf numFmtId="0" fontId="0" fillId="2" borderId="4" xfId="0" applyFont="1" applyFill="1" applyBorder="1" applyAlignment="1">
      <alignment/>
    </xf>
    <xf numFmtId="0" fontId="0" fillId="2" borderId="3" xfId="0" applyFill="1" applyBorder="1" applyAlignment="1">
      <alignment/>
    </xf>
    <xf numFmtId="0" fontId="0" fillId="2" borderId="5" xfId="0" applyFill="1" applyBorder="1" applyAlignment="1">
      <alignment/>
    </xf>
    <xf numFmtId="0" fontId="0" fillId="2" borderId="8" xfId="0" applyFill="1" applyBorder="1" applyAlignment="1">
      <alignment/>
    </xf>
    <xf numFmtId="170" fontId="0" fillId="0" borderId="0" xfId="0" applyNumberFormat="1" applyAlignment="1">
      <alignment/>
    </xf>
    <xf numFmtId="170" fontId="0" fillId="0" borderId="0" xfId="0" applyNumberFormat="1" applyFill="1" applyAlignment="1">
      <alignment wrapText="1"/>
    </xf>
    <xf numFmtId="170" fontId="0" fillId="0" borderId="0" xfId="0" applyNumberFormat="1" applyFill="1" applyAlignment="1">
      <alignment/>
    </xf>
    <xf numFmtId="1" fontId="0" fillId="0" borderId="0" xfId="0" applyNumberFormat="1" applyAlignment="1">
      <alignment/>
    </xf>
    <xf numFmtId="3" fontId="0" fillId="0" borderId="0" xfId="0" applyNumberFormat="1" applyAlignment="1">
      <alignment/>
    </xf>
    <xf numFmtId="168" fontId="0" fillId="0" borderId="0" xfId="0" applyNumberFormat="1" applyFill="1" applyAlignment="1">
      <alignment/>
    </xf>
    <xf numFmtId="169" fontId="0" fillId="0" borderId="0" xfId="0" applyNumberFormat="1" applyAlignment="1">
      <alignment/>
    </xf>
    <xf numFmtId="0" fontId="1" fillId="0" borderId="0" xfId="0" applyFont="1" applyFill="1" applyBorder="1" applyAlignment="1">
      <alignment horizontal="center"/>
    </xf>
    <xf numFmtId="0" fontId="0" fillId="0" borderId="0" xfId="0" applyAlignment="1">
      <alignment horizontal="center"/>
    </xf>
    <xf numFmtId="0" fontId="1" fillId="0" borderId="0" xfId="0" applyFont="1" applyAlignment="1">
      <alignment horizontal="center"/>
    </xf>
    <xf numFmtId="0" fontId="0" fillId="0" borderId="0" xfId="0" applyNumberFormat="1" applyAlignment="1">
      <alignment/>
    </xf>
    <xf numFmtId="170" fontId="0" fillId="0" borderId="0" xfId="0" applyNumberFormat="1" applyFont="1" applyAlignment="1">
      <alignment horizontal="center"/>
    </xf>
    <xf numFmtId="164" fontId="0" fillId="0" borderId="0" xfId="0" applyNumberFormat="1" applyAlignment="1">
      <alignment/>
    </xf>
    <xf numFmtId="2" fontId="0" fillId="0" borderId="0" xfId="0" applyNumberFormat="1" applyAlignment="1">
      <alignment/>
    </xf>
    <xf numFmtId="2" fontId="0" fillId="0" borderId="1" xfId="0" applyNumberFormat="1" applyBorder="1" applyAlignment="1">
      <alignment/>
    </xf>
    <xf numFmtId="2" fontId="0" fillId="0" borderId="1" xfId="0" applyNumberFormat="1" applyFill="1" applyBorder="1" applyAlignment="1">
      <alignment/>
    </xf>
    <xf numFmtId="0" fontId="0" fillId="0" borderId="0" xfId="0" applyFont="1" applyAlignment="1">
      <alignment wrapText="1"/>
    </xf>
    <xf numFmtId="0" fontId="11" fillId="0" borderId="0" xfId="0" applyFont="1" applyAlignment="1">
      <alignment/>
    </xf>
    <xf numFmtId="1" fontId="0" fillId="0" borderId="0" xfId="0" applyNumberFormat="1" applyFont="1" applyAlignment="1">
      <alignment horizontal="center"/>
    </xf>
    <xf numFmtId="170" fontId="0" fillId="0" borderId="1" xfId="0" applyNumberFormat="1" applyBorder="1" applyAlignment="1">
      <alignment/>
    </xf>
    <xf numFmtId="170" fontId="0" fillId="0" borderId="1" xfId="0" applyNumberFormat="1" applyFill="1" applyBorder="1" applyAlignment="1">
      <alignment/>
    </xf>
    <xf numFmtId="0" fontId="0" fillId="5" borderId="0" xfId="0" applyFont="1" applyFill="1" applyAlignment="1">
      <alignment/>
    </xf>
    <xf numFmtId="0" fontId="0" fillId="0" borderId="0" xfId="0" applyAlignment="1" applyProtection="1">
      <alignment horizontal="center"/>
      <protection locked="0"/>
    </xf>
    <xf numFmtId="0" fontId="0" fillId="0" borderId="0" xfId="0" applyNumberFormat="1" applyAlignment="1" applyProtection="1">
      <alignment horizontal="center"/>
      <protection locked="0"/>
    </xf>
    <xf numFmtId="14" fontId="0" fillId="0" borderId="0" xfId="0" applyNumberFormat="1" applyAlignment="1" applyProtection="1">
      <alignment horizontal="center"/>
      <protection locked="0"/>
    </xf>
    <xf numFmtId="0" fontId="1" fillId="5" borderId="0" xfId="0" applyFont="1" applyFill="1" applyAlignment="1">
      <alignment/>
    </xf>
    <xf numFmtId="0" fontId="1" fillId="5" borderId="0" xfId="0" applyFont="1" applyFill="1" applyAlignment="1">
      <alignment horizontal="center" wrapText="1"/>
    </xf>
    <xf numFmtId="1" fontId="0" fillId="0" borderId="0" xfId="0" applyNumberFormat="1" applyAlignment="1" applyProtection="1">
      <alignment horizontal="left"/>
      <protection locked="0"/>
    </xf>
    <xf numFmtId="0" fontId="0" fillId="0" borderId="0" xfId="0" applyFont="1" applyAlignment="1" applyProtection="1">
      <alignment horizontal="left"/>
      <protection locked="0"/>
    </xf>
    <xf numFmtId="0" fontId="0" fillId="3" borderId="0" xfId="0" applyFill="1" applyAlignment="1">
      <alignment/>
    </xf>
    <xf numFmtId="0" fontId="0" fillId="0" borderId="0" xfId="0" applyAlignment="1" applyProtection="1">
      <alignment/>
      <protection locked="0"/>
    </xf>
    <xf numFmtId="0" fontId="0" fillId="0" borderId="0" xfId="0" applyAlignment="1" applyProtection="1">
      <alignment/>
      <protection/>
    </xf>
    <xf numFmtId="0" fontId="0" fillId="0" borderId="0" xfId="0" applyAlignment="1" applyProtection="1">
      <alignment horizontal="left"/>
      <protection locked="0"/>
    </xf>
    <xf numFmtId="0" fontId="0" fillId="3" borderId="0" xfId="0" applyFill="1" applyAlignment="1">
      <alignment horizontal="center"/>
    </xf>
    <xf numFmtId="0" fontId="0" fillId="0" borderId="0" xfId="0" applyFill="1" applyAlignment="1" applyProtection="1">
      <alignment horizontal="center"/>
      <protection locked="0"/>
    </xf>
    <xf numFmtId="0" fontId="0" fillId="6" borderId="0" xfId="0" applyFill="1" applyAlignment="1">
      <alignment/>
    </xf>
    <xf numFmtId="0" fontId="5" fillId="2" borderId="0" xfId="19" applyNumberFormat="1" applyFont="1" applyFill="1" applyBorder="1" applyAlignment="1" applyProtection="1">
      <alignment horizontal="center"/>
      <protection/>
    </xf>
    <xf numFmtId="14" fontId="0" fillId="0" borderId="0" xfId="0" applyNumberFormat="1" applyFill="1" applyAlignment="1" applyProtection="1">
      <alignment horizontal="center"/>
      <protection locked="0"/>
    </xf>
    <xf numFmtId="0" fontId="1" fillId="5" borderId="0" xfId="0" applyFont="1" applyFill="1" applyAlignment="1">
      <alignment horizontal="center"/>
    </xf>
    <xf numFmtId="0" fontId="0" fillId="3" borderId="0" xfId="0" applyFill="1" applyBorder="1" applyAlignment="1">
      <alignment horizontal="center" vertical="center"/>
    </xf>
    <xf numFmtId="0" fontId="0" fillId="0" borderId="0" xfId="0" applyBorder="1" applyAlignment="1" applyProtection="1">
      <alignment vertical="center" wrapText="1"/>
      <protection locked="0"/>
    </xf>
    <xf numFmtId="0" fontId="0" fillId="0" borderId="0" xfId="0" applyBorder="1" applyAlignment="1" applyProtection="1">
      <alignment wrapText="1"/>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protection locked="0"/>
    </xf>
    <xf numFmtId="0" fontId="0" fillId="0" borderId="1" xfId="0" applyBorder="1" applyAlignment="1" applyProtection="1">
      <alignment vertical="center" wrapText="1"/>
      <protection locked="0"/>
    </xf>
    <xf numFmtId="0" fontId="0" fillId="0" borderId="0" xfId="0" applyFont="1" applyBorder="1" applyAlignment="1">
      <alignment horizontal="center"/>
    </xf>
    <xf numFmtId="164" fontId="0" fillId="0" borderId="0" xfId="0" applyNumberFormat="1" applyFont="1" applyAlignment="1">
      <alignment/>
    </xf>
    <xf numFmtId="3" fontId="0" fillId="0" borderId="0" xfId="0" applyNumberFormat="1" applyFill="1" applyAlignment="1">
      <alignment/>
    </xf>
    <xf numFmtId="164" fontId="0" fillId="0" borderId="0" xfId="0" applyNumberFormat="1" applyFill="1" applyAlignment="1">
      <alignment/>
    </xf>
    <xf numFmtId="0" fontId="0" fillId="0" borderId="0" xfId="0" applyFont="1" applyBorder="1" applyAlignment="1">
      <alignment wrapText="1"/>
    </xf>
    <xf numFmtId="0" fontId="0" fillId="0" borderId="3" xfId="0" applyFill="1" applyBorder="1" applyAlignment="1">
      <alignment horizontal="left" vertical="center"/>
    </xf>
    <xf numFmtId="0" fontId="0" fillId="0" borderId="3" xfId="0" applyFont="1" applyBorder="1" applyAlignment="1">
      <alignment horizontal="left" vertical="center"/>
    </xf>
    <xf numFmtId="0" fontId="0" fillId="0" borderId="2" xfId="0" applyFont="1" applyBorder="1" applyAlignment="1">
      <alignment vertical="center"/>
    </xf>
    <xf numFmtId="0" fontId="1" fillId="2" borderId="3" xfId="0" applyFont="1" applyFill="1" applyBorder="1" applyAlignment="1">
      <alignment horizontal="center" wrapText="1"/>
    </xf>
    <xf numFmtId="0" fontId="1" fillId="2" borderId="1" xfId="0" applyFont="1" applyFill="1" applyBorder="1" applyAlignment="1">
      <alignment horizontal="center" wrapText="1"/>
    </xf>
    <xf numFmtId="0" fontId="1" fillId="2" borderId="3" xfId="0" applyFont="1" applyFill="1" applyBorder="1" applyAlignment="1">
      <alignment horizontal="center"/>
    </xf>
    <xf numFmtId="0" fontId="0" fillId="2" borderId="2" xfId="0" applyFont="1" applyFill="1" applyBorder="1" applyAlignment="1">
      <alignment horizontal="center"/>
    </xf>
    <xf numFmtId="0" fontId="0" fillId="2" borderId="0" xfId="0" applyFont="1" applyFill="1" applyBorder="1" applyAlignment="1">
      <alignment horizontal="left" wrapText="1"/>
    </xf>
    <xf numFmtId="0" fontId="0" fillId="2" borderId="2" xfId="0" applyFont="1" applyFill="1" applyBorder="1" applyAlignment="1">
      <alignment horizontal="left"/>
    </xf>
    <xf numFmtId="0" fontId="1" fillId="5" borderId="0" xfId="0" applyFont="1" applyFill="1" applyBorder="1" applyAlignment="1">
      <alignment horizontal="center" wrapText="1"/>
    </xf>
    <xf numFmtId="0" fontId="1" fillId="5" borderId="0" xfId="0" applyFont="1" applyFill="1" applyBorder="1" applyAlignment="1">
      <alignment horizontal="center"/>
    </xf>
    <xf numFmtId="0" fontId="0" fillId="0" borderId="1" xfId="0" applyFont="1" applyBorder="1" applyAlignment="1">
      <alignment horizontal="center"/>
    </xf>
    <xf numFmtId="0" fontId="0" fillId="0" borderId="2" xfId="0" applyFill="1" applyBorder="1" applyAlignment="1">
      <alignment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Per capita profiles</a:t>
            </a:r>
          </a:p>
        </c:rich>
      </c:tx>
      <c:layout/>
      <c:spPr>
        <a:noFill/>
        <a:ln>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00"/>
                </a:solidFill>
              </a:ln>
            </c:spPr>
          </c:marker>
          <c:dPt>
            <c:idx val="0"/>
            <c:spPr>
              <a:noFill/>
              <a:ln w="3175">
                <a:noFill/>
              </a:ln>
            </c:spPr>
            <c:marker>
              <c:size val="6"/>
              <c:spPr>
                <a:solidFill>
                  <a:srgbClr val="000000"/>
                </a:solidFill>
                <a:ln>
                  <a:solidFill>
                    <a:srgbClr val="000000"/>
                  </a:solidFill>
                </a:ln>
              </c:spPr>
            </c:marker>
          </c:dPt>
          <c:dLbls>
            <c:dLbl>
              <c:idx val="0"/>
              <c:txPr>
                <a:bodyPr vert="horz" rot="0" anchor="ctr"/>
                <a:lstStyle/>
                <a:p>
                  <a:pPr algn="ctr">
                    <a:defRPr lang="en-US" cap="none" sz="550" b="0" i="0" u="none" baseline="0">
                      <a:latin typeface="Arial"/>
                      <a:ea typeface="Arial"/>
                      <a:cs typeface="Arial"/>
                    </a:defRPr>
                  </a:pPr>
                </a:p>
              </c:txPr>
              <c:numFmt formatCode="General" sourceLinked="1"/>
              <c:dLblPos val="t"/>
              <c:showLegendKey val="0"/>
              <c:showVal val="0"/>
              <c:showBubbleSize val="0"/>
              <c:showCatName val="0"/>
              <c:showSerName val="0"/>
              <c:showPercent val="0"/>
            </c:dLbl>
            <c:numFmt formatCode="General" sourceLinked="1"/>
            <c:txPr>
              <a:bodyPr vert="horz" rot="0" anchor="ctr"/>
              <a:lstStyle/>
              <a:p>
                <a:pPr algn="ctr">
                  <a:defRPr lang="en-US" cap="none" sz="550" b="0" i="0" u="none" baseline="0">
                    <a:latin typeface="Arial"/>
                    <a:ea typeface="Arial"/>
                    <a:cs typeface="Arial"/>
                  </a:defRPr>
                </a:pPr>
              </a:p>
            </c:txPr>
            <c:dLblPos val="t"/>
            <c:showLegendKey val="0"/>
            <c:showVal val="0"/>
            <c:showBubbleSize val="0"/>
            <c:showCatName val="0"/>
            <c:showSerName val="0"/>
            <c:showLeaderLines val="1"/>
            <c:showPercent val="0"/>
          </c:dLbls>
          <c:val>
            <c:numRef>
              <c:f>'Age Profiles'!$C$6:$CO$6</c:f>
              <c:numCache/>
            </c:numRef>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000000"/>
                </a:solidFill>
              </a:ln>
            </c:spPr>
          </c:marker>
          <c:dLbls>
            <c:numFmt formatCode="General" sourceLinked="1"/>
            <c:txPr>
              <a:bodyPr vert="horz" rot="0" anchor="ctr"/>
              <a:lstStyle/>
              <a:p>
                <a:pPr algn="ctr">
                  <a:defRPr lang="en-US" cap="none" sz="550" b="0" i="0" u="none" baseline="0">
                    <a:latin typeface="Arial"/>
                    <a:ea typeface="Arial"/>
                    <a:cs typeface="Arial"/>
                  </a:defRPr>
                </a:pPr>
              </a:p>
            </c:txPr>
            <c:dLblPos val="t"/>
            <c:showLegendKey val="0"/>
            <c:showVal val="0"/>
            <c:showBubbleSize val="0"/>
            <c:showCatName val="0"/>
            <c:showSerName val="0"/>
            <c:showLeaderLines val="1"/>
            <c:showPercent val="0"/>
          </c:dLbls>
          <c:val>
            <c:numRef>
              <c:f>'Age Profiles'!$C$7:$CO$7</c:f>
              <c:numCache/>
            </c:numRef>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0000"/>
                </a:solidFill>
              </a:ln>
            </c:spPr>
          </c:marker>
          <c:dLbls>
            <c:numFmt formatCode="General" sourceLinked="1"/>
            <c:txPr>
              <a:bodyPr vert="horz" rot="0" anchor="ctr"/>
              <a:lstStyle/>
              <a:p>
                <a:pPr algn="ctr">
                  <a:defRPr lang="en-US" cap="none" sz="550" b="0" i="0" u="none" baseline="0">
                    <a:latin typeface="Arial"/>
                    <a:ea typeface="Arial"/>
                    <a:cs typeface="Arial"/>
                  </a:defRPr>
                </a:pPr>
              </a:p>
            </c:txPr>
            <c:dLblPos val="t"/>
            <c:showLegendKey val="0"/>
            <c:showVal val="0"/>
            <c:showBubbleSize val="0"/>
            <c:showCatName val="0"/>
            <c:showSerName val="0"/>
            <c:showLeaderLines val="1"/>
            <c:showPercent val="0"/>
          </c:dLbls>
          <c:val>
            <c:numRef>
              <c:f>'Age Profiles'!$C$8:$CO$8</c:f>
              <c:numCache/>
            </c:numRef>
          </c:val>
          <c:smooth val="0"/>
        </c:ser>
        <c:marker val="1"/>
        <c:axId val="11771137"/>
        <c:axId val="38831370"/>
      </c:lineChart>
      <c:catAx>
        <c:axId val="1177113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831370"/>
        <c:crossesAt val="0"/>
        <c:auto val="1"/>
        <c:lblOffset val="100"/>
        <c:noMultiLvlLbl val="0"/>
      </c:catAx>
      <c:valAx>
        <c:axId val="38831370"/>
        <c:scaling>
          <c:orientation val="minMax"/>
        </c:scaling>
        <c:axPos val="l"/>
        <c:majorGridlines>
          <c:spPr>
            <a:ln w="12700">
              <a:solidFill>
                <a:srgbClr val="00000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1771137"/>
        <c:crossesAt val="1"/>
        <c:crossBetween val="midCat"/>
        <c:dispUnits/>
      </c:valAx>
      <c:spPr>
        <a:solidFill>
          <a:srgbClr val="C0C0C0"/>
        </a:solidFill>
        <a:ln w="12700">
          <a:solidFill>
            <a:srgbClr val="808080"/>
          </a:solidFill>
        </a:ln>
      </c:spPr>
    </c:plotArea>
    <c:legend>
      <c:legendPos val="r"/>
      <c:layout/>
      <c:overlay val="0"/>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legend>
    <c:plotVisOnly val="0"/>
    <c:dispBlanksAs val="gap"/>
    <c:showDLblsOverMax val="0"/>
  </c:chart>
  <c:spPr>
    <a:solidFill>
      <a:srgbClr val="FFFFFF"/>
    </a:solidFill>
    <a:ln w="12700">
      <a:solidFill>
        <a:srgbClr val="000000"/>
      </a:solid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5: Public Bequests, Per Capita, Normalized on Yl(30-49)</a:t>
            </a:r>
          </a:p>
        </c:rich>
      </c:tx>
      <c:layout/>
      <c:spPr>
        <a:noFill/>
        <a:ln>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00"/>
                </a:solidFill>
              </a:ln>
            </c:spPr>
          </c:marker>
          <c:dPt>
            <c:idx val="0"/>
            <c:spPr>
              <a:noFill/>
              <a:ln w="3175">
                <a:noFill/>
              </a:ln>
            </c:spPr>
            <c:marker>
              <c:size val="6"/>
              <c:spPr>
                <a:solidFill>
                  <a:srgbClr val="000000"/>
                </a:solidFill>
                <a:ln>
                  <a:solidFill>
                    <a:srgbClr val="000000"/>
                  </a:solidFill>
                </a:ln>
              </c:spPr>
            </c:marker>
          </c:dPt>
          <c:dLbls>
            <c:dLbl>
              <c:idx val="0"/>
              <c:txPr>
                <a:bodyPr vert="horz" rot="0" anchor="ctr"/>
                <a:lstStyle/>
                <a:p>
                  <a:pPr algn="ctr">
                    <a:defRPr lang="en-US" cap="none" sz="770" b="0" i="0" u="none" baseline="0">
                      <a:latin typeface="Arial"/>
                      <a:ea typeface="Arial"/>
                      <a:cs typeface="Arial"/>
                    </a:defRPr>
                  </a:pPr>
                </a:p>
              </c:txPr>
              <c:numFmt formatCode="General" sourceLinked="1"/>
              <c:dLblPos val="t"/>
              <c:showLegendKey val="0"/>
              <c:showVal val="0"/>
              <c:showBubbleSize val="0"/>
              <c:showCatName val="0"/>
              <c:showSerName val="0"/>
              <c:showPercent val="0"/>
            </c:dLbl>
            <c:numFmt formatCode="General" sourceLinked="1"/>
            <c:txPr>
              <a:bodyPr vert="horz" rot="0" anchor="ctr"/>
              <a:lstStyle/>
              <a:p>
                <a:pPr algn="ctr">
                  <a:defRPr lang="en-US" cap="none" sz="770" b="0" i="0" u="none" baseline="0">
                    <a:latin typeface="Arial"/>
                    <a:ea typeface="Arial"/>
                    <a:cs typeface="Arial"/>
                  </a:defRPr>
                </a:pPr>
              </a:p>
            </c:txPr>
            <c:dLblPos val="t"/>
            <c:showLegendKey val="0"/>
            <c:showVal val="0"/>
            <c:showBubbleSize val="0"/>
            <c:showCatName val="0"/>
            <c:showSerName val="0"/>
            <c:showLeaderLines val="1"/>
            <c:showPercent val="0"/>
          </c:dLbls>
          <c:cat>
            <c:strRef>
              <c:f>'Public Bequests'!$H$4:$CT$4</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'Public Bequests'!$H$28:$CT$28</c:f>
              <c:numCache>
                <c:ptCount val="91"/>
                <c:pt idx="0">
                  <c:v>0.05430494374127831</c:v>
                </c:pt>
                <c:pt idx="1">
                  <c:v>0.0024060888943089965</c:v>
                </c:pt>
                <c:pt idx="2">
                  <c:v>0.0026016934905617036</c:v>
                </c:pt>
                <c:pt idx="3">
                  <c:v>0.0028180760815678975</c:v>
                </c:pt>
                <c:pt idx="4">
                  <c:v>0.003178281733784707</c:v>
                </c:pt>
                <c:pt idx="5">
                  <c:v>0.003482115425727189</c:v>
                </c:pt>
                <c:pt idx="6">
                  <c:v>0.003713939453131802</c:v>
                </c:pt>
                <c:pt idx="7">
                  <c:v>0.0037570552265109337</c:v>
                </c:pt>
                <c:pt idx="8">
                  <c:v>0.004093616012541412</c:v>
                </c:pt>
                <c:pt idx="9">
                  <c:v>0.004409764052392426</c:v>
                </c:pt>
                <c:pt idx="10">
                  <c:v>0.004830980151664449</c:v>
                </c:pt>
                <c:pt idx="11">
                  <c:v>0.004994558160681797</c:v>
                </c:pt>
                <c:pt idx="12">
                  <c:v>0.0058305750920868695</c:v>
                </c:pt>
                <c:pt idx="13">
                  <c:v>0.005578404275221666</c:v>
                </c:pt>
                <c:pt idx="14">
                  <c:v>0.005218023832210809</c:v>
                </c:pt>
                <c:pt idx="15">
                  <c:v>0.02348551575390551</c:v>
                </c:pt>
                <c:pt idx="16">
                  <c:v>0.012081532071936196</c:v>
                </c:pt>
                <c:pt idx="17">
                  <c:v>0.019627327431432706</c:v>
                </c:pt>
                <c:pt idx="18">
                  <c:v>0.03327926547647506</c:v>
                </c:pt>
                <c:pt idx="19">
                  <c:v>0.04973260664011069</c:v>
                </c:pt>
                <c:pt idx="20">
                  <c:v>0.06545476757563587</c:v>
                </c:pt>
                <c:pt idx="21">
                  <c:v>0.07456317365395296</c:v>
                </c:pt>
                <c:pt idx="22">
                  <c:v>0.0819370405168248</c:v>
                </c:pt>
                <c:pt idx="23">
                  <c:v>0.08853126925972687</c:v>
                </c:pt>
                <c:pt idx="24">
                  <c:v>0.09959525997759984</c:v>
                </c:pt>
                <c:pt idx="25">
                  <c:v>0.09735483706297354</c:v>
                </c:pt>
                <c:pt idx="26">
                  <c:v>0.09502514706810423</c:v>
                </c:pt>
                <c:pt idx="27">
                  <c:v>0.0807511339037769</c:v>
                </c:pt>
                <c:pt idx="28">
                  <c:v>0.06336847395985604</c:v>
                </c:pt>
                <c:pt idx="29">
                  <c:v>0.05551951098460186</c:v>
                </c:pt>
                <c:pt idx="30">
                  <c:v>0.053051127068887136</c:v>
                </c:pt>
                <c:pt idx="31">
                  <c:v>0.04966463800507408</c:v>
                </c:pt>
                <c:pt idx="32">
                  <c:v>0.04455135516968956</c:v>
                </c:pt>
                <c:pt idx="33">
                  <c:v>0.04106795662631791</c:v>
                </c:pt>
                <c:pt idx="34">
                  <c:v>0.03849508581796683</c:v>
                </c:pt>
                <c:pt idx="35">
                  <c:v>0.025021596489029914</c:v>
                </c:pt>
                <c:pt idx="36">
                  <c:v>0.01775557920398008</c:v>
                </c:pt>
                <c:pt idx="37">
                  <c:v>0.00912685518068894</c:v>
                </c:pt>
                <c:pt idx="38">
                  <c:v>0.005434720801193241</c:v>
                </c:pt>
                <c:pt idx="39">
                  <c:v>-0.0031604110717721764</c:v>
                </c:pt>
                <c:pt idx="40">
                  <c:v>0.004478265394835673</c:v>
                </c:pt>
                <c:pt idx="41">
                  <c:v>0.003923953665589392</c:v>
                </c:pt>
                <c:pt idx="42">
                  <c:v>0.008589986347401832</c:v>
                </c:pt>
                <c:pt idx="43">
                  <c:v>0.00771940316613131</c:v>
                </c:pt>
                <c:pt idx="44">
                  <c:v>0.007097558295868206</c:v>
                </c:pt>
                <c:pt idx="45">
                  <c:v>0.001171000371077887</c:v>
                </c:pt>
                <c:pt idx="46">
                  <c:v>-0.0012655881270307052</c:v>
                </c:pt>
                <c:pt idx="47">
                  <c:v>-0.0022468104673646805</c:v>
                </c:pt>
                <c:pt idx="48">
                  <c:v>-0.012609291281939116</c:v>
                </c:pt>
                <c:pt idx="49">
                  <c:v>-0.0092096642784297</c:v>
                </c:pt>
                <c:pt idx="50">
                  <c:v>-0.01331029351208923</c:v>
                </c:pt>
                <c:pt idx="51">
                  <c:v>-0.013447565649015631</c:v>
                </c:pt>
                <c:pt idx="52">
                  <c:v>-0.01981743241019637</c:v>
                </c:pt>
                <c:pt idx="53">
                  <c:v>-0.011984203299433971</c:v>
                </c:pt>
                <c:pt idx="54">
                  <c:v>-0.025869897036035917</c:v>
                </c:pt>
                <c:pt idx="55">
                  <c:v>-0.033636825725897226</c:v>
                </c:pt>
                <c:pt idx="56">
                  <c:v>-0.053964070291152105</c:v>
                </c:pt>
                <c:pt idx="57">
                  <c:v>-0.0738607611504672</c:v>
                </c:pt>
                <c:pt idx="58">
                  <c:v>-0.0910027289065338</c:v>
                </c:pt>
                <c:pt idx="59">
                  <c:v>-0.09873977591077174</c:v>
                </c:pt>
                <c:pt idx="60">
                  <c:v>-0.10782026315066387</c:v>
                </c:pt>
                <c:pt idx="61">
                  <c:v>-0.1223253856983019</c:v>
                </c:pt>
                <c:pt idx="62">
                  <c:v>-0.11270601455269012</c:v>
                </c:pt>
                <c:pt idx="63">
                  <c:v>-0.12006125490802132</c:v>
                </c:pt>
                <c:pt idx="64">
                  <c:v>-0.10369704177745528</c:v>
                </c:pt>
                <c:pt idx="65">
                  <c:v>-0.09357590856034624</c:v>
                </c:pt>
                <c:pt idx="66">
                  <c:v>-0.08495245043612251</c:v>
                </c:pt>
                <c:pt idx="67">
                  <c:v>-0.07677163056937152</c:v>
                </c:pt>
                <c:pt idx="68">
                  <c:v>-0.07698968341404601</c:v>
                </c:pt>
                <c:pt idx="69">
                  <c:v>-0.07062011887871743</c:v>
                </c:pt>
                <c:pt idx="70">
                  <c:v>-0.06790021837408497</c:v>
                </c:pt>
                <c:pt idx="71">
                  <c:v>-0.06620512646850871</c:v>
                </c:pt>
                <c:pt idx="72">
                  <c:v>-0.06597718695190766</c:v>
                </c:pt>
                <c:pt idx="73">
                  <c:v>-0.06119737256304237</c:v>
                </c:pt>
                <c:pt idx="74">
                  <c:v>-0.066722443968917</c:v>
                </c:pt>
                <c:pt idx="75">
                  <c:v>-0.06599703624659974</c:v>
                </c:pt>
                <c:pt idx="76">
                  <c:v>-0.07025943920205181</c:v>
                </c:pt>
                <c:pt idx="77">
                  <c:v>-0.07885757540611761</c:v>
                </c:pt>
                <c:pt idx="78">
                  <c:v>-0.08758036366921909</c:v>
                </c:pt>
                <c:pt idx="79">
                  <c:v>-0.08944980390873129</c:v>
                </c:pt>
                <c:pt idx="80">
                  <c:v>-0.08910088810973825</c:v>
                </c:pt>
                <c:pt idx="81">
                  <c:v>-0.05993263781759238</c:v>
                </c:pt>
                <c:pt idx="82">
                  <c:v>-0.060892633319470715</c:v>
                </c:pt>
                <c:pt idx="83">
                  <c:v>-0.06467909856857788</c:v>
                </c:pt>
                <c:pt idx="84">
                  <c:v>-0.07280795101114465</c:v>
                </c:pt>
                <c:pt idx="85">
                  <c:v>-0.07798307221491875</c:v>
                </c:pt>
                <c:pt idx="86">
                  <c:v>-0.08778889494238382</c:v>
                </c:pt>
                <c:pt idx="87">
                  <c:v>-0.09502462419697115</c:v>
                </c:pt>
                <c:pt idx="88">
                  <c:v>-0.10213014858707387</c:v>
                </c:pt>
                <c:pt idx="89">
                  <c:v>-0.11216566830989531</c:v>
                </c:pt>
                <c:pt idx="90">
                  <c:v>-0.16296450343329583</c:v>
                </c:pt>
              </c:numCache>
            </c:numRef>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000000"/>
                </a:solidFill>
              </a:ln>
            </c:spPr>
          </c:marker>
          <c:dLbls>
            <c:numFmt formatCode="General" sourceLinked="1"/>
            <c:txPr>
              <a:bodyPr vert="horz" rot="0" anchor="ctr"/>
              <a:lstStyle/>
              <a:p>
                <a:pPr algn="ctr">
                  <a:defRPr lang="en-US" cap="none" sz="770" b="0" i="0" u="none" baseline="0">
                    <a:latin typeface="Arial"/>
                    <a:ea typeface="Arial"/>
                    <a:cs typeface="Arial"/>
                  </a:defRPr>
                </a:pPr>
              </a:p>
            </c:txPr>
            <c:dLblPos val="t"/>
            <c:showLegendKey val="0"/>
            <c:showVal val="0"/>
            <c:showBubbleSize val="0"/>
            <c:showCatName val="0"/>
            <c:showSerName val="0"/>
            <c:showLeaderLines val="1"/>
            <c:showPercent val="0"/>
          </c:dLbls>
          <c:cat>
            <c:strRef>
              <c:f>'Public Bequests'!$H$4:$CT$4</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'Public Bequests'!$H$29:$CT$29</c:f>
              <c:numCache>
                <c:ptCount val="91"/>
                <c:pt idx="0">
                  <c:v>0.029829291409178626</c:v>
                </c:pt>
                <c:pt idx="1">
                  <c:v>0.001319642470089531</c:v>
                </c:pt>
                <c:pt idx="2">
                  <c:v>0.0014315619538765932</c:v>
                </c:pt>
                <c:pt idx="3">
                  <c:v>0.0015480989242692724</c:v>
                </c:pt>
                <c:pt idx="4">
                  <c:v>0.0017446045151112333</c:v>
                </c:pt>
                <c:pt idx="5">
                  <c:v>0.0019109852609371918</c:v>
                </c:pt>
                <c:pt idx="6">
                  <c:v>0.0020365855789801395</c:v>
                </c:pt>
                <c:pt idx="7">
                  <c:v>0.0020606504690474097</c:v>
                </c:pt>
                <c:pt idx="8">
                  <c:v>0.0022462800309336717</c:v>
                </c:pt>
                <c:pt idx="9">
                  <c:v>0.002418172554504484</c:v>
                </c:pt>
                <c:pt idx="10">
                  <c:v>0.002649775849403807</c:v>
                </c:pt>
                <c:pt idx="11">
                  <c:v>0.0027395427065074695</c:v>
                </c:pt>
                <c:pt idx="12">
                  <c:v>0.0031981946610334707</c:v>
                </c:pt>
                <c:pt idx="13">
                  <c:v>0.0030688124794059526</c:v>
                </c:pt>
                <c:pt idx="14">
                  <c:v>0.0028672812319874025</c:v>
                </c:pt>
                <c:pt idx="15">
                  <c:v>0.01290087186132203</c:v>
                </c:pt>
                <c:pt idx="16">
                  <c:v>0.0066331519478148625</c:v>
                </c:pt>
                <c:pt idx="17">
                  <c:v>0.010777626451426358</c:v>
                </c:pt>
                <c:pt idx="18">
                  <c:v>0.018283251747475974</c:v>
                </c:pt>
                <c:pt idx="19">
                  <c:v>0.02730831438650558</c:v>
                </c:pt>
                <c:pt idx="20">
                  <c:v>0.03594664118138335</c:v>
                </c:pt>
                <c:pt idx="21">
                  <c:v>0.04094751984703873</c:v>
                </c:pt>
                <c:pt idx="22">
                  <c:v>0.04500577619638511</c:v>
                </c:pt>
                <c:pt idx="23">
                  <c:v>0.04866661777734362</c:v>
                </c:pt>
                <c:pt idx="24">
                  <c:v>0.054732276734604776</c:v>
                </c:pt>
                <c:pt idx="25">
                  <c:v>0.0534866636762117</c:v>
                </c:pt>
                <c:pt idx="26">
                  <c:v>0.05222350868884406</c:v>
                </c:pt>
                <c:pt idx="27">
                  <c:v>0.04430730912993396</c:v>
                </c:pt>
                <c:pt idx="28">
                  <c:v>0.034841967929413194</c:v>
                </c:pt>
                <c:pt idx="29">
                  <c:v>0.03044652665533966</c:v>
                </c:pt>
                <c:pt idx="30">
                  <c:v>0.029046272987906754</c:v>
                </c:pt>
                <c:pt idx="31">
                  <c:v>0.027164866671001528</c:v>
                </c:pt>
                <c:pt idx="32">
                  <c:v>0.024417655820936645</c:v>
                </c:pt>
                <c:pt idx="33">
                  <c:v>0.02264597987642359</c:v>
                </c:pt>
                <c:pt idx="34">
                  <c:v>0.021161492136064195</c:v>
                </c:pt>
                <c:pt idx="35">
                  <c:v>0.01371726622802121</c:v>
                </c:pt>
                <c:pt idx="36">
                  <c:v>0.009670036612730741</c:v>
                </c:pt>
                <c:pt idx="37">
                  <c:v>0.004842481728952349</c:v>
                </c:pt>
                <c:pt idx="38">
                  <c:v>0.0029248470783369914</c:v>
                </c:pt>
                <c:pt idx="39">
                  <c:v>-0.0017568897718687885</c:v>
                </c:pt>
                <c:pt idx="40">
                  <c:v>0.002423850408537491</c:v>
                </c:pt>
                <c:pt idx="41">
                  <c:v>0.002101671074480888</c:v>
                </c:pt>
                <c:pt idx="42">
                  <c:v>0.0046457172371511275</c:v>
                </c:pt>
                <c:pt idx="43">
                  <c:v>0.004301432957094945</c:v>
                </c:pt>
                <c:pt idx="44">
                  <c:v>0.003862857875215484</c:v>
                </c:pt>
                <c:pt idx="45">
                  <c:v>0.0006350532302071066</c:v>
                </c:pt>
                <c:pt idx="46">
                  <c:v>-0.0006384035581788964</c:v>
                </c:pt>
                <c:pt idx="47">
                  <c:v>-0.0012840743924804805</c:v>
                </c:pt>
                <c:pt idx="48">
                  <c:v>-0.0068585653556758885</c:v>
                </c:pt>
                <c:pt idx="49">
                  <c:v>-0.005017477821837182</c:v>
                </c:pt>
                <c:pt idx="50">
                  <c:v>-0.007270539878548269</c:v>
                </c:pt>
                <c:pt idx="51">
                  <c:v>-0.007365510922416497</c:v>
                </c:pt>
                <c:pt idx="52">
                  <c:v>-0.010923327662594438</c:v>
                </c:pt>
                <c:pt idx="53">
                  <c:v>-0.006530649234332926</c:v>
                </c:pt>
                <c:pt idx="54">
                  <c:v>-0.014236611952161091</c:v>
                </c:pt>
                <c:pt idx="55">
                  <c:v>-0.018654010955777556</c:v>
                </c:pt>
                <c:pt idx="56">
                  <c:v>-0.02903530590947943</c:v>
                </c:pt>
                <c:pt idx="57">
                  <c:v>-0.04061510998646596</c:v>
                </c:pt>
                <c:pt idx="58">
                  <c:v>-0.05000139121981725</c:v>
                </c:pt>
                <c:pt idx="59">
                  <c:v>-0.054368706893325104</c:v>
                </c:pt>
                <c:pt idx="60">
                  <c:v>-0.05900924496048801</c:v>
                </c:pt>
                <c:pt idx="61">
                  <c:v>-0.06708882374010769</c:v>
                </c:pt>
                <c:pt idx="62">
                  <c:v>-0.06190208344074938</c:v>
                </c:pt>
                <c:pt idx="63">
                  <c:v>-0.06590290784539742</c:v>
                </c:pt>
                <c:pt idx="64">
                  <c:v>-0.0569726780972347</c:v>
                </c:pt>
                <c:pt idx="65">
                  <c:v>-0.051347245759820775</c:v>
                </c:pt>
                <c:pt idx="66">
                  <c:v>-0.046680244180608614</c:v>
                </c:pt>
                <c:pt idx="67">
                  <c:v>-0.04221895678944492</c:v>
                </c:pt>
                <c:pt idx="68">
                  <c:v>-0.042208804094626365</c:v>
                </c:pt>
                <c:pt idx="69">
                  <c:v>-0.038842719316818125</c:v>
                </c:pt>
                <c:pt idx="70">
                  <c:v>-0.037331668565520185</c:v>
                </c:pt>
                <c:pt idx="71">
                  <c:v>-0.03640510724012694</c:v>
                </c:pt>
                <c:pt idx="72">
                  <c:v>-0.03631304780106358</c:v>
                </c:pt>
                <c:pt idx="73">
                  <c:v>-0.033593998187581166</c:v>
                </c:pt>
                <c:pt idx="74">
                  <c:v>-0.036700501833946096</c:v>
                </c:pt>
                <c:pt idx="75">
                  <c:v>-0.036273641031001204</c:v>
                </c:pt>
                <c:pt idx="76">
                  <c:v>-0.03860162692614242</c:v>
                </c:pt>
                <c:pt idx="77">
                  <c:v>-0.04336233426208168</c:v>
                </c:pt>
                <c:pt idx="78">
                  <c:v>-0.048108705656819566</c:v>
                </c:pt>
                <c:pt idx="79">
                  <c:v>-0.04912664320919842</c:v>
                </c:pt>
                <c:pt idx="80">
                  <c:v>-0.04896456869745904</c:v>
                </c:pt>
                <c:pt idx="81">
                  <c:v>-0.032919578190472316</c:v>
                </c:pt>
                <c:pt idx="82">
                  <c:v>-0.0334430146291616</c:v>
                </c:pt>
                <c:pt idx="83">
                  <c:v>-0.035448845732196775</c:v>
                </c:pt>
                <c:pt idx="84">
                  <c:v>-0.04002324354374311</c:v>
                </c:pt>
                <c:pt idx="85">
                  <c:v>-0.042792163700540224</c:v>
                </c:pt>
                <c:pt idx="86">
                  <c:v>-0.04821985724241186</c:v>
                </c:pt>
                <c:pt idx="87">
                  <c:v>-0.05220947504431094</c:v>
                </c:pt>
                <c:pt idx="88">
                  <c:v>-0.05608138587911811</c:v>
                </c:pt>
                <c:pt idx="89">
                  <c:v>-0.06159237769014154</c:v>
                </c:pt>
                <c:pt idx="90">
                  <c:v>-0.08947915894278158</c:v>
                </c:pt>
              </c:numCache>
            </c:numRef>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0000"/>
                </a:solidFill>
              </a:ln>
            </c:spPr>
          </c:marker>
          <c:dLbls>
            <c:numFmt formatCode="General" sourceLinked="1"/>
            <c:txPr>
              <a:bodyPr vert="horz" rot="0" anchor="ctr"/>
              <a:lstStyle/>
              <a:p>
                <a:pPr algn="ctr">
                  <a:defRPr lang="en-US" cap="none" sz="770" b="0" i="0" u="none" baseline="0">
                    <a:latin typeface="Arial"/>
                    <a:ea typeface="Arial"/>
                    <a:cs typeface="Arial"/>
                  </a:defRPr>
                </a:pPr>
              </a:p>
            </c:txPr>
            <c:dLblPos val="t"/>
            <c:showLegendKey val="0"/>
            <c:showVal val="0"/>
            <c:showBubbleSize val="0"/>
            <c:showCatName val="0"/>
            <c:showSerName val="0"/>
            <c:showLeaderLines val="1"/>
            <c:showPercent val="0"/>
          </c:dLbls>
          <c:cat>
            <c:strRef>
              <c:f>'Public Bequests'!$H$4:$CT$4</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'Public Bequests'!$H$30:$CT$30</c:f>
              <c:numCache>
                <c:ptCount val="91"/>
                <c:pt idx="0">
                  <c:v>0.02447565233209968</c:v>
                </c:pt>
                <c:pt idx="1">
                  <c:v>0.0010864464242194656</c:v>
                </c:pt>
                <c:pt idx="2">
                  <c:v>0.0011701315366851102</c:v>
                </c:pt>
                <c:pt idx="3">
                  <c:v>0.0012699771572986247</c:v>
                </c:pt>
                <c:pt idx="4">
                  <c:v>0.0014336772186734742</c:v>
                </c:pt>
                <c:pt idx="5">
                  <c:v>0.0015711301647899978</c:v>
                </c:pt>
                <c:pt idx="6">
                  <c:v>0.001677353874151662</c:v>
                </c:pt>
                <c:pt idx="7">
                  <c:v>0.0016964047574635243</c:v>
                </c:pt>
                <c:pt idx="8">
                  <c:v>0.0018473359816077405</c:v>
                </c:pt>
                <c:pt idx="9">
                  <c:v>0.0019915914978879427</c:v>
                </c:pt>
                <c:pt idx="10">
                  <c:v>0.002181204302260642</c:v>
                </c:pt>
                <c:pt idx="11">
                  <c:v>0.002255015454174328</c:v>
                </c:pt>
                <c:pt idx="12">
                  <c:v>0.0026323804310534006</c:v>
                </c:pt>
                <c:pt idx="13">
                  <c:v>0.002509591795815713</c:v>
                </c:pt>
                <c:pt idx="14">
                  <c:v>0.0023507426002234064</c:v>
                </c:pt>
                <c:pt idx="15">
                  <c:v>0.010584643892583475</c:v>
                </c:pt>
                <c:pt idx="16">
                  <c:v>0.005448380124121333</c:v>
                </c:pt>
                <c:pt idx="17">
                  <c:v>0.00884970098000635</c:v>
                </c:pt>
                <c:pt idx="18">
                  <c:v>0.014996013728999086</c:v>
                </c:pt>
                <c:pt idx="19">
                  <c:v>0.022424292253605115</c:v>
                </c:pt>
                <c:pt idx="20">
                  <c:v>0.02950812639425251</c:v>
                </c:pt>
                <c:pt idx="21">
                  <c:v>0.03361565380691423</c:v>
                </c:pt>
                <c:pt idx="22">
                  <c:v>0.03693126432043968</c:v>
                </c:pt>
                <c:pt idx="23">
                  <c:v>0.039864651482383245</c:v>
                </c:pt>
                <c:pt idx="24">
                  <c:v>0.04486298324299506</c:v>
                </c:pt>
                <c:pt idx="25">
                  <c:v>0.04386817338676185</c:v>
                </c:pt>
                <c:pt idx="26">
                  <c:v>0.04280163837926019</c:v>
                </c:pt>
                <c:pt idx="27">
                  <c:v>0.036443824773842934</c:v>
                </c:pt>
                <c:pt idx="28">
                  <c:v>0.028526506030442846</c:v>
                </c:pt>
                <c:pt idx="29">
                  <c:v>0.025072984329262207</c:v>
                </c:pt>
                <c:pt idx="30">
                  <c:v>0.024004854080980385</c:v>
                </c:pt>
                <c:pt idx="31">
                  <c:v>0.022499771334072542</c:v>
                </c:pt>
                <c:pt idx="32">
                  <c:v>0.02013369934875292</c:v>
                </c:pt>
                <c:pt idx="33">
                  <c:v>0.018421976749894327</c:v>
                </c:pt>
                <c:pt idx="34">
                  <c:v>0.017333593681902647</c:v>
                </c:pt>
                <c:pt idx="35">
                  <c:v>0.0113043302610087</c:v>
                </c:pt>
                <c:pt idx="36">
                  <c:v>0.008085542591249339</c:v>
                </c:pt>
                <c:pt idx="37">
                  <c:v>0.004284373451736591</c:v>
                </c:pt>
                <c:pt idx="38">
                  <c:v>0.0025098737228562494</c:v>
                </c:pt>
                <c:pt idx="39">
                  <c:v>-0.0014035212999033877</c:v>
                </c:pt>
                <c:pt idx="40">
                  <c:v>0.0020544149862981816</c:v>
                </c:pt>
                <c:pt idx="41">
                  <c:v>0.0018222825911085043</c:v>
                </c:pt>
                <c:pt idx="42">
                  <c:v>0.003944269110250705</c:v>
                </c:pt>
                <c:pt idx="43">
                  <c:v>0.003417970209036364</c:v>
                </c:pt>
                <c:pt idx="44">
                  <c:v>0.0032347004206527215</c:v>
                </c:pt>
                <c:pt idx="45">
                  <c:v>0.0005359471408707803</c:v>
                </c:pt>
                <c:pt idx="46">
                  <c:v>-0.0006271845688518088</c:v>
                </c:pt>
                <c:pt idx="47">
                  <c:v>-0.0009627360748842002</c:v>
                </c:pt>
                <c:pt idx="48">
                  <c:v>-0.0057507259262632275</c:v>
                </c:pt>
                <c:pt idx="49">
                  <c:v>-0.004192186456592519</c:v>
                </c:pt>
                <c:pt idx="50">
                  <c:v>-0.006039753633540957</c:v>
                </c:pt>
                <c:pt idx="51">
                  <c:v>-0.006082054726599133</c:v>
                </c:pt>
                <c:pt idx="52">
                  <c:v>-0.008894104747601932</c:v>
                </c:pt>
                <c:pt idx="53">
                  <c:v>-0.005453554065101048</c:v>
                </c:pt>
                <c:pt idx="54">
                  <c:v>-0.011633285083874829</c:v>
                </c:pt>
                <c:pt idx="55">
                  <c:v>-0.014982814770119667</c:v>
                </c:pt>
                <c:pt idx="56">
                  <c:v>-0.024928764381672682</c:v>
                </c:pt>
                <c:pt idx="57">
                  <c:v>-0.03324565116400123</c:v>
                </c:pt>
                <c:pt idx="58">
                  <c:v>-0.041001337686716544</c:v>
                </c:pt>
                <c:pt idx="59">
                  <c:v>-0.04437106901744664</c:v>
                </c:pt>
                <c:pt idx="60">
                  <c:v>-0.04881101819017586</c:v>
                </c:pt>
                <c:pt idx="61">
                  <c:v>-0.055236561958194215</c:v>
                </c:pt>
                <c:pt idx="62">
                  <c:v>-0.050803931111940745</c:v>
                </c:pt>
                <c:pt idx="63">
                  <c:v>-0.0541583470626239</c:v>
                </c:pt>
                <c:pt idx="64">
                  <c:v>-0.04672436368022061</c:v>
                </c:pt>
                <c:pt idx="65">
                  <c:v>-0.04222866280052545</c:v>
                </c:pt>
                <c:pt idx="66">
                  <c:v>-0.038272206255513884</c:v>
                </c:pt>
                <c:pt idx="67">
                  <c:v>-0.034552673779926595</c:v>
                </c:pt>
                <c:pt idx="68">
                  <c:v>-0.03478087931941965</c:v>
                </c:pt>
                <c:pt idx="69">
                  <c:v>-0.0317773995618993</c:v>
                </c:pt>
                <c:pt idx="70">
                  <c:v>-0.03056854980856478</c:v>
                </c:pt>
                <c:pt idx="71">
                  <c:v>-0.02980001922838176</c:v>
                </c:pt>
                <c:pt idx="72">
                  <c:v>-0.029664139150844076</c:v>
                </c:pt>
                <c:pt idx="73">
                  <c:v>-0.027603374375461207</c:v>
                </c:pt>
                <c:pt idx="74">
                  <c:v>-0.03002194213497091</c:v>
                </c:pt>
                <c:pt idx="75">
                  <c:v>-0.029723395215598553</c:v>
                </c:pt>
                <c:pt idx="76">
                  <c:v>-0.03165781227590941</c:v>
                </c:pt>
                <c:pt idx="77">
                  <c:v>-0.03549524114403593</c:v>
                </c:pt>
                <c:pt idx="78">
                  <c:v>-0.03947165801239952</c:v>
                </c:pt>
                <c:pt idx="79">
                  <c:v>-0.04032316069953288</c:v>
                </c:pt>
                <c:pt idx="80">
                  <c:v>-0.0401363194122792</c:v>
                </c:pt>
                <c:pt idx="81">
                  <c:v>-0.027013059627120063</c:v>
                </c:pt>
                <c:pt idx="82">
                  <c:v>-0.027449618690309124</c:v>
                </c:pt>
                <c:pt idx="83">
                  <c:v>-0.029230252836381115</c:v>
                </c:pt>
                <c:pt idx="84">
                  <c:v>-0.03278470746740155</c:v>
                </c:pt>
                <c:pt idx="85">
                  <c:v>-0.03519090851437854</c:v>
                </c:pt>
                <c:pt idx="86">
                  <c:v>-0.03956903769997197</c:v>
                </c:pt>
                <c:pt idx="87">
                  <c:v>-0.042815149152660194</c:v>
                </c:pt>
                <c:pt idx="88">
                  <c:v>-0.046048762707955763</c:v>
                </c:pt>
                <c:pt idx="89">
                  <c:v>-0.05057329061975379</c:v>
                </c:pt>
                <c:pt idx="90">
                  <c:v>-0.07348534449051425</c:v>
                </c:pt>
              </c:numCache>
            </c:numRef>
          </c:val>
          <c:smooth val="0"/>
        </c:ser>
        <c:marker val="1"/>
        <c:axId val="13938011"/>
        <c:axId val="58333236"/>
      </c:lineChart>
      <c:catAx>
        <c:axId val="1393801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8333236"/>
        <c:crossesAt val="0"/>
        <c:auto val="1"/>
        <c:lblOffset val="100"/>
        <c:noMultiLvlLbl val="0"/>
      </c:catAx>
      <c:valAx>
        <c:axId val="58333236"/>
        <c:scaling>
          <c:orientation val="minMax"/>
        </c:scaling>
        <c:axPos val="l"/>
        <c:majorGridlines>
          <c:spPr>
            <a:ln w="12700">
              <a:solidFill>
                <a:srgbClr val="000000"/>
              </a:solidFill>
            </a:ln>
          </c:spPr>
        </c:majorGridlines>
        <c:delete val="0"/>
        <c:numFmt formatCode="0.0000" sourceLinked="0"/>
        <c:majorTickMark val="out"/>
        <c:minorTickMark val="none"/>
        <c:tickLblPos val="low"/>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3938011"/>
        <c:crossesAt val="1"/>
        <c:crossBetween val="midCat"/>
        <c:dispUnits/>
      </c:valAx>
      <c:spPr>
        <a:solidFill>
          <a:srgbClr val="C0C0C0"/>
        </a:solidFill>
        <a:ln w="12700">
          <a:solidFill>
            <a:srgbClr val="808080"/>
          </a:solidFill>
        </a:ln>
      </c:spPr>
    </c:plotArea>
    <c:legend>
      <c:legendPos val="r"/>
      <c:layout/>
      <c:overlay val="0"/>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legend>
    <c:plotVisOnly val="0"/>
    <c:dispBlanksAs val="gap"/>
    <c:showDLblsOverMax val="0"/>
  </c:chart>
  <c:spPr>
    <a:solidFill>
      <a:srgbClr val="FFFFFF"/>
    </a:solidFill>
    <a:ln w="12700">
      <a:solidFill>
        <a:srgbClr val="000000"/>
      </a:solidFill>
    </a:ln>
  </c:sp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4: Public Saving, Credit, Per Capita, Normalized on Yl(30-49)</a:t>
            </a:r>
          </a:p>
        </c:rich>
      </c:tx>
      <c:layout/>
      <c:spPr>
        <a:noFill/>
        <a:ln>
          <a:noFill/>
        </a:ln>
      </c:spPr>
    </c:title>
    <c:plotArea>
      <c:layout/>
      <c:lineChart>
        <c:grouping val="standard"/>
        <c:varyColors val="0"/>
        <c:ser>
          <c:idx val="0"/>
          <c:order val="0"/>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00"/>
              </a:solidFill>
              <a:ln>
                <a:solidFill>
                  <a:srgbClr val="000000"/>
                </a:solidFill>
              </a:ln>
            </c:spPr>
          </c:marker>
          <c:dPt>
            <c:idx val="0"/>
            <c:spPr>
              <a:noFill/>
              <a:ln w="3175">
                <a:noFill/>
              </a:ln>
            </c:spPr>
            <c:marker>
              <c:size val="6"/>
              <c:spPr>
                <a:solidFill>
                  <a:srgbClr val="000000"/>
                </a:solidFill>
                <a:ln>
                  <a:solidFill>
                    <a:srgbClr val="000000"/>
                  </a:solidFill>
                </a:ln>
              </c:spPr>
            </c:marker>
          </c:dPt>
          <c:dLbls>
            <c:dLbl>
              <c:idx val="0"/>
              <c:txPr>
                <a:bodyPr vert="horz" rot="0" anchor="ctr"/>
                <a:lstStyle/>
                <a:p>
                  <a:pPr algn="ctr">
                    <a:defRPr lang="en-US" cap="none" sz="770" b="0" i="0" u="none" baseline="0">
                      <a:latin typeface="Arial"/>
                      <a:ea typeface="Arial"/>
                      <a:cs typeface="Arial"/>
                    </a:defRPr>
                  </a:pPr>
                </a:p>
              </c:txPr>
              <c:numFmt formatCode="General" sourceLinked="1"/>
              <c:dLblPos val="t"/>
              <c:showLegendKey val="0"/>
              <c:showVal val="0"/>
              <c:showBubbleSize val="0"/>
              <c:showCatName val="0"/>
              <c:showSerName val="0"/>
              <c:showPercent val="0"/>
            </c:dLbl>
            <c:numFmt formatCode="General" sourceLinked="1"/>
            <c:txPr>
              <a:bodyPr vert="horz" rot="0" anchor="ctr"/>
              <a:lstStyle/>
              <a:p>
                <a:pPr algn="ctr">
                  <a:defRPr lang="en-US" cap="none" sz="770" b="0" i="0" u="none" baseline="0">
                    <a:latin typeface="Arial"/>
                    <a:ea typeface="Arial"/>
                    <a:cs typeface="Arial"/>
                  </a:defRPr>
                </a:pPr>
              </a:p>
            </c:txPr>
            <c:dLblPos val="t"/>
            <c:showLegendKey val="0"/>
            <c:showVal val="0"/>
            <c:showBubbleSize val="0"/>
            <c:showCatName val="0"/>
            <c:showSerName val="0"/>
            <c:showLeaderLines val="1"/>
            <c:showPercent val="0"/>
          </c:dLbls>
          <c:cat>
            <c:strRef>
              <c:f>'Public Asset Reallocations'!$H$4:$CT$4</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'Public Asset Reallocations'!$H$41:$CT$41</c:f>
              <c:numCache>
                <c:ptCount val="91"/>
                <c:pt idx="0">
                  <c:v>0.0024805450185942917</c:v>
                </c:pt>
                <c:pt idx="1">
                  <c:v>0.002622539379854959</c:v>
                </c:pt>
                <c:pt idx="2">
                  <c:v>0.002772662430931036</c:v>
                </c:pt>
                <c:pt idx="3">
                  <c:v>0.0029322525176326843</c:v>
                </c:pt>
                <c:pt idx="4">
                  <c:v>0.0031079119840273905</c:v>
                </c:pt>
                <c:pt idx="5">
                  <c:v>0.0032970729549962707</c:v>
                </c:pt>
                <c:pt idx="6">
                  <c:v>0.0034978408575231275</c:v>
                </c:pt>
                <c:pt idx="7">
                  <c:v>0.003703297585371105</c:v>
                </c:pt>
                <c:pt idx="8">
                  <c:v>0.003926839227128605</c:v>
                </c:pt>
                <c:pt idx="9">
                  <c:v>0.004167849317883436</c:v>
                </c:pt>
                <c:pt idx="10">
                  <c:v>0.004431245974870474</c:v>
                </c:pt>
                <c:pt idx="11">
                  <c:v>0.004705301791119431</c:v>
                </c:pt>
                <c:pt idx="12">
                  <c:v>0.005020992549657248</c:v>
                </c:pt>
                <c:pt idx="13">
                  <c:v>0.005329730225225605</c:v>
                </c:pt>
                <c:pt idx="14">
                  <c:v>0.0056239817040393165</c:v>
                </c:pt>
                <c:pt idx="15">
                  <c:v>0.0067548037586146045</c:v>
                </c:pt>
                <c:pt idx="16">
                  <c:v>0.007373129238668846</c:v>
                </c:pt>
                <c:pt idx="17">
                  <c:v>0.00833577636183933</c:v>
                </c:pt>
                <c:pt idx="18">
                  <c:v>0.009922000332834606</c:v>
                </c:pt>
                <c:pt idx="19">
                  <c:v>0.01226078756890128</c:v>
                </c:pt>
                <c:pt idx="20">
                  <c:v>0.015318536117339186</c:v>
                </c:pt>
                <c:pt idx="21">
                  <c:v>0.0188013296930221</c:v>
                </c:pt>
                <c:pt idx="22">
                  <c:v>0.02263498847554644</c:v>
                </c:pt>
                <c:pt idx="23">
                  <c:v>0.026784807773559027</c:v>
                </c:pt>
                <c:pt idx="24">
                  <c:v>0.031446011191680584</c:v>
                </c:pt>
                <c:pt idx="25">
                  <c:v>0.03600587924283301</c:v>
                </c:pt>
                <c:pt idx="26">
                  <c:v>0.040490775639218685</c:v>
                </c:pt>
                <c:pt idx="27">
                  <c:v>0.04433646738933566</c:v>
                </c:pt>
                <c:pt idx="28">
                  <c:v>0.04743468693212736</c:v>
                </c:pt>
                <c:pt idx="29">
                  <c:v>0.05019438028208055</c:v>
                </c:pt>
                <c:pt idx="30">
                  <c:v>0.05287660988506877</c:v>
                </c:pt>
                <c:pt idx="31">
                  <c:v>0.05548864312886696</c:v>
                </c:pt>
                <c:pt idx="32">
                  <c:v>0.057978840754084826</c:v>
                </c:pt>
                <c:pt idx="33">
                  <c:v>0.06039179809479603</c:v>
                </c:pt>
                <c:pt idx="34">
                  <c:v>0.06270963815433486</c:v>
                </c:pt>
                <c:pt idx="35">
                  <c:v>0.06443520554173197</c:v>
                </c:pt>
                <c:pt idx="36">
                  <c:v>0.06586206191690802</c:v>
                </c:pt>
                <c:pt idx="37">
                  <c:v>0.06694313442722968</c:v>
                </c:pt>
                <c:pt idx="38">
                  <c:v>0.06794478060725671</c:v>
                </c:pt>
                <c:pt idx="39">
                  <c:v>0.068606326641478</c:v>
                </c:pt>
                <c:pt idx="40">
                  <c:v>0.06963731441385854</c:v>
                </c:pt>
                <c:pt idx="41">
                  <c:v>0.07069429184171774</c:v>
                </c:pt>
                <c:pt idx="42">
                  <c:v>0.07202403920511465</c:v>
                </c:pt>
                <c:pt idx="43">
                  <c:v>0.07337258656228769</c:v>
                </c:pt>
                <c:pt idx="44">
                  <c:v>0.07472686621730464</c:v>
                </c:pt>
                <c:pt idx="45">
                  <c:v>0.07585263121929053</c:v>
                </c:pt>
                <c:pt idx="46">
                  <c:v>0.07692379365537358</c:v>
                </c:pt>
                <c:pt idx="47">
                  <c:v>0.07798898089963632</c:v>
                </c:pt>
                <c:pt idx="48">
                  <c:v>0.07864484321480898</c:v>
                </c:pt>
                <c:pt idx="49">
                  <c:v>0.07948083570290665</c:v>
                </c:pt>
                <c:pt idx="50">
                  <c:v>0.08016317346151085</c:v>
                </c:pt>
                <c:pt idx="51">
                  <c:v>0.08088796908719609</c:v>
                </c:pt>
                <c:pt idx="52">
                  <c:v>0.08139236271866322</c:v>
                </c:pt>
                <c:pt idx="53">
                  <c:v>0.08231628282623075</c:v>
                </c:pt>
                <c:pt idx="54">
                  <c:v>0.08264744447370369</c:v>
                </c:pt>
                <c:pt idx="55">
                  <c:v>0.08266935351037823</c:v>
                </c:pt>
                <c:pt idx="56">
                  <c:v>0.08187023232790354</c:v>
                </c:pt>
                <c:pt idx="57">
                  <c:v>0.08018542254975242</c:v>
                </c:pt>
                <c:pt idx="58">
                  <c:v>0.07772427504411629</c:v>
                </c:pt>
                <c:pt idx="59">
                  <c:v>0.07490369303215008</c:v>
                </c:pt>
                <c:pt idx="60">
                  <c:v>0.07166931684192739</c:v>
                </c:pt>
                <c:pt idx="61">
                  <c:v>0.06779865559103278</c:v>
                </c:pt>
                <c:pt idx="62">
                  <c:v>0.06434363451261557</c:v>
                </c:pt>
                <c:pt idx="63">
                  <c:v>0.06051766575338519</c:v>
                </c:pt>
                <c:pt idx="64">
                  <c:v>0.05741110037356317</c:v>
                </c:pt>
                <c:pt idx="65">
                  <c:v>0.05475252864387984</c:v>
                </c:pt>
                <c:pt idx="66">
                  <c:v>0.052501338691475045</c:v>
                </c:pt>
                <c:pt idx="67">
                  <c:v>0.05061604422517357</c:v>
                </c:pt>
                <c:pt idx="68">
                  <c:v>0.04874187430299288</c:v>
                </c:pt>
                <c:pt idx="69">
                  <c:v>0.0471972920753178</c:v>
                </c:pt>
                <c:pt idx="70">
                  <c:v>0.045827000849374196</c:v>
                </c:pt>
                <c:pt idx="71">
                  <c:v>0.04459754440884774</c:v>
                </c:pt>
                <c:pt idx="72">
                  <c:v>0.043437575077100124</c:v>
                </c:pt>
                <c:pt idx="73">
                  <c:v>0.04255114808373528</c:v>
                </c:pt>
                <c:pt idx="74">
                  <c:v>0.041522754419023075</c:v>
                </c:pt>
                <c:pt idx="75">
                  <c:v>0.04059041074835276</c:v>
                </c:pt>
                <c:pt idx="76">
                  <c:v>0.039563751346632314</c:v>
                </c:pt>
                <c:pt idx="77">
                  <c:v>0.038245191679790055</c:v>
                </c:pt>
                <c:pt idx="78">
                  <c:v>0.03658145052515499</c:v>
                </c:pt>
                <c:pt idx="79">
                  <c:v>0.034881688193814424</c:v>
                </c:pt>
                <c:pt idx="80">
                  <c:v>0.03331062080694877</c:v>
                </c:pt>
                <c:pt idx="81">
                  <c:v>0.03316121672204294</c:v>
                </c:pt>
                <c:pt idx="82">
                  <c:v>0.03316121672204295</c:v>
                </c:pt>
                <c:pt idx="83">
                  <c:v>0.03316121672204294</c:v>
                </c:pt>
                <c:pt idx="84">
                  <c:v>0.03316121672204295</c:v>
                </c:pt>
                <c:pt idx="85">
                  <c:v>0.033161216722042954</c:v>
                </c:pt>
                <c:pt idx="86">
                  <c:v>0.03316121672204295</c:v>
                </c:pt>
                <c:pt idx="87">
                  <c:v>0.03316121672204294</c:v>
                </c:pt>
                <c:pt idx="88">
                  <c:v>0.03316121672204294</c:v>
                </c:pt>
                <c:pt idx="89">
                  <c:v>0.03316121672204295</c:v>
                </c:pt>
                <c:pt idx="90">
                  <c:v>0.03316121672204294</c:v>
                </c:pt>
              </c:numCache>
            </c:numRef>
          </c:val>
          <c:smooth val="0"/>
        </c:ser>
        <c:marker val="1"/>
        <c:axId val="55237077"/>
        <c:axId val="27371646"/>
      </c:lineChart>
      <c:catAx>
        <c:axId val="5523707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180" b="0" i="0" u="none" baseline="0">
                <a:solidFill>
                  <a:srgbClr val="000000"/>
                </a:solidFill>
                <a:latin typeface="Arial"/>
                <a:ea typeface="Arial"/>
                <a:cs typeface="Arial"/>
              </a:defRPr>
            </a:pPr>
          </a:p>
        </c:txPr>
        <c:crossAx val="27371646"/>
        <c:crossesAt val="0"/>
        <c:auto val="1"/>
        <c:lblOffset val="100"/>
        <c:noMultiLvlLbl val="0"/>
      </c:catAx>
      <c:valAx>
        <c:axId val="27371646"/>
        <c:scaling>
          <c:orientation val="minMax"/>
        </c:scaling>
        <c:axPos val="l"/>
        <c:majorGridlines>
          <c:spPr>
            <a:ln w="12700">
              <a:solidFill>
                <a:srgbClr val="000000"/>
              </a:solidFill>
            </a:ln>
          </c:spPr>
        </c:majorGridlines>
        <c:delete val="0"/>
        <c:numFmt formatCode="0.000" sourceLinked="0"/>
        <c:majorTickMark val="out"/>
        <c:minorTickMark val="none"/>
        <c:tickLblPos val="low"/>
        <c:spPr>
          <a:ln w="3175">
            <a:solidFill>
              <a:srgbClr val="000000"/>
            </a:solidFill>
          </a:ln>
        </c:spPr>
        <c:txPr>
          <a:bodyPr vert="horz" rot="0"/>
          <a:lstStyle/>
          <a:p>
            <a:pPr>
              <a:defRPr lang="en-US" cap="none" sz="1180" b="0" i="0" u="none" baseline="0">
                <a:solidFill>
                  <a:srgbClr val="000000"/>
                </a:solidFill>
                <a:latin typeface="Arial"/>
                <a:ea typeface="Arial"/>
                <a:cs typeface="Arial"/>
              </a:defRPr>
            </a:pPr>
          </a:p>
        </c:txPr>
        <c:crossAx val="55237077"/>
        <c:crossesAt val="1"/>
        <c:crossBetween val="midCat"/>
        <c:dispUnits/>
      </c:valAx>
      <c:spPr>
        <a:solidFill>
          <a:srgbClr val="C0C0C0"/>
        </a:solidFill>
        <a:ln w="12700">
          <a:solidFill>
            <a:srgbClr val="808080"/>
          </a:solidFill>
        </a:ln>
      </c:spPr>
    </c:plotArea>
    <c:plotVisOnly val="0"/>
    <c:dispBlanksAs val="gap"/>
    <c:showDLblsOverMax val="0"/>
  </c:chart>
  <c:spPr>
    <a:solidFill>
      <a:srgbClr val="FFFFFF"/>
    </a:solidFill>
    <a:ln w="12700">
      <a:solidFill>
        <a:srgbClr val="000000"/>
      </a:solidFill>
    </a:ln>
  </c:sp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2: Public Credit Income, Per Capita, Normalized on Yl(30-49)</a:t>
            </a:r>
          </a:p>
        </c:rich>
      </c:tx>
      <c:layout/>
      <c:spPr>
        <a:noFill/>
        <a:ln>
          <a:noFill/>
        </a:ln>
      </c:spPr>
    </c:title>
    <c:plotArea>
      <c:layout/>
      <c:lineChart>
        <c:grouping val="standard"/>
        <c:varyColors val="0"/>
        <c:ser>
          <c:idx val="0"/>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FF"/>
              </a:solidFill>
              <a:ln>
                <a:solidFill>
                  <a:srgbClr val="000000"/>
                </a:solidFill>
              </a:ln>
            </c:spPr>
          </c:marker>
          <c:dPt>
            <c:idx val="0"/>
            <c:spPr>
              <a:noFill/>
              <a:ln w="3175">
                <a:noFill/>
              </a:ln>
            </c:spPr>
            <c:marker>
              <c:size val="6"/>
              <c:spPr>
                <a:solidFill>
                  <a:srgbClr val="000000"/>
                </a:solidFill>
                <a:ln>
                  <a:solidFill>
                    <a:srgbClr val="000000"/>
                  </a:solidFill>
                </a:ln>
              </c:spPr>
            </c:marker>
          </c:dPt>
          <c:dLbls>
            <c:dLbl>
              <c:idx val="0"/>
              <c:txPr>
                <a:bodyPr vert="horz" rot="0" anchor="ctr"/>
                <a:lstStyle/>
                <a:p>
                  <a:pPr algn="ctr">
                    <a:defRPr lang="en-US" cap="none" sz="770" b="0" i="0" u="none" baseline="0">
                      <a:latin typeface="Arial"/>
                      <a:ea typeface="Arial"/>
                      <a:cs typeface="Arial"/>
                    </a:defRPr>
                  </a:pPr>
                </a:p>
              </c:txPr>
              <c:numFmt formatCode="General" sourceLinked="1"/>
              <c:dLblPos val="t"/>
              <c:showLegendKey val="0"/>
              <c:showVal val="0"/>
              <c:showBubbleSize val="0"/>
              <c:showCatName val="0"/>
              <c:showSerName val="0"/>
              <c:showPercent val="0"/>
            </c:dLbl>
            <c:numFmt formatCode="General" sourceLinked="1"/>
            <c:txPr>
              <a:bodyPr vert="horz" rot="0" anchor="ctr"/>
              <a:lstStyle/>
              <a:p>
                <a:pPr algn="ctr">
                  <a:defRPr lang="en-US" cap="none" sz="770" b="0" i="0" u="none" baseline="0">
                    <a:latin typeface="Arial"/>
                    <a:ea typeface="Arial"/>
                    <a:cs typeface="Arial"/>
                  </a:defRPr>
                </a:pPr>
              </a:p>
            </c:txPr>
            <c:dLblPos val="t"/>
            <c:showLegendKey val="0"/>
            <c:showVal val="0"/>
            <c:showBubbleSize val="0"/>
            <c:showCatName val="0"/>
            <c:showSerName val="0"/>
            <c:showLeaderLines val="1"/>
            <c:showPercent val="0"/>
          </c:dLbls>
          <c:cat>
            <c:strRef>
              <c:f>'Public Asset Reallocations'!$H$18:$CT$18</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'Public Asset Reallocations'!$H$38:$CT$38</c:f>
              <c:numCache>
                <c:ptCount val="91"/>
                <c:pt idx="0">
                  <c:v>-0.0010616189460361072</c:v>
                </c:pt>
                <c:pt idx="1">
                  <c:v>-0.0011223894230944292</c:v>
                </c:pt>
                <c:pt idx="2">
                  <c:v>-0.0011866388013820385</c:v>
                </c:pt>
                <c:pt idx="3">
                  <c:v>-0.0012549398635969974</c:v>
                </c:pt>
                <c:pt idx="4">
                  <c:v>-0.0013301182684142142</c:v>
                </c:pt>
                <c:pt idx="5">
                  <c:v>-0.001411075021517188</c:v>
                </c:pt>
                <c:pt idx="6">
                  <c:v>-0.0014969992871445969</c:v>
                </c:pt>
                <c:pt idx="7">
                  <c:v>-0.001584930267327977</c:v>
                </c:pt>
                <c:pt idx="8">
                  <c:v>-0.0016806011946196994</c:v>
                </c:pt>
                <c:pt idx="9">
                  <c:v>-0.0017837482355374263</c:v>
                </c:pt>
                <c:pt idx="10">
                  <c:v>-0.0018964762365549102</c:v>
                </c:pt>
                <c:pt idx="11">
                  <c:v>-0.0020137661243095615</c:v>
                </c:pt>
                <c:pt idx="12">
                  <c:v>-0.0021488748555924067</c:v>
                </c:pt>
                <c:pt idx="13">
                  <c:v>-0.002281007819631196</c:v>
                </c:pt>
                <c:pt idx="14">
                  <c:v>-0.002406941008694946</c:v>
                </c:pt>
                <c:pt idx="15">
                  <c:v>-0.002890908083968154</c:v>
                </c:pt>
                <c:pt idx="16">
                  <c:v>-0.0031555378486053005</c:v>
                </c:pt>
                <c:pt idx="17">
                  <c:v>-0.0035675297361317275</c:v>
                </c:pt>
                <c:pt idx="18">
                  <c:v>-0.004246398858700405</c:v>
                </c:pt>
                <c:pt idx="19">
                  <c:v>-0.005247348578195053</c:v>
                </c:pt>
                <c:pt idx="20">
                  <c:v>-0.006555997994715487</c:v>
                </c:pt>
                <c:pt idx="21">
                  <c:v>-0.00804655737475573</c:v>
                </c:pt>
                <c:pt idx="22">
                  <c:v>-0.009687279379660897</c:v>
                </c:pt>
                <c:pt idx="23">
                  <c:v>-0.0114633111615364</c:v>
                </c:pt>
                <c:pt idx="24">
                  <c:v>-0.013458204147921442</c:v>
                </c:pt>
                <c:pt idx="25">
                  <c:v>-0.015409727816405972</c:v>
                </c:pt>
                <c:pt idx="26">
                  <c:v>-0.017329165258468705</c:v>
                </c:pt>
                <c:pt idx="27">
                  <c:v>-0.0189750371099913</c:v>
                </c:pt>
                <c:pt idx="28">
                  <c:v>-0.020301007225813232</c:v>
                </c:pt>
                <c:pt idx="29">
                  <c:v>-0.021482095544549107</c:v>
                </c:pt>
                <c:pt idx="30">
                  <c:v>-0.02263003107597714</c:v>
                </c:pt>
                <c:pt idx="31">
                  <c:v>-0.023747924102915118</c:v>
                </c:pt>
                <c:pt idx="32">
                  <c:v>-0.02481367415320187</c:v>
                </c:pt>
                <c:pt idx="33">
                  <c:v>-0.025846367053219285</c:v>
                </c:pt>
                <c:pt idx="34">
                  <c:v>-0.02683835183988618</c:v>
                </c:pt>
                <c:pt idx="35">
                  <c:v>-0.027576856893167145</c:v>
                </c:pt>
                <c:pt idx="36">
                  <c:v>-0.02818752017474617</c:v>
                </c:pt>
                <c:pt idx="37">
                  <c:v>-0.02865019553455346</c:v>
                </c:pt>
                <c:pt idx="38">
                  <c:v>-0.029078878164366807</c:v>
                </c:pt>
                <c:pt idx="39">
                  <c:v>-0.029362005379692396</c:v>
                </c:pt>
                <c:pt idx="40">
                  <c:v>-0.029803245568475984</c:v>
                </c:pt>
                <c:pt idx="41">
                  <c:v>-0.03025560876065208</c:v>
                </c:pt>
                <c:pt idx="42">
                  <c:v>-0.030824711511798157</c:v>
                </c:pt>
                <c:pt idx="43">
                  <c:v>-0.03140186024857582</c:v>
                </c:pt>
                <c:pt idx="44">
                  <c:v>-0.03198146228329802</c:v>
                </c:pt>
                <c:pt idx="45">
                  <c:v>-0.03246326505080831</c:v>
                </c:pt>
                <c:pt idx="46">
                  <c:v>-0.032921699115864046</c:v>
                </c:pt>
                <c:pt idx="47">
                  <c:v>-0.033377575929672554</c:v>
                </c:pt>
                <c:pt idx="48">
                  <c:v>-0.03365827063771417</c:v>
                </c:pt>
                <c:pt idx="49">
                  <c:v>-0.03401605711506312</c:v>
                </c:pt>
                <c:pt idx="50">
                  <c:v>-0.03430808273310271</c:v>
                </c:pt>
                <c:pt idx="51">
                  <c:v>-0.03461827938846017</c:v>
                </c:pt>
                <c:pt idx="52">
                  <c:v>-0.03483414881691702</c:v>
                </c:pt>
                <c:pt idx="53">
                  <c:v>-0.035229566389855596</c:v>
                </c:pt>
                <c:pt idx="54">
                  <c:v>-0.03537129632280276</c:v>
                </c:pt>
                <c:pt idx="55">
                  <c:v>-0.03538067291070934</c:v>
                </c:pt>
                <c:pt idx="56">
                  <c:v>-0.035038666544715366</c:v>
                </c:pt>
                <c:pt idx="57">
                  <c:v>-0.03431760485563312</c:v>
                </c:pt>
                <c:pt idx="58">
                  <c:v>-0.03326428762035334</c:v>
                </c:pt>
                <c:pt idx="59">
                  <c:v>-0.032057140287688156</c:v>
                </c:pt>
                <c:pt idx="60">
                  <c:v>-0.03067289810848581</c:v>
                </c:pt>
                <c:pt idx="61">
                  <c:v>-0.029016339857442196</c:v>
                </c:pt>
                <c:pt idx="62">
                  <c:v>-0.02753766649803653</c:v>
                </c:pt>
                <c:pt idx="63">
                  <c:v>-0.025900235654695902</c:v>
                </c:pt>
                <c:pt idx="64">
                  <c:v>-0.024570693703392047</c:v>
                </c:pt>
                <c:pt idx="65">
                  <c:v>-0.023432883223650294</c:v>
                </c:pt>
                <c:pt idx="66">
                  <c:v>-0.022469423223253526</c:v>
                </c:pt>
                <c:pt idx="67">
                  <c:v>-0.021662558478094864</c:v>
                </c:pt>
                <c:pt idx="68">
                  <c:v>-0.0208604547942014</c:v>
                </c:pt>
                <c:pt idx="69">
                  <c:v>-0.0201994074258534</c:v>
                </c:pt>
                <c:pt idx="70">
                  <c:v>-0.01961295278941501</c:v>
                </c:pt>
                <c:pt idx="71">
                  <c:v>-0.019086772356967683</c:v>
                </c:pt>
                <c:pt idx="72">
                  <c:v>-0.018590330885366428</c:v>
                </c:pt>
                <c:pt idx="73">
                  <c:v>-0.018210959544237848</c:v>
                </c:pt>
                <c:pt idx="74">
                  <c:v>-0.01777082957672745</c:v>
                </c:pt>
                <c:pt idx="75">
                  <c:v>-0.01737180690325008</c:v>
                </c:pt>
                <c:pt idx="76">
                  <c:v>-0.016932419162321213</c:v>
                </c:pt>
                <c:pt idx="77">
                  <c:v>-0.016368104500299047</c:v>
                </c:pt>
                <c:pt idx="78">
                  <c:v>-0.015656059720695926</c:v>
                </c:pt>
                <c:pt idx="79">
                  <c:v>-0.014928598666297392</c:v>
                </c:pt>
                <c:pt idx="80">
                  <c:v>-0.014256216229819303</c:v>
                </c:pt>
                <c:pt idx="81">
                  <c:v>-0.014192274553307788</c:v>
                </c:pt>
                <c:pt idx="82">
                  <c:v>-0.014192274553307788</c:v>
                </c:pt>
                <c:pt idx="83">
                  <c:v>-0.014192274553307785</c:v>
                </c:pt>
                <c:pt idx="84">
                  <c:v>-0.014192274553307788</c:v>
                </c:pt>
                <c:pt idx="85">
                  <c:v>-0.01419227455330779</c:v>
                </c:pt>
                <c:pt idx="86">
                  <c:v>-0.01419227455330779</c:v>
                </c:pt>
                <c:pt idx="87">
                  <c:v>-0.014192274553307785</c:v>
                </c:pt>
                <c:pt idx="88">
                  <c:v>-0.014192274553307785</c:v>
                </c:pt>
                <c:pt idx="89">
                  <c:v>-0.014192274553307788</c:v>
                </c:pt>
                <c:pt idx="90">
                  <c:v>-0.014192274553307785</c:v>
                </c:pt>
              </c:numCache>
            </c:numRef>
          </c:val>
          <c:smooth val="0"/>
        </c:ser>
        <c:marker val="1"/>
        <c:axId val="45018223"/>
        <c:axId val="2510824"/>
      </c:lineChart>
      <c:catAx>
        <c:axId val="4501822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510824"/>
        <c:crossesAt val="0"/>
        <c:auto val="1"/>
        <c:lblOffset val="100"/>
        <c:noMultiLvlLbl val="0"/>
      </c:catAx>
      <c:valAx>
        <c:axId val="2510824"/>
        <c:scaling>
          <c:orientation val="minMax"/>
        </c:scaling>
        <c:axPos val="l"/>
        <c:majorGridlines>
          <c:spPr>
            <a:ln w="12700">
              <a:solidFill>
                <a:srgbClr val="000000"/>
              </a:solidFill>
            </a:ln>
          </c:spPr>
        </c:majorGridlines>
        <c:delete val="0"/>
        <c:numFmt formatCode="0.000" sourceLinked="0"/>
        <c:majorTickMark val="out"/>
        <c:minorTickMark val="none"/>
        <c:tickLblPos val="low"/>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5018223"/>
        <c:crossesAt val="1"/>
        <c:crossBetween val="midCat"/>
        <c:dispUnits/>
      </c:valAx>
      <c:spPr>
        <a:solidFill>
          <a:srgbClr val="C0C0C0"/>
        </a:solidFill>
        <a:ln w="12700">
          <a:solidFill>
            <a:srgbClr val="808080"/>
          </a:solidFill>
        </a:ln>
      </c:spPr>
    </c:plotArea>
    <c:plotVisOnly val="0"/>
    <c:dispBlanksAs val="gap"/>
    <c:showDLblsOverMax val="0"/>
  </c:chart>
  <c:spPr>
    <a:solidFill>
      <a:srgbClr val="FFFFFF"/>
    </a:solidFill>
    <a:ln w="12700">
      <a:solidFill>
        <a:srgbClr val="000000"/>
      </a:solidFill>
    </a:ln>
  </c:sp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 Public Asset-based Reallocations, Per Capita, Normalized on Yl(30-49)</a:t>
            </a:r>
          </a:p>
        </c:rich>
      </c:tx>
      <c:layout/>
      <c:spPr>
        <a:noFill/>
        <a:ln>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00"/>
                </a:solidFill>
              </a:ln>
            </c:spPr>
          </c:marker>
          <c:dPt>
            <c:idx val="0"/>
            <c:spPr>
              <a:noFill/>
              <a:ln w="3175">
                <a:noFill/>
              </a:ln>
            </c:spPr>
            <c:marker>
              <c:size val="6"/>
              <c:spPr>
                <a:solidFill>
                  <a:srgbClr val="000000"/>
                </a:solidFill>
                <a:ln>
                  <a:solidFill>
                    <a:srgbClr val="000000"/>
                  </a:solidFill>
                </a:ln>
              </c:spPr>
            </c:marker>
          </c:dPt>
          <c:dLbls>
            <c:dLbl>
              <c:idx val="0"/>
              <c:txPr>
                <a:bodyPr vert="horz" rot="0" anchor="ctr"/>
                <a:lstStyle/>
                <a:p>
                  <a:pPr algn="ctr">
                    <a:defRPr lang="en-US" cap="none" sz="760" b="0" i="0" u="none" baseline="0">
                      <a:latin typeface="Arial"/>
                      <a:ea typeface="Arial"/>
                      <a:cs typeface="Arial"/>
                    </a:defRPr>
                  </a:pPr>
                </a:p>
              </c:txPr>
              <c:numFmt formatCode="General" sourceLinked="1"/>
              <c:dLblPos val="t"/>
              <c:showLegendKey val="0"/>
              <c:showVal val="0"/>
              <c:showBubbleSize val="0"/>
              <c:showCatName val="0"/>
              <c:showSerName val="0"/>
              <c:showPercent val="0"/>
            </c:dLbl>
            <c:numFmt formatCode="General" sourceLinked="1"/>
            <c:txPr>
              <a:bodyPr vert="horz" rot="0" anchor="ctr"/>
              <a:lstStyle/>
              <a:p>
                <a:pPr algn="ctr">
                  <a:defRPr lang="en-US" cap="none" sz="760" b="0" i="0" u="none" baseline="0">
                    <a:latin typeface="Arial"/>
                    <a:ea typeface="Arial"/>
                    <a:cs typeface="Arial"/>
                  </a:defRPr>
                </a:pPr>
              </a:p>
            </c:txPr>
            <c:dLblPos val="t"/>
            <c:showLegendKey val="0"/>
            <c:showVal val="0"/>
            <c:showBubbleSize val="0"/>
            <c:showCatName val="0"/>
            <c:showSerName val="0"/>
            <c:showLeaderLines val="1"/>
            <c:showPercent val="0"/>
          </c:dLbls>
          <c:cat>
            <c:strRef>
              <c:f>'Public Asset Reallocations'!$H$18:$CT$18</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'Public Asset Reallocations'!$H$35:$CT$35</c:f>
              <c:numCache>
                <c:ptCount val="91"/>
                <c:pt idx="0">
                  <c:v>-0.05849194638640792</c:v>
                </c:pt>
                <c:pt idx="1">
                  <c:v>-0.006832769014241636</c:v>
                </c:pt>
                <c:pt idx="2">
                  <c:v>-0.0072817717980856594</c:v>
                </c:pt>
                <c:pt idx="3">
                  <c:v>-0.007767532332304888</c:v>
                </c:pt>
                <c:pt idx="4">
                  <c:v>-0.008424240021341607</c:v>
                </c:pt>
                <c:pt idx="5">
                  <c:v>-0.009047365433395994</c:v>
                </c:pt>
                <c:pt idx="6">
                  <c:v>-0.009618072945129966</c:v>
                </c:pt>
                <c:pt idx="7">
                  <c:v>-0.010007986642558328</c:v>
                </c:pt>
                <c:pt idx="8">
                  <c:v>-0.010721871540152675</c:v>
                </c:pt>
                <c:pt idx="9">
                  <c:v>-0.011444829325414097</c:v>
                </c:pt>
                <c:pt idx="10">
                  <c:v>-0.012310642273868886</c:v>
                </c:pt>
                <c:pt idx="11">
                  <c:v>-0.012936809116769928</c:v>
                </c:pt>
                <c:pt idx="12">
                  <c:v>-0.01430569202364916</c:v>
                </c:pt>
                <c:pt idx="13">
                  <c:v>-0.014574650819254542</c:v>
                </c:pt>
                <c:pt idx="14">
                  <c:v>-0.014710948207482763</c:v>
                </c:pt>
                <c:pt idx="15">
                  <c:v>-0.03488719602684739</c:v>
                </c:pt>
                <c:pt idx="16">
                  <c:v>-0.02452690653350655</c:v>
                </c:pt>
                <c:pt idx="17">
                  <c:v>-0.03369758917415603</c:v>
                </c:pt>
                <c:pt idx="18">
                  <c:v>-0.05002697266467104</c:v>
                </c:pt>
                <c:pt idx="19">
                  <c:v>-0.07042803832852798</c:v>
                </c:pt>
                <c:pt idx="20">
                  <c:v>-0.09131148485430864</c:v>
                </c:pt>
                <c:pt idx="21">
                  <c:v>-0.10629862556735878</c:v>
                </c:pt>
                <c:pt idx="22">
                  <c:v>-0.12014346527798406</c:v>
                </c:pt>
                <c:pt idx="23">
                  <c:v>-0.1337423257640484</c:v>
                </c:pt>
                <c:pt idx="24">
                  <c:v>-0.15267413218164289</c:v>
                </c:pt>
                <c:pt idx="25">
                  <c:v>-0.15813047729521254</c:v>
                </c:pt>
                <c:pt idx="26">
                  <c:v>-0.16337100793090473</c:v>
                </c:pt>
                <c:pt idx="27">
                  <c:v>-0.15558827850035048</c:v>
                </c:pt>
                <c:pt idx="28">
                  <c:v>-0.14343521661799286</c:v>
                </c:pt>
                <c:pt idx="29">
                  <c:v>-0.1402444409642285</c:v>
                </c:pt>
                <c:pt idx="30">
                  <c:v>-0.14230349047881727</c:v>
                </c:pt>
                <c:pt idx="31">
                  <c:v>-0.14332594784369962</c:v>
                </c:pt>
                <c:pt idx="32">
                  <c:v>-0.14241596064113993</c:v>
                </c:pt>
                <c:pt idx="33">
                  <c:v>-0.14300548102986166</c:v>
                </c:pt>
                <c:pt idx="34">
                  <c:v>-0.14434497721647693</c:v>
                </c:pt>
                <c:pt idx="35">
                  <c:v>-0.1337841361810491</c:v>
                </c:pt>
                <c:pt idx="36">
                  <c:v>-0.12892656194875537</c:v>
                </c:pt>
                <c:pt idx="37">
                  <c:v>-0.12212261974815364</c:v>
                </c:pt>
                <c:pt idx="38">
                  <c:v>-0.12012120058399152</c:v>
                </c:pt>
                <c:pt idx="39">
                  <c:v>-0.11264271645351664</c:v>
                </c:pt>
                <c:pt idx="40">
                  <c:v>-0.12202163488215098</c:v>
                </c:pt>
                <c:pt idx="41">
                  <c:v>-0.12325143400479993</c:v>
                </c:pt>
                <c:pt idx="42">
                  <c:v>-0.1301619958873169</c:v>
                </c:pt>
                <c:pt idx="43">
                  <c:v>-0.1315676751037213</c:v>
                </c:pt>
                <c:pt idx="44">
                  <c:v>-0.13323176838628178</c:v>
                </c:pt>
                <c:pt idx="45">
                  <c:v>-0.1292054303751701</c:v>
                </c:pt>
                <c:pt idx="46">
                  <c:v>-0.12857689612305334</c:v>
                </c:pt>
                <c:pt idx="47">
                  <c:v>-0.12939364228393765</c:v>
                </c:pt>
                <c:pt idx="48">
                  <c:v>-0.12013821545463012</c:v>
                </c:pt>
                <c:pt idx="49">
                  <c:v>-0.124948944749263</c:v>
                </c:pt>
                <c:pt idx="50">
                  <c:v>-0.12200005836998902</c:v>
                </c:pt>
                <c:pt idx="51">
                  <c:v>-0.12308619527388792</c:v>
                </c:pt>
                <c:pt idx="52">
                  <c:v>-0.11756771296786059</c:v>
                </c:pt>
                <c:pt idx="53">
                  <c:v>-0.12696046061397534</c:v>
                </c:pt>
                <c:pt idx="54">
                  <c:v>-0.11363374673201854</c:v>
                </c:pt>
                <c:pt idx="55">
                  <c:v>-0.105903799106327</c:v>
                </c:pt>
                <c:pt idx="56">
                  <c:v>-0.08422768867501469</c:v>
                </c:pt>
                <c:pt idx="57">
                  <c:v>-0.06148714578125569</c:v>
                </c:pt>
                <c:pt idx="58">
                  <c:v>-0.040190917151507306</c:v>
                </c:pt>
                <c:pt idx="59">
                  <c:v>-0.027692906626599165</c:v>
                </c:pt>
                <c:pt idx="60">
                  <c:v>-0.013152997540986637</c:v>
                </c:pt>
                <c:pt idx="61">
                  <c:v>0.007885555673868417</c:v>
                </c:pt>
                <c:pt idx="62">
                  <c:v>0.00409804094927389</c:v>
                </c:pt>
                <c:pt idx="63">
                  <c:v>0.017911273880832912</c:v>
                </c:pt>
                <c:pt idx="64">
                  <c:v>0.006790746055343097</c:v>
                </c:pt>
                <c:pt idx="65">
                  <c:v>0.0011571132790682268</c:v>
                </c:pt>
                <c:pt idx="66">
                  <c:v>-0.0036664790032730696</c:v>
                </c:pt>
                <c:pt idx="67">
                  <c:v>-0.008665041399153481</c:v>
                </c:pt>
                <c:pt idx="68">
                  <c:v>-0.0052835086084307165</c:v>
                </c:pt>
                <c:pt idx="69">
                  <c:v>-0.009045916319586608</c:v>
                </c:pt>
                <c:pt idx="70">
                  <c:v>-0.009452852155319345</c:v>
                </c:pt>
                <c:pt idx="71">
                  <c:v>-0.00907269957632944</c:v>
                </c:pt>
                <c:pt idx="72">
                  <c:v>-0.007342684440267564</c:v>
                </c:pt>
                <c:pt idx="73">
                  <c:v>-0.010626266292286527</c:v>
                </c:pt>
                <c:pt idx="74">
                  <c:v>-0.0033653316135797426</c:v>
                </c:pt>
                <c:pt idx="75">
                  <c:v>-0.0025170023603517276</c:v>
                </c:pt>
                <c:pt idx="76">
                  <c:v>0.003478336542010379</c:v>
                </c:pt>
                <c:pt idx="77">
                  <c:v>0.01430211782465586</c:v>
                </c:pt>
                <c:pt idx="78">
                  <c:v>0.025833195622133813</c:v>
                </c:pt>
                <c:pt idx="79">
                  <c:v>0.030571726857401352</c:v>
                </c:pt>
                <c:pt idx="80">
                  <c:v>0.03287467315128461</c:v>
                </c:pt>
                <c:pt idx="81">
                  <c:v>0.003958607477440228</c:v>
                </c:pt>
                <c:pt idx="82">
                  <c:v>0.004918602979318571</c:v>
                </c:pt>
                <c:pt idx="83">
                  <c:v>0.008705068228425743</c:v>
                </c:pt>
                <c:pt idx="84">
                  <c:v>0.0168339206709925</c:v>
                </c:pt>
                <c:pt idx="85">
                  <c:v>0.022009041874766593</c:v>
                </c:pt>
                <c:pt idx="86">
                  <c:v>0.03181486460223167</c:v>
                </c:pt>
                <c:pt idx="87">
                  <c:v>0.03905059385681899</c:v>
                </c:pt>
                <c:pt idx="88">
                  <c:v>0.046156118246921736</c:v>
                </c:pt>
                <c:pt idx="89">
                  <c:v>0.05619163796974317</c:v>
                </c:pt>
                <c:pt idx="90">
                  <c:v>0.10699047309314372</c:v>
                </c:pt>
              </c:numCache>
            </c:numRef>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000000"/>
                </a:solidFill>
              </a:ln>
            </c:spPr>
          </c:marker>
          <c:dLbls>
            <c:numFmt formatCode="General" sourceLinked="1"/>
            <c:txPr>
              <a:bodyPr vert="horz" rot="0" anchor="ctr"/>
              <a:lstStyle/>
              <a:p>
                <a:pPr algn="ctr">
                  <a:defRPr lang="en-US" cap="none" sz="760" b="0" i="0" u="none" baseline="0">
                    <a:latin typeface="Arial"/>
                    <a:ea typeface="Arial"/>
                    <a:cs typeface="Arial"/>
                  </a:defRPr>
                </a:pPr>
              </a:p>
            </c:txPr>
            <c:dLblPos val="t"/>
            <c:showLegendKey val="0"/>
            <c:showVal val="0"/>
            <c:showBubbleSize val="0"/>
            <c:showCatName val="0"/>
            <c:showSerName val="0"/>
            <c:showLeaderLines val="1"/>
            <c:showPercent val="0"/>
          </c:dLbls>
          <c:cat>
            <c:strRef>
              <c:f>'Public Asset Reallocations'!$H$18:$CT$18</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'Public Asset Reallocations'!$H$36:$CT$36</c:f>
              <c:numCache>
                <c:ptCount val="91"/>
                <c:pt idx="0">
                  <c:v>-0.0010616189460361072</c:v>
                </c:pt>
                <c:pt idx="1">
                  <c:v>-0.0011223894230944292</c:v>
                </c:pt>
                <c:pt idx="2">
                  <c:v>-0.0011866388013820385</c:v>
                </c:pt>
                <c:pt idx="3">
                  <c:v>-0.0012549398635969974</c:v>
                </c:pt>
                <c:pt idx="4">
                  <c:v>-0.0013301182684142142</c:v>
                </c:pt>
                <c:pt idx="5">
                  <c:v>-0.001411075021517188</c:v>
                </c:pt>
                <c:pt idx="6">
                  <c:v>-0.0014969992871445969</c:v>
                </c:pt>
                <c:pt idx="7">
                  <c:v>-0.001584930267327977</c:v>
                </c:pt>
                <c:pt idx="8">
                  <c:v>-0.0016806011946196994</c:v>
                </c:pt>
                <c:pt idx="9">
                  <c:v>-0.0017837482355374263</c:v>
                </c:pt>
                <c:pt idx="10">
                  <c:v>-0.0018964762365549102</c:v>
                </c:pt>
                <c:pt idx="11">
                  <c:v>-0.0020137661243095615</c:v>
                </c:pt>
                <c:pt idx="12">
                  <c:v>-0.0021488748555924067</c:v>
                </c:pt>
                <c:pt idx="13">
                  <c:v>-0.002281007819631196</c:v>
                </c:pt>
                <c:pt idx="14">
                  <c:v>-0.002406941008694946</c:v>
                </c:pt>
                <c:pt idx="15">
                  <c:v>-0.002890908083968154</c:v>
                </c:pt>
                <c:pt idx="16">
                  <c:v>-0.0031555378486053005</c:v>
                </c:pt>
                <c:pt idx="17">
                  <c:v>-0.0035675297361317275</c:v>
                </c:pt>
                <c:pt idx="18">
                  <c:v>-0.004246398858700405</c:v>
                </c:pt>
                <c:pt idx="19">
                  <c:v>-0.005247348578195053</c:v>
                </c:pt>
                <c:pt idx="20">
                  <c:v>-0.006555997994715487</c:v>
                </c:pt>
                <c:pt idx="21">
                  <c:v>-0.00804655737475573</c:v>
                </c:pt>
                <c:pt idx="22">
                  <c:v>-0.009687279379660897</c:v>
                </c:pt>
                <c:pt idx="23">
                  <c:v>-0.0114633111615364</c:v>
                </c:pt>
                <c:pt idx="24">
                  <c:v>-0.013458204147921442</c:v>
                </c:pt>
                <c:pt idx="25">
                  <c:v>-0.015409727816405972</c:v>
                </c:pt>
                <c:pt idx="26">
                  <c:v>-0.017329165258468705</c:v>
                </c:pt>
                <c:pt idx="27">
                  <c:v>-0.0189750371099913</c:v>
                </c:pt>
                <c:pt idx="28">
                  <c:v>-0.020301007225813232</c:v>
                </c:pt>
                <c:pt idx="29">
                  <c:v>-0.021482095544549107</c:v>
                </c:pt>
                <c:pt idx="30">
                  <c:v>-0.02263003107597714</c:v>
                </c:pt>
                <c:pt idx="31">
                  <c:v>-0.023747924102915118</c:v>
                </c:pt>
                <c:pt idx="32">
                  <c:v>-0.02481367415320187</c:v>
                </c:pt>
                <c:pt idx="33">
                  <c:v>-0.025846367053219285</c:v>
                </c:pt>
                <c:pt idx="34">
                  <c:v>-0.02683835183988618</c:v>
                </c:pt>
                <c:pt idx="35">
                  <c:v>-0.027576856893167145</c:v>
                </c:pt>
                <c:pt idx="36">
                  <c:v>-0.02818752017474617</c:v>
                </c:pt>
                <c:pt idx="37">
                  <c:v>-0.02865019553455346</c:v>
                </c:pt>
                <c:pt idx="38">
                  <c:v>-0.029078878164366807</c:v>
                </c:pt>
                <c:pt idx="39">
                  <c:v>-0.029362005379692396</c:v>
                </c:pt>
                <c:pt idx="40">
                  <c:v>-0.029803245568475984</c:v>
                </c:pt>
                <c:pt idx="41">
                  <c:v>-0.03025560876065208</c:v>
                </c:pt>
                <c:pt idx="42">
                  <c:v>-0.030824711511798157</c:v>
                </c:pt>
                <c:pt idx="43">
                  <c:v>-0.03140186024857582</c:v>
                </c:pt>
                <c:pt idx="44">
                  <c:v>-0.03198146228329802</c:v>
                </c:pt>
                <c:pt idx="45">
                  <c:v>-0.03246326505080831</c:v>
                </c:pt>
                <c:pt idx="46">
                  <c:v>-0.032921699115864046</c:v>
                </c:pt>
                <c:pt idx="47">
                  <c:v>-0.033377575929672554</c:v>
                </c:pt>
                <c:pt idx="48">
                  <c:v>-0.03365827063771417</c:v>
                </c:pt>
                <c:pt idx="49">
                  <c:v>-0.03401605711506312</c:v>
                </c:pt>
                <c:pt idx="50">
                  <c:v>-0.03430808273310271</c:v>
                </c:pt>
                <c:pt idx="51">
                  <c:v>-0.03461827938846017</c:v>
                </c:pt>
                <c:pt idx="52">
                  <c:v>-0.03483414881691702</c:v>
                </c:pt>
                <c:pt idx="53">
                  <c:v>-0.035229566389855596</c:v>
                </c:pt>
                <c:pt idx="54">
                  <c:v>-0.03537129632280276</c:v>
                </c:pt>
                <c:pt idx="55">
                  <c:v>-0.03538067291070934</c:v>
                </c:pt>
                <c:pt idx="56">
                  <c:v>-0.035038666544715366</c:v>
                </c:pt>
                <c:pt idx="57">
                  <c:v>-0.03431760485563312</c:v>
                </c:pt>
                <c:pt idx="58">
                  <c:v>-0.03326428762035334</c:v>
                </c:pt>
                <c:pt idx="59">
                  <c:v>-0.032057140287688156</c:v>
                </c:pt>
                <c:pt idx="60">
                  <c:v>-0.03067289810848581</c:v>
                </c:pt>
                <c:pt idx="61">
                  <c:v>-0.029016339857442196</c:v>
                </c:pt>
                <c:pt idx="62">
                  <c:v>-0.02753766649803653</c:v>
                </c:pt>
                <c:pt idx="63">
                  <c:v>-0.025900235654695902</c:v>
                </c:pt>
                <c:pt idx="64">
                  <c:v>-0.024570693703392047</c:v>
                </c:pt>
                <c:pt idx="65">
                  <c:v>-0.023432883223650294</c:v>
                </c:pt>
                <c:pt idx="66">
                  <c:v>-0.022469423223253526</c:v>
                </c:pt>
                <c:pt idx="67">
                  <c:v>-0.021662558478094864</c:v>
                </c:pt>
                <c:pt idx="68">
                  <c:v>-0.0208604547942014</c:v>
                </c:pt>
                <c:pt idx="69">
                  <c:v>-0.0201994074258534</c:v>
                </c:pt>
                <c:pt idx="70">
                  <c:v>-0.01961295278941501</c:v>
                </c:pt>
                <c:pt idx="71">
                  <c:v>-0.019086772356967683</c:v>
                </c:pt>
                <c:pt idx="72">
                  <c:v>-0.018590330885366428</c:v>
                </c:pt>
                <c:pt idx="73">
                  <c:v>-0.018210959544237848</c:v>
                </c:pt>
                <c:pt idx="74">
                  <c:v>-0.01777082957672745</c:v>
                </c:pt>
                <c:pt idx="75">
                  <c:v>-0.01737180690325008</c:v>
                </c:pt>
                <c:pt idx="76">
                  <c:v>-0.016932419162321213</c:v>
                </c:pt>
                <c:pt idx="77">
                  <c:v>-0.016368104500299047</c:v>
                </c:pt>
                <c:pt idx="78">
                  <c:v>-0.015656059720695926</c:v>
                </c:pt>
                <c:pt idx="79">
                  <c:v>-0.014928598666297392</c:v>
                </c:pt>
                <c:pt idx="80">
                  <c:v>-0.014256216229819303</c:v>
                </c:pt>
                <c:pt idx="81">
                  <c:v>-0.014192274553307788</c:v>
                </c:pt>
                <c:pt idx="82">
                  <c:v>-0.014192274553307788</c:v>
                </c:pt>
                <c:pt idx="83">
                  <c:v>-0.014192274553307785</c:v>
                </c:pt>
                <c:pt idx="84">
                  <c:v>-0.014192274553307788</c:v>
                </c:pt>
                <c:pt idx="85">
                  <c:v>-0.01419227455330779</c:v>
                </c:pt>
                <c:pt idx="86">
                  <c:v>-0.01419227455330779</c:v>
                </c:pt>
                <c:pt idx="87">
                  <c:v>-0.014192274553307785</c:v>
                </c:pt>
                <c:pt idx="88">
                  <c:v>-0.014192274553307785</c:v>
                </c:pt>
                <c:pt idx="89">
                  <c:v>-0.014192274553307788</c:v>
                </c:pt>
                <c:pt idx="90">
                  <c:v>-0.014192274553307785</c:v>
                </c:pt>
              </c:numCache>
            </c:numRef>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0000"/>
                </a:solidFill>
              </a:ln>
            </c:spPr>
          </c:marker>
          <c:dLbls>
            <c:numFmt formatCode="General" sourceLinked="1"/>
            <c:txPr>
              <a:bodyPr vert="horz" rot="0" anchor="ctr"/>
              <a:lstStyle/>
              <a:p>
                <a:pPr algn="ctr">
                  <a:defRPr lang="en-US" cap="none" sz="760" b="0" i="0" u="none" baseline="0">
                    <a:latin typeface="Arial"/>
                    <a:ea typeface="Arial"/>
                    <a:cs typeface="Arial"/>
                  </a:defRPr>
                </a:pPr>
              </a:p>
            </c:txPr>
            <c:dLblPos val="t"/>
            <c:showLegendKey val="0"/>
            <c:showVal val="0"/>
            <c:showBubbleSize val="0"/>
            <c:showCatName val="0"/>
            <c:showSerName val="0"/>
            <c:showLeaderLines val="1"/>
            <c:showPercent val="0"/>
          </c:dLbls>
          <c:cat>
            <c:strRef>
              <c:f>'Public Asset Reallocations'!$H$18:$CT$18</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'Public Asset Reallocations'!$H$39:$CT$39</c:f>
              <c:numCache>
                <c:ptCount val="91"/>
                <c:pt idx="0">
                  <c:v>0.05743032744037181</c:v>
                </c:pt>
                <c:pt idx="1">
                  <c:v>0.0057103795911472065</c:v>
                </c:pt>
                <c:pt idx="2">
                  <c:v>0.006095132996703621</c:v>
                </c:pt>
                <c:pt idx="3">
                  <c:v>0.0065125924687078895</c:v>
                </c:pt>
                <c:pt idx="4">
                  <c:v>0.0070941217529273915</c:v>
                </c:pt>
                <c:pt idx="5">
                  <c:v>0.007636290411878806</c:v>
                </c:pt>
                <c:pt idx="6">
                  <c:v>0.00812107365798537</c:v>
                </c:pt>
                <c:pt idx="7">
                  <c:v>0.00842305637523035</c:v>
                </c:pt>
                <c:pt idx="8">
                  <c:v>0.009041270345532974</c:v>
                </c:pt>
                <c:pt idx="9">
                  <c:v>0.009661081089876672</c:v>
                </c:pt>
                <c:pt idx="10">
                  <c:v>0.010414166037313976</c:v>
                </c:pt>
                <c:pt idx="11">
                  <c:v>0.010923042992460365</c:v>
                </c:pt>
                <c:pt idx="12">
                  <c:v>0.012156817168056755</c:v>
                </c:pt>
                <c:pt idx="13">
                  <c:v>0.012293642999623345</c:v>
                </c:pt>
                <c:pt idx="14">
                  <c:v>0.012304007198787813</c:v>
                </c:pt>
                <c:pt idx="15">
                  <c:v>0.031996287942879245</c:v>
                </c:pt>
                <c:pt idx="16">
                  <c:v>0.02137136868490125</c:v>
                </c:pt>
                <c:pt idx="17">
                  <c:v>0.03013005943802431</c:v>
                </c:pt>
                <c:pt idx="18">
                  <c:v>0.04578057380597065</c:v>
                </c:pt>
                <c:pt idx="19">
                  <c:v>0.06518068975033292</c:v>
                </c:pt>
                <c:pt idx="20">
                  <c:v>0.08475548685959314</c:v>
                </c:pt>
                <c:pt idx="21">
                  <c:v>0.09825206819260306</c:v>
                </c:pt>
                <c:pt idx="22">
                  <c:v>0.11045618589832316</c:v>
                </c:pt>
                <c:pt idx="23">
                  <c:v>0.12227901460251202</c:v>
                </c:pt>
                <c:pt idx="24">
                  <c:v>0.13921592803372146</c:v>
                </c:pt>
                <c:pt idx="25">
                  <c:v>0.14272074947880659</c:v>
                </c:pt>
                <c:pt idx="26">
                  <c:v>0.14604184267243603</c:v>
                </c:pt>
                <c:pt idx="27">
                  <c:v>0.13661324139035916</c:v>
                </c:pt>
                <c:pt idx="28">
                  <c:v>0.1231342093921796</c:v>
                </c:pt>
                <c:pt idx="29">
                  <c:v>0.11876234541967938</c:v>
                </c:pt>
                <c:pt idx="30">
                  <c:v>0.11967345940284015</c:v>
                </c:pt>
                <c:pt idx="31">
                  <c:v>0.11957802374078448</c:v>
                </c:pt>
                <c:pt idx="32">
                  <c:v>0.11760228648793804</c:v>
                </c:pt>
                <c:pt idx="33">
                  <c:v>0.11715911397664237</c:v>
                </c:pt>
                <c:pt idx="34">
                  <c:v>0.11750662537659073</c:v>
                </c:pt>
                <c:pt idx="35">
                  <c:v>0.10620727928788194</c:v>
                </c:pt>
                <c:pt idx="36">
                  <c:v>0.10073904177400919</c:v>
                </c:pt>
                <c:pt idx="37">
                  <c:v>0.09347242421360018</c:v>
                </c:pt>
                <c:pt idx="38">
                  <c:v>0.0910423224196247</c:v>
                </c:pt>
                <c:pt idx="39">
                  <c:v>0.08328071107382423</c:v>
                </c:pt>
                <c:pt idx="40">
                  <c:v>0.09221838931367499</c:v>
                </c:pt>
                <c:pt idx="41">
                  <c:v>0.09299582524414786</c:v>
                </c:pt>
                <c:pt idx="42">
                  <c:v>0.09933728437551871</c:v>
                </c:pt>
                <c:pt idx="43">
                  <c:v>0.10016581485514547</c:v>
                </c:pt>
                <c:pt idx="44">
                  <c:v>0.10125030610298377</c:v>
                </c:pt>
                <c:pt idx="45">
                  <c:v>0.09674216532436179</c:v>
                </c:pt>
                <c:pt idx="46">
                  <c:v>0.09565519700718926</c:v>
                </c:pt>
                <c:pt idx="47">
                  <c:v>0.09601606635426509</c:v>
                </c:pt>
                <c:pt idx="48">
                  <c:v>0.08647994481691593</c:v>
                </c:pt>
                <c:pt idx="49">
                  <c:v>0.09093288763419989</c:v>
                </c:pt>
                <c:pt idx="50">
                  <c:v>0.0876919756368863</c:v>
                </c:pt>
                <c:pt idx="51">
                  <c:v>0.08846791588542775</c:v>
                </c:pt>
                <c:pt idx="52">
                  <c:v>0.08273356415094357</c:v>
                </c:pt>
                <c:pt idx="53">
                  <c:v>0.09173089422411974</c:v>
                </c:pt>
                <c:pt idx="54">
                  <c:v>0.0782624504092158</c:v>
                </c:pt>
                <c:pt idx="55">
                  <c:v>0.07052312619561765</c:v>
                </c:pt>
                <c:pt idx="56">
                  <c:v>0.04918902213029932</c:v>
                </c:pt>
                <c:pt idx="57">
                  <c:v>0.02716954092562257</c:v>
                </c:pt>
                <c:pt idx="58">
                  <c:v>0.006926629531153966</c:v>
                </c:pt>
                <c:pt idx="59">
                  <c:v>-0.004364233661088997</c:v>
                </c:pt>
                <c:pt idx="60">
                  <c:v>-0.017519900567499178</c:v>
                </c:pt>
                <c:pt idx="61">
                  <c:v>-0.03690189553131061</c:v>
                </c:pt>
                <c:pt idx="62">
                  <c:v>-0.03163570744731042</c:v>
                </c:pt>
                <c:pt idx="63">
                  <c:v>-0.04381150953552882</c:v>
                </c:pt>
                <c:pt idx="64">
                  <c:v>-0.03136143975873514</c:v>
                </c:pt>
                <c:pt idx="65">
                  <c:v>-0.024589996502718516</c:v>
                </c:pt>
                <c:pt idx="66">
                  <c:v>-0.018802944219980456</c:v>
                </c:pt>
                <c:pt idx="67">
                  <c:v>-0.01299751707894138</c:v>
                </c:pt>
                <c:pt idx="68">
                  <c:v>-0.015576946185770687</c:v>
                </c:pt>
                <c:pt idx="69">
                  <c:v>-0.011153491106266792</c:v>
                </c:pt>
                <c:pt idx="70">
                  <c:v>-0.010160100634095663</c:v>
                </c:pt>
                <c:pt idx="71">
                  <c:v>-0.010014072780638242</c:v>
                </c:pt>
                <c:pt idx="72">
                  <c:v>-0.011247646445098862</c:v>
                </c:pt>
                <c:pt idx="73">
                  <c:v>-0.00758469325195132</c:v>
                </c:pt>
                <c:pt idx="74">
                  <c:v>-0.014405497963147705</c:v>
                </c:pt>
                <c:pt idx="75">
                  <c:v>-0.014854804542898354</c:v>
                </c:pt>
                <c:pt idx="76">
                  <c:v>-0.020410755704331592</c:v>
                </c:pt>
                <c:pt idx="77">
                  <c:v>-0.030670222324954907</c:v>
                </c:pt>
                <c:pt idx="78">
                  <c:v>-0.04148925534282973</c:v>
                </c:pt>
                <c:pt idx="79">
                  <c:v>-0.04550032552369874</c:v>
                </c:pt>
                <c:pt idx="80">
                  <c:v>-0.047130889381103915</c:v>
                </c:pt>
                <c:pt idx="81">
                  <c:v>-0.018150882030748015</c:v>
                </c:pt>
                <c:pt idx="82">
                  <c:v>-0.01911087753262636</c:v>
                </c:pt>
                <c:pt idx="83">
                  <c:v>-0.022897342781733526</c:v>
                </c:pt>
                <c:pt idx="84">
                  <c:v>-0.031026195224300286</c:v>
                </c:pt>
                <c:pt idx="85">
                  <c:v>-0.036201316428074386</c:v>
                </c:pt>
                <c:pt idx="86">
                  <c:v>-0.04600713915553946</c:v>
                </c:pt>
                <c:pt idx="87">
                  <c:v>-0.05324286841012678</c:v>
                </c:pt>
                <c:pt idx="88">
                  <c:v>-0.060348392800229515</c:v>
                </c:pt>
                <c:pt idx="89">
                  <c:v>-0.07038391252305096</c:v>
                </c:pt>
                <c:pt idx="90">
                  <c:v>-0.12118274764645148</c:v>
                </c:pt>
              </c:numCache>
            </c:numRef>
          </c:val>
          <c:smooth val="0"/>
        </c:ser>
        <c:marker val="1"/>
        <c:axId val="22597417"/>
        <c:axId val="2050162"/>
      </c:lineChart>
      <c:catAx>
        <c:axId val="2259741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050162"/>
        <c:crossesAt val="0"/>
        <c:auto val="1"/>
        <c:lblOffset val="100"/>
        <c:noMultiLvlLbl val="0"/>
      </c:catAx>
      <c:valAx>
        <c:axId val="2050162"/>
        <c:scaling>
          <c:orientation val="minMax"/>
        </c:scaling>
        <c:axPos val="l"/>
        <c:majorGridlines>
          <c:spPr>
            <a:ln w="12700">
              <a:solidFill>
                <a:srgbClr val="000000"/>
              </a:solidFill>
            </a:ln>
          </c:spPr>
        </c:majorGridlines>
        <c:delete val="0"/>
        <c:numFmt formatCode="0.000" sourceLinked="0"/>
        <c:majorTickMark val="out"/>
        <c:minorTickMark val="none"/>
        <c:tickLblPos val="low"/>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2597417"/>
        <c:crossesAt val="1"/>
        <c:crossBetween val="midCat"/>
        <c:dispUnits/>
      </c:valAx>
      <c:spPr>
        <a:solidFill>
          <a:srgbClr val="C0C0C0"/>
        </a:solidFill>
        <a:ln w="12700">
          <a:solidFill>
            <a:srgbClr val="808080"/>
          </a:solidFill>
        </a:ln>
      </c:spPr>
    </c:plotArea>
    <c:legend>
      <c:legendPos val="r"/>
      <c:layout/>
      <c:overlay val="0"/>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legend>
    <c:plotVisOnly val="0"/>
    <c:dispBlanksAs val="gap"/>
    <c:showDLblsOverMax val="0"/>
  </c:chart>
  <c:spPr>
    <a:solidFill>
      <a:srgbClr val="FFFFFF"/>
    </a:solidFill>
    <a:ln w="12700">
      <a:solidFill>
        <a:srgbClr val="000000"/>
      </a:solidFill>
    </a:ln>
  </c:sp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3: Public Saving, Per Capita, Normalized on 
Yl(30-49)</a:t>
            </a:r>
          </a:p>
        </c:rich>
      </c:tx>
      <c:layout/>
      <c:spPr>
        <a:noFill/>
        <a:ln>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00"/>
                </a:solidFill>
              </a:ln>
            </c:spPr>
          </c:marker>
          <c:dPt>
            <c:idx val="0"/>
            <c:spPr>
              <a:noFill/>
              <a:ln w="3175">
                <a:noFill/>
              </a:ln>
            </c:spPr>
            <c:marker>
              <c:size val="6"/>
              <c:spPr>
                <a:solidFill>
                  <a:srgbClr val="000000"/>
                </a:solidFill>
                <a:ln>
                  <a:solidFill>
                    <a:srgbClr val="000000"/>
                  </a:solidFill>
                </a:ln>
              </c:spPr>
            </c:marker>
          </c:dPt>
          <c:dLbls>
            <c:dLbl>
              <c:idx val="0"/>
              <c:txPr>
                <a:bodyPr vert="horz" rot="0" anchor="ctr"/>
                <a:lstStyle/>
                <a:p>
                  <a:pPr algn="ctr">
                    <a:defRPr lang="en-US" cap="none" sz="760" b="0" i="0" u="none" baseline="0">
                      <a:latin typeface="Arial"/>
                      <a:ea typeface="Arial"/>
                      <a:cs typeface="Arial"/>
                    </a:defRPr>
                  </a:pPr>
                </a:p>
              </c:txPr>
              <c:numFmt formatCode="General" sourceLinked="1"/>
              <c:dLblPos val="t"/>
              <c:showLegendKey val="0"/>
              <c:showVal val="0"/>
              <c:showBubbleSize val="0"/>
              <c:showCatName val="0"/>
              <c:showSerName val="0"/>
              <c:showPercent val="0"/>
            </c:dLbl>
            <c:numFmt formatCode="General" sourceLinked="1"/>
            <c:txPr>
              <a:bodyPr vert="horz" rot="0" anchor="ctr"/>
              <a:lstStyle/>
              <a:p>
                <a:pPr algn="ctr">
                  <a:defRPr lang="en-US" cap="none" sz="760" b="0" i="0" u="none" baseline="0">
                    <a:latin typeface="Arial"/>
                    <a:ea typeface="Arial"/>
                    <a:cs typeface="Arial"/>
                  </a:defRPr>
                </a:pPr>
              </a:p>
            </c:txPr>
            <c:dLblPos val="t"/>
            <c:showLegendKey val="0"/>
            <c:showVal val="0"/>
            <c:showBubbleSize val="0"/>
            <c:showCatName val="0"/>
            <c:showSerName val="0"/>
            <c:showLeaderLines val="1"/>
            <c:showPercent val="0"/>
          </c:dLbls>
          <c:cat>
            <c:strRef>
              <c:f>'Public Asset Reallocations'!$H$33:$CT$33</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'Public Asset Reallocations'!$H$39:$CT$39</c:f>
              <c:numCache>
                <c:ptCount val="91"/>
                <c:pt idx="0">
                  <c:v>0.05743032744037181</c:v>
                </c:pt>
                <c:pt idx="1">
                  <c:v>0.0057103795911472065</c:v>
                </c:pt>
                <c:pt idx="2">
                  <c:v>0.006095132996703621</c:v>
                </c:pt>
                <c:pt idx="3">
                  <c:v>0.0065125924687078895</c:v>
                </c:pt>
                <c:pt idx="4">
                  <c:v>0.0070941217529273915</c:v>
                </c:pt>
                <c:pt idx="5">
                  <c:v>0.007636290411878806</c:v>
                </c:pt>
                <c:pt idx="6">
                  <c:v>0.00812107365798537</c:v>
                </c:pt>
                <c:pt idx="7">
                  <c:v>0.00842305637523035</c:v>
                </c:pt>
                <c:pt idx="8">
                  <c:v>0.009041270345532974</c:v>
                </c:pt>
                <c:pt idx="9">
                  <c:v>0.009661081089876672</c:v>
                </c:pt>
                <c:pt idx="10">
                  <c:v>0.010414166037313976</c:v>
                </c:pt>
                <c:pt idx="11">
                  <c:v>0.010923042992460365</c:v>
                </c:pt>
                <c:pt idx="12">
                  <c:v>0.012156817168056755</c:v>
                </c:pt>
                <c:pt idx="13">
                  <c:v>0.012293642999623345</c:v>
                </c:pt>
                <c:pt idx="14">
                  <c:v>0.012304007198787813</c:v>
                </c:pt>
                <c:pt idx="15">
                  <c:v>0.031996287942879245</c:v>
                </c:pt>
                <c:pt idx="16">
                  <c:v>0.02137136868490125</c:v>
                </c:pt>
                <c:pt idx="17">
                  <c:v>0.03013005943802431</c:v>
                </c:pt>
                <c:pt idx="18">
                  <c:v>0.04578057380597065</c:v>
                </c:pt>
                <c:pt idx="19">
                  <c:v>0.06518068975033292</c:v>
                </c:pt>
                <c:pt idx="20">
                  <c:v>0.08475548685959314</c:v>
                </c:pt>
                <c:pt idx="21">
                  <c:v>0.09825206819260306</c:v>
                </c:pt>
                <c:pt idx="22">
                  <c:v>0.11045618589832316</c:v>
                </c:pt>
                <c:pt idx="23">
                  <c:v>0.12227901460251202</c:v>
                </c:pt>
                <c:pt idx="24">
                  <c:v>0.13921592803372146</c:v>
                </c:pt>
                <c:pt idx="25">
                  <c:v>0.14272074947880659</c:v>
                </c:pt>
                <c:pt idx="26">
                  <c:v>0.14604184267243603</c:v>
                </c:pt>
                <c:pt idx="27">
                  <c:v>0.13661324139035916</c:v>
                </c:pt>
                <c:pt idx="28">
                  <c:v>0.1231342093921796</c:v>
                </c:pt>
                <c:pt idx="29">
                  <c:v>0.11876234541967938</c:v>
                </c:pt>
                <c:pt idx="30">
                  <c:v>0.11967345940284015</c:v>
                </c:pt>
                <c:pt idx="31">
                  <c:v>0.11957802374078448</c:v>
                </c:pt>
                <c:pt idx="32">
                  <c:v>0.11760228648793804</c:v>
                </c:pt>
                <c:pt idx="33">
                  <c:v>0.11715911397664237</c:v>
                </c:pt>
                <c:pt idx="34">
                  <c:v>0.11750662537659073</c:v>
                </c:pt>
                <c:pt idx="35">
                  <c:v>0.10620727928788194</c:v>
                </c:pt>
                <c:pt idx="36">
                  <c:v>0.10073904177400919</c:v>
                </c:pt>
                <c:pt idx="37">
                  <c:v>0.09347242421360018</c:v>
                </c:pt>
                <c:pt idx="38">
                  <c:v>0.0910423224196247</c:v>
                </c:pt>
                <c:pt idx="39">
                  <c:v>0.08328071107382423</c:v>
                </c:pt>
                <c:pt idx="40">
                  <c:v>0.09221838931367499</c:v>
                </c:pt>
                <c:pt idx="41">
                  <c:v>0.09299582524414786</c:v>
                </c:pt>
                <c:pt idx="42">
                  <c:v>0.09933728437551871</c:v>
                </c:pt>
                <c:pt idx="43">
                  <c:v>0.10016581485514547</c:v>
                </c:pt>
                <c:pt idx="44">
                  <c:v>0.10125030610298377</c:v>
                </c:pt>
                <c:pt idx="45">
                  <c:v>0.09674216532436179</c:v>
                </c:pt>
                <c:pt idx="46">
                  <c:v>0.09565519700718926</c:v>
                </c:pt>
                <c:pt idx="47">
                  <c:v>0.09601606635426509</c:v>
                </c:pt>
                <c:pt idx="48">
                  <c:v>0.08647994481691593</c:v>
                </c:pt>
                <c:pt idx="49">
                  <c:v>0.09093288763419989</c:v>
                </c:pt>
                <c:pt idx="50">
                  <c:v>0.0876919756368863</c:v>
                </c:pt>
                <c:pt idx="51">
                  <c:v>0.08846791588542775</c:v>
                </c:pt>
                <c:pt idx="52">
                  <c:v>0.08273356415094357</c:v>
                </c:pt>
                <c:pt idx="53">
                  <c:v>0.09173089422411974</c:v>
                </c:pt>
                <c:pt idx="54">
                  <c:v>0.0782624504092158</c:v>
                </c:pt>
                <c:pt idx="55">
                  <c:v>0.07052312619561765</c:v>
                </c:pt>
                <c:pt idx="56">
                  <c:v>0.04918902213029932</c:v>
                </c:pt>
                <c:pt idx="57">
                  <c:v>0.02716954092562257</c:v>
                </c:pt>
                <c:pt idx="58">
                  <c:v>0.006926629531153966</c:v>
                </c:pt>
                <c:pt idx="59">
                  <c:v>-0.004364233661088997</c:v>
                </c:pt>
                <c:pt idx="60">
                  <c:v>-0.017519900567499178</c:v>
                </c:pt>
                <c:pt idx="61">
                  <c:v>-0.03690189553131061</c:v>
                </c:pt>
                <c:pt idx="62">
                  <c:v>-0.03163570744731042</c:v>
                </c:pt>
                <c:pt idx="63">
                  <c:v>-0.04381150953552882</c:v>
                </c:pt>
                <c:pt idx="64">
                  <c:v>-0.03136143975873514</c:v>
                </c:pt>
                <c:pt idx="65">
                  <c:v>-0.024589996502718516</c:v>
                </c:pt>
                <c:pt idx="66">
                  <c:v>-0.018802944219980456</c:v>
                </c:pt>
                <c:pt idx="67">
                  <c:v>-0.01299751707894138</c:v>
                </c:pt>
                <c:pt idx="68">
                  <c:v>-0.015576946185770687</c:v>
                </c:pt>
                <c:pt idx="69">
                  <c:v>-0.011153491106266792</c:v>
                </c:pt>
                <c:pt idx="70">
                  <c:v>-0.010160100634095663</c:v>
                </c:pt>
                <c:pt idx="71">
                  <c:v>-0.010014072780638242</c:v>
                </c:pt>
                <c:pt idx="72">
                  <c:v>-0.011247646445098862</c:v>
                </c:pt>
                <c:pt idx="73">
                  <c:v>-0.00758469325195132</c:v>
                </c:pt>
                <c:pt idx="74">
                  <c:v>-0.014405497963147705</c:v>
                </c:pt>
                <c:pt idx="75">
                  <c:v>-0.014854804542898354</c:v>
                </c:pt>
                <c:pt idx="76">
                  <c:v>-0.020410755704331592</c:v>
                </c:pt>
                <c:pt idx="77">
                  <c:v>-0.030670222324954907</c:v>
                </c:pt>
                <c:pt idx="78">
                  <c:v>-0.04148925534282973</c:v>
                </c:pt>
                <c:pt idx="79">
                  <c:v>-0.04550032552369874</c:v>
                </c:pt>
                <c:pt idx="80">
                  <c:v>-0.047130889381103915</c:v>
                </c:pt>
                <c:pt idx="81">
                  <c:v>-0.018150882030748015</c:v>
                </c:pt>
                <c:pt idx="82">
                  <c:v>-0.01911087753262636</c:v>
                </c:pt>
                <c:pt idx="83">
                  <c:v>-0.022897342781733526</c:v>
                </c:pt>
                <c:pt idx="84">
                  <c:v>-0.031026195224300286</c:v>
                </c:pt>
                <c:pt idx="85">
                  <c:v>-0.036201316428074386</c:v>
                </c:pt>
                <c:pt idx="86">
                  <c:v>-0.04600713915553946</c:v>
                </c:pt>
                <c:pt idx="87">
                  <c:v>-0.05324286841012678</c:v>
                </c:pt>
                <c:pt idx="88">
                  <c:v>-0.060348392800229515</c:v>
                </c:pt>
                <c:pt idx="89">
                  <c:v>-0.07038391252305096</c:v>
                </c:pt>
                <c:pt idx="90">
                  <c:v>-0.12118274764645148</c:v>
                </c:pt>
              </c:numCache>
            </c:numRef>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000000"/>
                </a:solidFill>
              </a:ln>
            </c:spPr>
          </c:marker>
          <c:dLbls>
            <c:numFmt formatCode="General" sourceLinked="1"/>
            <c:txPr>
              <a:bodyPr vert="horz" rot="0" anchor="ctr"/>
              <a:lstStyle/>
              <a:p>
                <a:pPr algn="ctr">
                  <a:defRPr lang="en-US" cap="none" sz="760" b="0" i="0" u="none" baseline="0">
                    <a:latin typeface="Arial"/>
                    <a:ea typeface="Arial"/>
                    <a:cs typeface="Arial"/>
                  </a:defRPr>
                </a:pPr>
              </a:p>
            </c:txPr>
            <c:dLblPos val="t"/>
            <c:showLegendKey val="0"/>
            <c:showVal val="0"/>
            <c:showBubbleSize val="0"/>
            <c:showCatName val="0"/>
            <c:showSerName val="0"/>
            <c:showLeaderLines val="1"/>
            <c:showPercent val="0"/>
          </c:dLbls>
          <c:cat>
            <c:strRef>
              <c:f>'Public Asset Reallocations'!$H$33:$CT$33</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'Public Asset Reallocations'!$H$40:$CT$40</c:f>
              <c:numCache>
                <c:ptCount val="91"/>
                <c:pt idx="0">
                  <c:v>0.0006448386804992145</c:v>
                </c:pt>
                <c:pt idx="1">
                  <c:v>0.0006817513169832505</c:v>
                </c:pt>
                <c:pt idx="2">
                  <c:v>0.0007207770752108808</c:v>
                </c:pt>
                <c:pt idx="3">
                  <c:v>0.0007622638695073072</c:v>
                </c:pt>
                <c:pt idx="4">
                  <c:v>0.0008079280351152945</c:v>
                </c:pt>
                <c:pt idx="5">
                  <c:v>0.0008571020311553453</c:v>
                </c:pt>
                <c:pt idx="6">
                  <c:v>0.0009092933473304411</c:v>
                </c:pt>
                <c:pt idx="7">
                  <c:v>0.0009627035633483124</c:v>
                </c:pt>
                <c:pt idx="8">
                  <c:v>0.0010208151058629582</c:v>
                </c:pt>
                <c:pt idx="9">
                  <c:v>0.00108346771960081</c:v>
                </c:pt>
                <c:pt idx="10">
                  <c:v>0.0011519399107790523</c:v>
                </c:pt>
                <c:pt idx="11">
                  <c:v>0.0012231830406591382</c:v>
                </c:pt>
                <c:pt idx="12">
                  <c:v>0.0013052495263126353</c:v>
                </c:pt>
                <c:pt idx="13">
                  <c:v>0.0013855084991760726</c:v>
                </c:pt>
                <c:pt idx="14">
                  <c:v>0.0014620016625376887</c:v>
                </c:pt>
                <c:pt idx="15">
                  <c:v>0.00175596843035913</c:v>
                </c:pt>
                <c:pt idx="16">
                  <c:v>0.0019167073742962055</c:v>
                </c:pt>
                <c:pt idx="17">
                  <c:v>0.0021669556447522667</c:v>
                </c:pt>
                <c:pt idx="18">
                  <c:v>0.0025793079966609875</c:v>
                </c:pt>
                <c:pt idx="19">
                  <c:v>0.0031872955413209483</c:v>
                </c:pt>
                <c:pt idx="20">
                  <c:v>0.003982183166618096</c:v>
                </c:pt>
                <c:pt idx="21">
                  <c:v>0.004887564845627983</c:v>
                </c:pt>
                <c:pt idx="22">
                  <c:v>0.005884156905951944</c:v>
                </c:pt>
                <c:pt idx="23">
                  <c:v>0.006962937569226123</c:v>
                </c:pt>
                <c:pt idx="24">
                  <c:v>0.008174656864441033</c:v>
                </c:pt>
                <c:pt idx="25">
                  <c:v>0.009360033173000009</c:v>
                </c:pt>
                <c:pt idx="26">
                  <c:v>0.010525919965113102</c:v>
                </c:pt>
                <c:pt idx="27">
                  <c:v>0.011525640097246591</c:v>
                </c:pt>
                <c:pt idx="28">
                  <c:v>0.012331048500196217</c:v>
                </c:pt>
                <c:pt idx="29">
                  <c:v>0.013048454152996965</c:v>
                </c:pt>
                <c:pt idx="30">
                  <c:v>0.013745722448884218</c:v>
                </c:pt>
                <c:pt idx="31">
                  <c:v>0.014424742606843458</c:v>
                </c:pt>
                <c:pt idx="32">
                  <c:v>0.015072090564163643</c:v>
                </c:pt>
                <c:pt idx="33">
                  <c:v>0.01569935925552843</c:v>
                </c:pt>
                <c:pt idx="34">
                  <c:v>0.016301901404289047</c:v>
                </c:pt>
                <c:pt idx="35">
                  <c:v>0.01675047725712005</c:v>
                </c:pt>
                <c:pt idx="36">
                  <c:v>0.017121400653121073</c:v>
                </c:pt>
                <c:pt idx="37">
                  <c:v>0.017402434605681565</c:v>
                </c:pt>
                <c:pt idx="38">
                  <c:v>0.01766282101117472</c:v>
                </c:pt>
                <c:pt idx="39">
                  <c:v>0.017834795504118407</c:v>
                </c:pt>
                <c:pt idx="40">
                  <c:v>0.01810280950498078</c:v>
                </c:pt>
                <c:pt idx="41">
                  <c:v>0.018377579736840725</c:v>
                </c:pt>
                <c:pt idx="42">
                  <c:v>0.018723258823002235</c:v>
                </c:pt>
                <c:pt idx="43">
                  <c:v>0.019073825126726472</c:v>
                </c:pt>
                <c:pt idx="44">
                  <c:v>0.019425881589810925</c:v>
                </c:pt>
                <c:pt idx="45">
                  <c:v>0.019718533733993397</c:v>
                </c:pt>
                <c:pt idx="46">
                  <c:v>0.019996991478846402</c:v>
                </c:pt>
                <c:pt idx="47">
                  <c:v>0.02027389592199343</c:v>
                </c:pt>
                <c:pt idx="48">
                  <c:v>0.020444392884046054</c:v>
                </c:pt>
                <c:pt idx="49">
                  <c:v>0.020661716209722944</c:v>
                </c:pt>
                <c:pt idx="50">
                  <c:v>0.02083909568746468</c:v>
                </c:pt>
                <c:pt idx="51">
                  <c:v>0.02102751244724731</c:v>
                </c:pt>
                <c:pt idx="52">
                  <c:v>0.021158633842476727</c:v>
                </c:pt>
                <c:pt idx="53">
                  <c:v>0.021398814697322962</c:v>
                </c:pt>
                <c:pt idx="54">
                  <c:v>0.021484902971548033</c:v>
                </c:pt>
                <c:pt idx="55">
                  <c:v>0.021490598411136642</c:v>
                </c:pt>
                <c:pt idx="56">
                  <c:v>0.02128286009354789</c:v>
                </c:pt>
                <c:pt idx="57">
                  <c:v>0.020844879526337366</c:v>
                </c:pt>
                <c:pt idx="58">
                  <c:v>0.020205083393571476</c:v>
                </c:pt>
                <c:pt idx="59">
                  <c:v>0.019471849217532686</c:v>
                </c:pt>
                <c:pt idx="60">
                  <c:v>0.018631045741237303</c:v>
                </c:pt>
                <c:pt idx="61">
                  <c:v>0.017624834575958495</c:v>
                </c:pt>
                <c:pt idx="62">
                  <c:v>0.016726672592764138</c:v>
                </c:pt>
                <c:pt idx="63">
                  <c:v>0.015732079619107307</c:v>
                </c:pt>
                <c:pt idx="64">
                  <c:v>0.01492450164515697</c:v>
                </c:pt>
                <c:pt idx="65">
                  <c:v>0.01423338341374788</c:v>
                </c:pt>
                <c:pt idx="66">
                  <c:v>0.013648167524667005</c:v>
                </c:pt>
                <c:pt idx="67">
                  <c:v>0.013158069265256561</c:v>
                </c:pt>
                <c:pt idx="68">
                  <c:v>0.012670862925282456</c:v>
                </c:pt>
                <c:pt idx="69">
                  <c:v>0.01226933569713283</c:v>
                </c:pt>
                <c:pt idx="70">
                  <c:v>0.011913116890615114</c:v>
                </c:pt>
                <c:pt idx="71">
                  <c:v>0.011593509279022716</c:v>
                </c:pt>
                <c:pt idx="72">
                  <c:v>0.011291965429708674</c:v>
                </c:pt>
                <c:pt idx="73">
                  <c:v>0.011061531227355762</c:v>
                </c:pt>
                <c:pt idx="74">
                  <c:v>0.010794191586746226</c:v>
                </c:pt>
                <c:pt idx="75">
                  <c:v>0.010551820955348639</c:v>
                </c:pt>
                <c:pt idx="76">
                  <c:v>0.010284932151087917</c:v>
                </c:pt>
                <c:pt idx="77">
                  <c:v>0.009942161401372643</c:v>
                </c:pt>
                <c:pt idx="78">
                  <c:v>0.00950965780123436</c:v>
                </c:pt>
                <c:pt idx="79">
                  <c:v>0.009067790191218133</c:v>
                </c:pt>
                <c:pt idx="80">
                  <c:v>0.008659377921685567</c:v>
                </c:pt>
                <c:pt idx="81">
                  <c:v>0.00862053906480142</c:v>
                </c:pt>
                <c:pt idx="82">
                  <c:v>0.008620539064801421</c:v>
                </c:pt>
                <c:pt idx="83">
                  <c:v>0.00862053906480142</c:v>
                </c:pt>
                <c:pt idx="84">
                  <c:v>0.008620539064801421</c:v>
                </c:pt>
                <c:pt idx="85">
                  <c:v>0.008620539064801423</c:v>
                </c:pt>
                <c:pt idx="86">
                  <c:v>0.008620539064801421</c:v>
                </c:pt>
                <c:pt idx="87">
                  <c:v>0.00862053906480142</c:v>
                </c:pt>
                <c:pt idx="88">
                  <c:v>0.008620539064801421</c:v>
                </c:pt>
                <c:pt idx="89">
                  <c:v>0.008620539064801421</c:v>
                </c:pt>
                <c:pt idx="90">
                  <c:v>0.00862053906480142</c:v>
                </c:pt>
              </c:numCache>
            </c:numRef>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0000"/>
                </a:solidFill>
              </a:ln>
            </c:spPr>
          </c:marker>
          <c:dLbls>
            <c:numFmt formatCode="General" sourceLinked="1"/>
            <c:txPr>
              <a:bodyPr vert="horz" rot="0" anchor="ctr"/>
              <a:lstStyle/>
              <a:p>
                <a:pPr algn="ctr">
                  <a:defRPr lang="en-US" cap="none" sz="760" b="0" i="0" u="none" baseline="0">
                    <a:latin typeface="Arial"/>
                    <a:ea typeface="Arial"/>
                    <a:cs typeface="Arial"/>
                  </a:defRPr>
                </a:pPr>
              </a:p>
            </c:txPr>
            <c:dLblPos val="t"/>
            <c:showLegendKey val="0"/>
            <c:showVal val="0"/>
            <c:showBubbleSize val="0"/>
            <c:showCatName val="0"/>
            <c:showSerName val="0"/>
            <c:showLeaderLines val="1"/>
            <c:showPercent val="0"/>
          </c:dLbls>
          <c:cat>
            <c:strRef>
              <c:f>'Public Asset Reallocations'!$H$33:$CT$33</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'Public Asset Reallocations'!$H$41:$CT$41</c:f>
              <c:numCache>
                <c:ptCount val="91"/>
                <c:pt idx="0">
                  <c:v>0.0024805450185942917</c:v>
                </c:pt>
                <c:pt idx="1">
                  <c:v>0.002622539379854959</c:v>
                </c:pt>
                <c:pt idx="2">
                  <c:v>0.002772662430931036</c:v>
                </c:pt>
                <c:pt idx="3">
                  <c:v>0.0029322525176326843</c:v>
                </c:pt>
                <c:pt idx="4">
                  <c:v>0.0031079119840273905</c:v>
                </c:pt>
                <c:pt idx="5">
                  <c:v>0.0032970729549962707</c:v>
                </c:pt>
                <c:pt idx="6">
                  <c:v>0.0034978408575231275</c:v>
                </c:pt>
                <c:pt idx="7">
                  <c:v>0.003703297585371105</c:v>
                </c:pt>
                <c:pt idx="8">
                  <c:v>0.003926839227128605</c:v>
                </c:pt>
                <c:pt idx="9">
                  <c:v>0.004167849317883436</c:v>
                </c:pt>
                <c:pt idx="10">
                  <c:v>0.004431245974870474</c:v>
                </c:pt>
                <c:pt idx="11">
                  <c:v>0.004705301791119431</c:v>
                </c:pt>
                <c:pt idx="12">
                  <c:v>0.005020992549657248</c:v>
                </c:pt>
                <c:pt idx="13">
                  <c:v>0.005329730225225605</c:v>
                </c:pt>
                <c:pt idx="14">
                  <c:v>0.0056239817040393165</c:v>
                </c:pt>
                <c:pt idx="15">
                  <c:v>0.0067548037586146045</c:v>
                </c:pt>
                <c:pt idx="16">
                  <c:v>0.007373129238668846</c:v>
                </c:pt>
                <c:pt idx="17">
                  <c:v>0.00833577636183933</c:v>
                </c:pt>
                <c:pt idx="18">
                  <c:v>0.009922000332834606</c:v>
                </c:pt>
                <c:pt idx="19">
                  <c:v>0.01226078756890128</c:v>
                </c:pt>
                <c:pt idx="20">
                  <c:v>0.015318536117339186</c:v>
                </c:pt>
                <c:pt idx="21">
                  <c:v>0.0188013296930221</c:v>
                </c:pt>
                <c:pt idx="22">
                  <c:v>0.02263498847554644</c:v>
                </c:pt>
                <c:pt idx="23">
                  <c:v>0.026784807773559027</c:v>
                </c:pt>
                <c:pt idx="24">
                  <c:v>0.031446011191680584</c:v>
                </c:pt>
                <c:pt idx="25">
                  <c:v>0.03600587924283301</c:v>
                </c:pt>
                <c:pt idx="26">
                  <c:v>0.040490775639218685</c:v>
                </c:pt>
                <c:pt idx="27">
                  <c:v>0.04433646738933566</c:v>
                </c:pt>
                <c:pt idx="28">
                  <c:v>0.04743468693212736</c:v>
                </c:pt>
                <c:pt idx="29">
                  <c:v>0.05019438028208055</c:v>
                </c:pt>
                <c:pt idx="30">
                  <c:v>0.05287660988506877</c:v>
                </c:pt>
                <c:pt idx="31">
                  <c:v>0.05548864312886696</c:v>
                </c:pt>
                <c:pt idx="32">
                  <c:v>0.057978840754084826</c:v>
                </c:pt>
                <c:pt idx="33">
                  <c:v>0.06039179809479603</c:v>
                </c:pt>
                <c:pt idx="34">
                  <c:v>0.06270963815433486</c:v>
                </c:pt>
                <c:pt idx="35">
                  <c:v>0.06443520554173197</c:v>
                </c:pt>
                <c:pt idx="36">
                  <c:v>0.06586206191690802</c:v>
                </c:pt>
                <c:pt idx="37">
                  <c:v>0.06694313442722968</c:v>
                </c:pt>
                <c:pt idx="38">
                  <c:v>0.06794478060725671</c:v>
                </c:pt>
                <c:pt idx="39">
                  <c:v>0.068606326641478</c:v>
                </c:pt>
                <c:pt idx="40">
                  <c:v>0.06963731441385854</c:v>
                </c:pt>
                <c:pt idx="41">
                  <c:v>0.07069429184171774</c:v>
                </c:pt>
                <c:pt idx="42">
                  <c:v>0.07202403920511465</c:v>
                </c:pt>
                <c:pt idx="43">
                  <c:v>0.07337258656228769</c:v>
                </c:pt>
                <c:pt idx="44">
                  <c:v>0.07472686621730464</c:v>
                </c:pt>
                <c:pt idx="45">
                  <c:v>0.07585263121929053</c:v>
                </c:pt>
                <c:pt idx="46">
                  <c:v>0.07692379365537358</c:v>
                </c:pt>
                <c:pt idx="47">
                  <c:v>0.07798898089963632</c:v>
                </c:pt>
                <c:pt idx="48">
                  <c:v>0.07864484321480898</c:v>
                </c:pt>
                <c:pt idx="49">
                  <c:v>0.07948083570290665</c:v>
                </c:pt>
                <c:pt idx="50">
                  <c:v>0.08016317346151085</c:v>
                </c:pt>
                <c:pt idx="51">
                  <c:v>0.08088796908719609</c:v>
                </c:pt>
                <c:pt idx="52">
                  <c:v>0.08139236271866322</c:v>
                </c:pt>
                <c:pt idx="53">
                  <c:v>0.08231628282623075</c:v>
                </c:pt>
                <c:pt idx="54">
                  <c:v>0.08264744447370369</c:v>
                </c:pt>
                <c:pt idx="55">
                  <c:v>0.08266935351037823</c:v>
                </c:pt>
                <c:pt idx="56">
                  <c:v>0.08187023232790354</c:v>
                </c:pt>
                <c:pt idx="57">
                  <c:v>0.08018542254975242</c:v>
                </c:pt>
                <c:pt idx="58">
                  <c:v>0.07772427504411629</c:v>
                </c:pt>
                <c:pt idx="59">
                  <c:v>0.07490369303215008</c:v>
                </c:pt>
                <c:pt idx="60">
                  <c:v>0.07166931684192739</c:v>
                </c:pt>
                <c:pt idx="61">
                  <c:v>0.06779865559103278</c:v>
                </c:pt>
                <c:pt idx="62">
                  <c:v>0.06434363451261557</c:v>
                </c:pt>
                <c:pt idx="63">
                  <c:v>0.06051766575338519</c:v>
                </c:pt>
                <c:pt idx="64">
                  <c:v>0.05741110037356317</c:v>
                </c:pt>
                <c:pt idx="65">
                  <c:v>0.05475252864387984</c:v>
                </c:pt>
                <c:pt idx="66">
                  <c:v>0.052501338691475045</c:v>
                </c:pt>
                <c:pt idx="67">
                  <c:v>0.05061604422517357</c:v>
                </c:pt>
                <c:pt idx="68">
                  <c:v>0.04874187430299288</c:v>
                </c:pt>
                <c:pt idx="69">
                  <c:v>0.0471972920753178</c:v>
                </c:pt>
                <c:pt idx="70">
                  <c:v>0.045827000849374196</c:v>
                </c:pt>
                <c:pt idx="71">
                  <c:v>0.04459754440884774</c:v>
                </c:pt>
                <c:pt idx="72">
                  <c:v>0.043437575077100124</c:v>
                </c:pt>
                <c:pt idx="73">
                  <c:v>0.04255114808373528</c:v>
                </c:pt>
                <c:pt idx="74">
                  <c:v>0.041522754419023075</c:v>
                </c:pt>
                <c:pt idx="75">
                  <c:v>0.04059041074835276</c:v>
                </c:pt>
                <c:pt idx="76">
                  <c:v>0.039563751346632314</c:v>
                </c:pt>
                <c:pt idx="77">
                  <c:v>0.038245191679790055</c:v>
                </c:pt>
                <c:pt idx="78">
                  <c:v>0.03658145052515499</c:v>
                </c:pt>
                <c:pt idx="79">
                  <c:v>0.034881688193814424</c:v>
                </c:pt>
                <c:pt idx="80">
                  <c:v>0.03331062080694877</c:v>
                </c:pt>
                <c:pt idx="81">
                  <c:v>0.03316121672204294</c:v>
                </c:pt>
                <c:pt idx="82">
                  <c:v>0.03316121672204295</c:v>
                </c:pt>
                <c:pt idx="83">
                  <c:v>0.03316121672204294</c:v>
                </c:pt>
                <c:pt idx="84">
                  <c:v>0.03316121672204295</c:v>
                </c:pt>
                <c:pt idx="85">
                  <c:v>0.033161216722042954</c:v>
                </c:pt>
                <c:pt idx="86">
                  <c:v>0.03316121672204295</c:v>
                </c:pt>
                <c:pt idx="87">
                  <c:v>0.03316121672204294</c:v>
                </c:pt>
                <c:pt idx="88">
                  <c:v>0.03316121672204294</c:v>
                </c:pt>
                <c:pt idx="89">
                  <c:v>0.03316121672204295</c:v>
                </c:pt>
                <c:pt idx="90">
                  <c:v>0.03316121672204294</c:v>
                </c:pt>
              </c:numCache>
            </c:numRef>
          </c:val>
          <c:smooth val="0"/>
        </c:ser>
        <c:ser>
          <c:idx val="3"/>
          <c:order val="3"/>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solidFill>
                <a:srgbClr val="800000"/>
              </a:solidFill>
              <a:ln>
                <a:solidFill>
                  <a:srgbClr val="000000"/>
                </a:solidFill>
              </a:ln>
            </c:spPr>
          </c:marker>
          <c:dLbls>
            <c:numFmt formatCode="General" sourceLinked="1"/>
            <c:txPr>
              <a:bodyPr vert="horz" rot="0" anchor="ctr"/>
              <a:lstStyle/>
              <a:p>
                <a:pPr algn="ctr">
                  <a:defRPr lang="en-US" cap="none" sz="760" b="0" i="0" u="none" baseline="0">
                    <a:latin typeface="Arial"/>
                    <a:ea typeface="Arial"/>
                    <a:cs typeface="Arial"/>
                  </a:defRPr>
                </a:pPr>
              </a:p>
            </c:txPr>
            <c:dLblPos val="t"/>
            <c:showLegendKey val="0"/>
            <c:showVal val="0"/>
            <c:showBubbleSize val="0"/>
            <c:showCatName val="0"/>
            <c:showSerName val="0"/>
            <c:showLeaderLines val="1"/>
            <c:showPercent val="0"/>
          </c:dLbls>
          <c:cat>
            <c:strRef>
              <c:f>'Public Asset Reallocations'!$H$33:$CT$33</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'Public Asset Reallocations'!$H$42:$CT$42</c:f>
              <c:numCache>
                <c:ptCount val="91"/>
                <c:pt idx="0">
                  <c:v>0.05430494374127831</c:v>
                </c:pt>
                <c:pt idx="1">
                  <c:v>0.0024060888943089965</c:v>
                </c:pt>
                <c:pt idx="2">
                  <c:v>0.0026016934905617036</c:v>
                </c:pt>
                <c:pt idx="3">
                  <c:v>0.0028180760815678975</c:v>
                </c:pt>
                <c:pt idx="4">
                  <c:v>0.003178281733784707</c:v>
                </c:pt>
                <c:pt idx="5">
                  <c:v>0.003482115425727189</c:v>
                </c:pt>
                <c:pt idx="6">
                  <c:v>0.003713939453131802</c:v>
                </c:pt>
                <c:pt idx="7">
                  <c:v>0.0037570552265109337</c:v>
                </c:pt>
                <c:pt idx="8">
                  <c:v>0.004093616012541412</c:v>
                </c:pt>
                <c:pt idx="9">
                  <c:v>0.004409764052392426</c:v>
                </c:pt>
                <c:pt idx="10">
                  <c:v>0.004830980151664449</c:v>
                </c:pt>
                <c:pt idx="11">
                  <c:v>0.004994558160681797</c:v>
                </c:pt>
                <c:pt idx="12">
                  <c:v>0.0058305750920868695</c:v>
                </c:pt>
                <c:pt idx="13">
                  <c:v>0.005578404275221666</c:v>
                </c:pt>
                <c:pt idx="14">
                  <c:v>0.005218023832210809</c:v>
                </c:pt>
                <c:pt idx="15">
                  <c:v>0.02348551575390551</c:v>
                </c:pt>
                <c:pt idx="16">
                  <c:v>0.012081532071936196</c:v>
                </c:pt>
                <c:pt idx="17">
                  <c:v>0.019627327431432706</c:v>
                </c:pt>
                <c:pt idx="18">
                  <c:v>0.03327926547647506</c:v>
                </c:pt>
                <c:pt idx="19">
                  <c:v>0.04973260664011069</c:v>
                </c:pt>
                <c:pt idx="20">
                  <c:v>0.06545476757563587</c:v>
                </c:pt>
                <c:pt idx="21">
                  <c:v>0.07456317365395296</c:v>
                </c:pt>
                <c:pt idx="22">
                  <c:v>0.0819370405168248</c:v>
                </c:pt>
                <c:pt idx="23">
                  <c:v>0.08853126925972687</c:v>
                </c:pt>
                <c:pt idx="24">
                  <c:v>0.09959525997759984</c:v>
                </c:pt>
                <c:pt idx="25">
                  <c:v>0.09735483706297354</c:v>
                </c:pt>
                <c:pt idx="26">
                  <c:v>0.09502514706810423</c:v>
                </c:pt>
                <c:pt idx="27">
                  <c:v>0.0807511339037769</c:v>
                </c:pt>
                <c:pt idx="28">
                  <c:v>0.06336847395985604</c:v>
                </c:pt>
                <c:pt idx="29">
                  <c:v>0.05551951098460186</c:v>
                </c:pt>
                <c:pt idx="30">
                  <c:v>0.053051127068887136</c:v>
                </c:pt>
                <c:pt idx="31">
                  <c:v>0.04966463800507408</c:v>
                </c:pt>
                <c:pt idx="32">
                  <c:v>0.04455135516968956</c:v>
                </c:pt>
                <c:pt idx="33">
                  <c:v>0.04106795662631791</c:v>
                </c:pt>
                <c:pt idx="34">
                  <c:v>0.03849508581796683</c:v>
                </c:pt>
                <c:pt idx="35">
                  <c:v>0.025021596489029914</c:v>
                </c:pt>
                <c:pt idx="36">
                  <c:v>0.01775557920398008</c:v>
                </c:pt>
                <c:pt idx="37">
                  <c:v>0.00912685518068894</c:v>
                </c:pt>
                <c:pt idx="38">
                  <c:v>0.005434720801193241</c:v>
                </c:pt>
                <c:pt idx="39">
                  <c:v>-0.0031604110717721764</c:v>
                </c:pt>
                <c:pt idx="40">
                  <c:v>0.004478265394835673</c:v>
                </c:pt>
                <c:pt idx="41">
                  <c:v>0.003923953665589392</c:v>
                </c:pt>
                <c:pt idx="42">
                  <c:v>0.008589986347401832</c:v>
                </c:pt>
                <c:pt idx="43">
                  <c:v>0.00771940316613131</c:v>
                </c:pt>
                <c:pt idx="44">
                  <c:v>0.007097558295868206</c:v>
                </c:pt>
                <c:pt idx="45">
                  <c:v>0.001171000371077887</c:v>
                </c:pt>
                <c:pt idx="46">
                  <c:v>-0.0012655881270307052</c:v>
                </c:pt>
                <c:pt idx="47">
                  <c:v>-0.0022468104673646805</c:v>
                </c:pt>
                <c:pt idx="48">
                  <c:v>-0.012609291281939116</c:v>
                </c:pt>
                <c:pt idx="49">
                  <c:v>-0.0092096642784297</c:v>
                </c:pt>
                <c:pt idx="50">
                  <c:v>-0.01331029351208923</c:v>
                </c:pt>
                <c:pt idx="51">
                  <c:v>-0.013447565649015631</c:v>
                </c:pt>
                <c:pt idx="52">
                  <c:v>-0.01981743241019637</c:v>
                </c:pt>
                <c:pt idx="53">
                  <c:v>-0.011984203299433971</c:v>
                </c:pt>
                <c:pt idx="54">
                  <c:v>-0.025869897036035917</c:v>
                </c:pt>
                <c:pt idx="55">
                  <c:v>-0.033636825725897226</c:v>
                </c:pt>
                <c:pt idx="56">
                  <c:v>-0.053964070291152105</c:v>
                </c:pt>
                <c:pt idx="57">
                  <c:v>-0.0738607611504672</c:v>
                </c:pt>
                <c:pt idx="58">
                  <c:v>-0.0910027289065338</c:v>
                </c:pt>
                <c:pt idx="59">
                  <c:v>-0.09873977591077174</c:v>
                </c:pt>
                <c:pt idx="60">
                  <c:v>-0.10782026315066387</c:v>
                </c:pt>
                <c:pt idx="61">
                  <c:v>-0.1223253856983019</c:v>
                </c:pt>
                <c:pt idx="62">
                  <c:v>-0.11270601455269012</c:v>
                </c:pt>
                <c:pt idx="63">
                  <c:v>-0.12006125490802132</c:v>
                </c:pt>
                <c:pt idx="64">
                  <c:v>-0.10369704177745528</c:v>
                </c:pt>
                <c:pt idx="65">
                  <c:v>-0.09357590856034624</c:v>
                </c:pt>
                <c:pt idx="66">
                  <c:v>-0.08495245043612251</c:v>
                </c:pt>
                <c:pt idx="67">
                  <c:v>-0.07677163056937152</c:v>
                </c:pt>
                <c:pt idx="68">
                  <c:v>-0.07698968341404601</c:v>
                </c:pt>
                <c:pt idx="69">
                  <c:v>-0.07062011887871743</c:v>
                </c:pt>
                <c:pt idx="70">
                  <c:v>-0.06790021837408497</c:v>
                </c:pt>
                <c:pt idx="71">
                  <c:v>-0.06620512646850871</c:v>
                </c:pt>
                <c:pt idx="72">
                  <c:v>-0.06597718695190766</c:v>
                </c:pt>
                <c:pt idx="73">
                  <c:v>-0.06119737256304237</c:v>
                </c:pt>
                <c:pt idx="74">
                  <c:v>-0.066722443968917</c:v>
                </c:pt>
                <c:pt idx="75">
                  <c:v>-0.06599703624659974</c:v>
                </c:pt>
                <c:pt idx="76">
                  <c:v>-0.07025943920205181</c:v>
                </c:pt>
                <c:pt idx="77">
                  <c:v>-0.07885757540611761</c:v>
                </c:pt>
                <c:pt idx="78">
                  <c:v>-0.08758036366921909</c:v>
                </c:pt>
                <c:pt idx="79">
                  <c:v>-0.08944980390873129</c:v>
                </c:pt>
                <c:pt idx="80">
                  <c:v>-0.08910088810973825</c:v>
                </c:pt>
                <c:pt idx="81">
                  <c:v>-0.05993263781759238</c:v>
                </c:pt>
                <c:pt idx="82">
                  <c:v>-0.060892633319470715</c:v>
                </c:pt>
                <c:pt idx="83">
                  <c:v>-0.06467909856857788</c:v>
                </c:pt>
                <c:pt idx="84">
                  <c:v>-0.07280795101114465</c:v>
                </c:pt>
                <c:pt idx="85">
                  <c:v>-0.07798307221491875</c:v>
                </c:pt>
                <c:pt idx="86">
                  <c:v>-0.08778889494238382</c:v>
                </c:pt>
                <c:pt idx="87">
                  <c:v>-0.09502462419697115</c:v>
                </c:pt>
                <c:pt idx="88">
                  <c:v>-0.10213014858707387</c:v>
                </c:pt>
                <c:pt idx="89">
                  <c:v>-0.11216566830989531</c:v>
                </c:pt>
                <c:pt idx="90">
                  <c:v>-0.16296450343329583</c:v>
                </c:pt>
              </c:numCache>
            </c:numRef>
          </c:val>
          <c:smooth val="0"/>
        </c:ser>
        <c:marker val="1"/>
        <c:axId val="18451459"/>
        <c:axId val="31845404"/>
      </c:lineChart>
      <c:catAx>
        <c:axId val="1845145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1845404"/>
        <c:crossesAt val="0"/>
        <c:auto val="1"/>
        <c:lblOffset val="100"/>
        <c:noMultiLvlLbl val="0"/>
      </c:catAx>
      <c:valAx>
        <c:axId val="31845404"/>
        <c:scaling>
          <c:orientation val="minMax"/>
        </c:scaling>
        <c:axPos val="l"/>
        <c:majorGridlines>
          <c:spPr>
            <a:ln w="12700">
              <a:solidFill>
                <a:srgbClr val="000000"/>
              </a:solidFill>
            </a:ln>
          </c:spPr>
        </c:majorGridlines>
        <c:delete val="0"/>
        <c:numFmt formatCode="0.000" sourceLinked="0"/>
        <c:majorTickMark val="out"/>
        <c:minorTickMark val="none"/>
        <c:tickLblPos val="low"/>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8451459"/>
        <c:crossesAt val="1"/>
        <c:crossBetween val="midCat"/>
        <c:dispUnits/>
      </c:valAx>
      <c:spPr>
        <a:solidFill>
          <a:srgbClr val="C0C0C0"/>
        </a:solidFill>
        <a:ln w="12700">
          <a:solidFill>
            <a:srgbClr val="808080"/>
          </a:solidFill>
        </a:ln>
      </c:spPr>
    </c:plotArea>
    <c:legend>
      <c:legendPos val="r"/>
      <c:layout/>
      <c:overlay val="0"/>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legend>
    <c:plotVisOnly val="0"/>
    <c:dispBlanksAs val="gap"/>
    <c:showDLblsOverMax val="0"/>
  </c:chart>
  <c:spPr>
    <a:solidFill>
      <a:srgbClr val="FFFFFF"/>
    </a:solidFill>
    <a:ln w="12700">
      <a:solidFill>
        <a:srgbClr val="000000"/>
      </a:solidFill>
    </a:ln>
  </c:sp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6: Public Capital by Age, Per Capita, Normalized on Yl(30-49) </a:t>
            </a:r>
          </a:p>
        </c:rich>
      </c:tx>
      <c:layout/>
      <c:spPr>
        <a:noFill/>
        <a:ln>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00"/>
                </a:solidFill>
              </a:ln>
            </c:spPr>
          </c:marker>
          <c:dPt>
            <c:idx val="0"/>
            <c:spPr>
              <a:noFill/>
              <a:ln w="3175">
                <a:noFill/>
              </a:ln>
            </c:spPr>
            <c:marker>
              <c:size val="6"/>
              <c:spPr>
                <a:solidFill>
                  <a:srgbClr val="000000"/>
                </a:solidFill>
                <a:ln>
                  <a:solidFill>
                    <a:srgbClr val="000000"/>
                  </a:solidFill>
                </a:ln>
              </c:spPr>
            </c:marker>
          </c:dPt>
          <c:dLbls>
            <c:dLbl>
              <c:idx val="0"/>
              <c:txPr>
                <a:bodyPr vert="horz" rot="0" anchor="ctr"/>
                <a:lstStyle/>
                <a:p>
                  <a:pPr algn="ctr">
                    <a:defRPr lang="en-US" cap="none" sz="760" b="0" i="0" u="none" baseline="0">
                      <a:latin typeface="Arial"/>
                      <a:ea typeface="Arial"/>
                      <a:cs typeface="Arial"/>
                    </a:defRPr>
                  </a:pPr>
                </a:p>
              </c:txPr>
              <c:numFmt formatCode="General" sourceLinked="1"/>
              <c:dLblPos val="t"/>
              <c:showLegendKey val="0"/>
              <c:showVal val="0"/>
              <c:showBubbleSize val="0"/>
              <c:showCatName val="0"/>
              <c:showSerName val="0"/>
              <c:showPercent val="0"/>
            </c:dLbl>
            <c:numFmt formatCode="General" sourceLinked="1"/>
            <c:txPr>
              <a:bodyPr vert="horz" rot="0" anchor="ctr"/>
              <a:lstStyle/>
              <a:p>
                <a:pPr algn="ctr">
                  <a:defRPr lang="en-US" cap="none" sz="760" b="0" i="0" u="none" baseline="0">
                    <a:latin typeface="Arial"/>
                    <a:ea typeface="Arial"/>
                    <a:cs typeface="Arial"/>
                  </a:defRPr>
                </a:pPr>
              </a:p>
            </c:txPr>
            <c:dLblPos val="t"/>
            <c:showLegendKey val="0"/>
            <c:showVal val="0"/>
            <c:showBubbleSize val="0"/>
            <c:showCatName val="0"/>
            <c:showSerName val="0"/>
            <c:showLeaderLines val="1"/>
            <c:showPercent val="0"/>
          </c:dLbls>
          <c:cat>
            <c:strRef>
              <c:f>'Public capital'!$E$4:$CQ$4</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'Public capital'!$E$12:$CQ$12</c:f>
              <c:numCache>
                <c:ptCount val="91"/>
                <c:pt idx="0">
                  <c:v>0.030474130089677844</c:v>
                </c:pt>
                <c:pt idx="1">
                  <c:v>0.03221856714065725</c:v>
                </c:pt>
                <c:pt idx="2">
                  <c:v>0.03406286722537987</c:v>
                </c:pt>
                <c:pt idx="3">
                  <c:v>0.036023472264479314</c:v>
                </c:pt>
                <c:pt idx="4">
                  <c:v>0.03818149374373842</c:v>
                </c:pt>
                <c:pt idx="5">
                  <c:v>0.04050538466044597</c:v>
                </c:pt>
                <c:pt idx="6">
                  <c:v>0.0429718697004564</c:v>
                </c:pt>
                <c:pt idx="7">
                  <c:v>0.04549595815896255</c:v>
                </c:pt>
                <c:pt idx="8">
                  <c:v>0.04824222441106173</c:v>
                </c:pt>
                <c:pt idx="9">
                  <c:v>0.05120309502761272</c:v>
                </c:pt>
                <c:pt idx="10">
                  <c:v>0.05443899033692581</c:v>
                </c:pt>
                <c:pt idx="11">
                  <c:v>0.05780583614443967</c:v>
                </c:pt>
                <c:pt idx="12">
                  <c:v>0.06168417786840576</c:v>
                </c:pt>
                <c:pt idx="13">
                  <c:v>0.06547709918945746</c:v>
                </c:pt>
                <c:pt idx="14">
                  <c:v>0.06909205387773429</c:v>
                </c:pt>
                <c:pt idx="15">
                  <c:v>0.08298449208832272</c:v>
                </c:pt>
                <c:pt idx="16">
                  <c:v>0.09058077878164532</c:v>
                </c:pt>
                <c:pt idx="17">
                  <c:v>0.10240714493990834</c:v>
                </c:pt>
                <c:pt idx="18">
                  <c:v>0.12189431218788216</c:v>
                </c:pt>
                <c:pt idx="19">
                  <c:v>0.1506269116568342</c:v>
                </c:pt>
                <c:pt idx="20">
                  <c:v>0.1881921347622895</c:v>
                </c:pt>
                <c:pt idx="21">
                  <c:v>0.23097914475616632</c:v>
                </c:pt>
                <c:pt idx="22">
                  <c:v>0.2780766235692249</c:v>
                </c:pt>
                <c:pt idx="23">
                  <c:v>0.32905821519055195</c:v>
                </c:pt>
                <c:pt idx="24">
                  <c:v>0.3863222915421208</c:v>
                </c:pt>
                <c:pt idx="25">
                  <c:v>0.4423414369883629</c:v>
                </c:pt>
                <c:pt idx="26">
                  <c:v>0.49743953647765815</c:v>
                </c:pt>
                <c:pt idx="27">
                  <c:v>0.5446848433756877</c:v>
                </c:pt>
                <c:pt idx="28">
                  <c:v>0.582747262999469</c:v>
                </c:pt>
                <c:pt idx="29">
                  <c:v>0.6166508017474782</c:v>
                </c:pt>
                <c:pt idx="30">
                  <c:v>0.6496026785483955</c:v>
                </c:pt>
                <c:pt idx="31">
                  <c:v>0.6816921751200713</c:v>
                </c:pt>
                <c:pt idx="32">
                  <c:v>0.7122848899513065</c:v>
                </c:pt>
                <c:pt idx="33">
                  <c:v>0.7419286881289127</c:v>
                </c:pt>
                <c:pt idx="34">
                  <c:v>0.7704039461758243</c:v>
                </c:pt>
                <c:pt idx="35">
                  <c:v>0.7916029829390613</c:v>
                </c:pt>
                <c:pt idx="36">
                  <c:v>0.8091322785053406</c:v>
                </c:pt>
                <c:pt idx="37">
                  <c:v>0.8224135308385825</c:v>
                </c:pt>
                <c:pt idx="38">
                  <c:v>0.8347190103864889</c:v>
                </c:pt>
                <c:pt idx="39">
                  <c:v>0.842846272643795</c:v>
                </c:pt>
                <c:pt idx="40">
                  <c:v>0.8555122211594948</c:v>
                </c:pt>
                <c:pt idx="41">
                  <c:v>0.8684974592410385</c:v>
                </c:pt>
                <c:pt idx="42">
                  <c:v>0.8848337457566234</c:v>
                </c:pt>
                <c:pt idx="43">
                  <c:v>0.901400995004884</c:v>
                </c:pt>
                <c:pt idx="44">
                  <c:v>0.9180386669985084</c:v>
                </c:pt>
                <c:pt idx="45">
                  <c:v>0.9318689780244158</c:v>
                </c:pt>
                <c:pt idx="46">
                  <c:v>0.9450284825605881</c:v>
                </c:pt>
                <c:pt idx="47">
                  <c:v>0.9581145803367631</c:v>
                </c:pt>
                <c:pt idx="48">
                  <c:v>0.9661720166516319</c:v>
                </c:pt>
                <c:pt idx="49">
                  <c:v>0.9764423982191147</c:v>
                </c:pt>
                <c:pt idx="50">
                  <c:v>0.9848250921290954</c:v>
                </c:pt>
                <c:pt idx="51">
                  <c:v>0.9937293917971086</c:v>
                </c:pt>
                <c:pt idx="52">
                  <c:v>0.9999259965861823</c:v>
                </c:pt>
                <c:pt idx="53">
                  <c:v>1.0112765914511923</c:v>
                </c:pt>
                <c:pt idx="54">
                  <c:v>1.0153449970032595</c:v>
                </c:pt>
                <c:pt idx="55">
                  <c:v>1.0156141551232514</c:v>
                </c:pt>
                <c:pt idx="56">
                  <c:v>1.0057967469772175</c:v>
                </c:pt>
                <c:pt idx="57">
                  <c:v>0.9850984278695747</c:v>
                </c:pt>
                <c:pt idx="58">
                  <c:v>0.9548626011885721</c:v>
                </c:pt>
                <c:pt idx="59">
                  <c:v>0.9202110296520984</c:v>
                </c:pt>
                <c:pt idx="60">
                  <c:v>0.8804758907850526</c:v>
                </c:pt>
                <c:pt idx="61">
                  <c:v>0.8329238271826428</c:v>
                </c:pt>
                <c:pt idx="62">
                  <c:v>0.7904780094220235</c:v>
                </c:pt>
                <c:pt idx="63">
                  <c:v>0.7434750045122789</c:v>
                </c:pt>
                <c:pt idx="64">
                  <c:v>0.7053100541456717</c:v>
                </c:pt>
                <c:pt idx="65">
                  <c:v>0.6726488203701115</c:v>
                </c:pt>
                <c:pt idx="66">
                  <c:v>0.6449923759387839</c:v>
                </c:pt>
                <c:pt idx="67">
                  <c:v>0.6218310511521937</c:v>
                </c:pt>
                <c:pt idx="68">
                  <c:v>0.5988063942358431</c:v>
                </c:pt>
                <c:pt idx="69">
                  <c:v>0.5798308064567314</c:v>
                </c:pt>
                <c:pt idx="70">
                  <c:v>0.5629964282184304</c:v>
                </c:pt>
                <c:pt idx="71">
                  <c:v>0.5478922413452456</c:v>
                </c:pt>
                <c:pt idx="72">
                  <c:v>0.533641721378571</c:v>
                </c:pt>
                <c:pt idx="73">
                  <c:v>0.5227517390124737</c:v>
                </c:pt>
                <c:pt idx="74">
                  <c:v>0.5101176597730651</c:v>
                </c:pt>
                <c:pt idx="75">
                  <c:v>0.49866357928054655</c:v>
                </c:pt>
                <c:pt idx="76">
                  <c:v>0.48605080590562544</c:v>
                </c:pt>
                <c:pt idx="77">
                  <c:v>0.46985196310408495</c:v>
                </c:pt>
                <c:pt idx="78">
                  <c:v>0.4494124774257996</c:v>
                </c:pt>
                <c:pt idx="79">
                  <c:v>0.42853046237728404</c:v>
                </c:pt>
                <c:pt idx="80">
                  <c:v>0.4092294976424752</c:v>
                </c:pt>
                <c:pt idx="81">
                  <c:v>0.4073940302410694</c:v>
                </c:pt>
                <c:pt idx="82">
                  <c:v>0.4073940302410694</c:v>
                </c:pt>
                <c:pt idx="83">
                  <c:v>0.4073940302410694</c:v>
                </c:pt>
                <c:pt idx="84">
                  <c:v>0.4073940302410694</c:v>
                </c:pt>
                <c:pt idx="85">
                  <c:v>0.40739403024106946</c:v>
                </c:pt>
                <c:pt idx="86">
                  <c:v>0.4073940302410694</c:v>
                </c:pt>
                <c:pt idx="87">
                  <c:v>0.4073940302410693</c:v>
                </c:pt>
                <c:pt idx="88">
                  <c:v>0.4073940302410693</c:v>
                </c:pt>
                <c:pt idx="89">
                  <c:v>0.4073940302410694</c:v>
                </c:pt>
                <c:pt idx="90">
                  <c:v>0.4073940302410693</c:v>
                </c:pt>
              </c:numCache>
            </c:numRef>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000000"/>
                </a:solidFill>
              </a:ln>
            </c:spPr>
          </c:marker>
          <c:dLbls>
            <c:numFmt formatCode="General" sourceLinked="1"/>
            <c:txPr>
              <a:bodyPr vert="horz" rot="0" anchor="ctr"/>
              <a:lstStyle/>
              <a:p>
                <a:pPr algn="ctr">
                  <a:defRPr lang="en-US" cap="none" sz="760" b="0" i="0" u="none" baseline="0">
                    <a:latin typeface="Arial"/>
                    <a:ea typeface="Arial"/>
                    <a:cs typeface="Arial"/>
                  </a:defRPr>
                </a:pPr>
              </a:p>
            </c:txPr>
            <c:dLblPos val="t"/>
            <c:showLegendKey val="0"/>
            <c:showVal val="0"/>
            <c:showBubbleSize val="0"/>
            <c:showCatName val="0"/>
            <c:showSerName val="0"/>
            <c:showLeaderLines val="1"/>
            <c:showPercent val="0"/>
          </c:dLbls>
          <c:cat>
            <c:strRef>
              <c:f>'Public capital'!$E$4:$CQ$4</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'Public capital'!$E$13:$CQ$13</c:f>
              <c:numCache>
                <c:ptCount val="91"/>
                <c:pt idx="0">
                  <c:v>0.029371584576423953</c:v>
                </c:pt>
                <c:pt idx="1">
                  <c:v>0.03173783775718041</c:v>
                </c:pt>
                <c:pt idx="2">
                  <c:v>0.031817754117951236</c:v>
                </c:pt>
                <c:pt idx="3">
                  <c:v>0.034581099971843804</c:v>
                </c:pt>
                <c:pt idx="4">
                  <c:v>0.0371682489515667</c:v>
                </c:pt>
                <c:pt idx="5">
                  <c:v>0.039596989965708984</c:v>
                </c:pt>
                <c:pt idx="6">
                  <c:v>0.042626690941541936</c:v>
                </c:pt>
                <c:pt idx="7">
                  <c:v>0.04490906997630285</c:v>
                </c:pt>
                <c:pt idx="8">
                  <c:v>0.047262576704311846</c:v>
                </c:pt>
                <c:pt idx="9">
                  <c:v>0.05077767850787384</c:v>
                </c:pt>
                <c:pt idx="10">
                  <c:v>0.05380139127066506</c:v>
                </c:pt>
                <c:pt idx="11">
                  <c:v>0.05707092163275615</c:v>
                </c:pt>
                <c:pt idx="12">
                  <c:v>0.06101494078860535</c:v>
                </c:pt>
                <c:pt idx="13">
                  <c:v>0.06120512310327634</c:v>
                </c:pt>
                <c:pt idx="14">
                  <c:v>0.06603380969894412</c:v>
                </c:pt>
                <c:pt idx="15">
                  <c:v>0.0796432897141286</c:v>
                </c:pt>
                <c:pt idx="16">
                  <c:v>0.08829327034791755</c:v>
                </c:pt>
                <c:pt idx="17">
                  <c:v>0.09981499972189023</c:v>
                </c:pt>
                <c:pt idx="18">
                  <c:v>0.11602615373336268</c:v>
                </c:pt>
                <c:pt idx="19">
                  <c:v>0.14845306119250512</c:v>
                </c:pt>
                <c:pt idx="20">
                  <c:v>0.18373428369130324</c:v>
                </c:pt>
                <c:pt idx="21">
                  <c:v>0.22575385461097744</c:v>
                </c:pt>
                <c:pt idx="22">
                  <c:v>0.2680756958238721</c:v>
                </c:pt>
                <c:pt idx="23">
                  <c:v>0.30246269271700565</c:v>
                </c:pt>
                <c:pt idx="24">
                  <c:v>0.36196365822747506</c:v>
                </c:pt>
                <c:pt idx="25">
                  <c:v>0.4214832313411762</c:v>
                </c:pt>
                <c:pt idx="26">
                  <c:v>0.46820025929294884</c:v>
                </c:pt>
                <c:pt idx="27">
                  <c:v>0.54221030806719</c:v>
                </c:pt>
                <c:pt idx="28">
                  <c:v>0.5474414062354221</c:v>
                </c:pt>
                <c:pt idx="29">
                  <c:v>0.6118388577819195</c:v>
                </c:pt>
                <c:pt idx="30">
                  <c:v>0.6603144013384646</c:v>
                </c:pt>
                <c:pt idx="31">
                  <c:v>0.699197255919503</c:v>
                </c:pt>
                <c:pt idx="32">
                  <c:v>0.7053401895063968</c:v>
                </c:pt>
                <c:pt idx="33">
                  <c:v>0.6802046404523671</c:v>
                </c:pt>
                <c:pt idx="34">
                  <c:v>0.734532700487609</c:v>
                </c:pt>
                <c:pt idx="35">
                  <c:v>0.7712972066818831</c:v>
                </c:pt>
                <c:pt idx="36">
                  <c:v>0.8093554301857716</c:v>
                </c:pt>
                <c:pt idx="37">
                  <c:v>0.8553614203955262</c:v>
                </c:pt>
                <c:pt idx="38">
                  <c:v>0.8254007198269141</c:v>
                </c:pt>
                <c:pt idx="39">
                  <c:v>0.818254539602963</c:v>
                </c:pt>
                <c:pt idx="40">
                  <c:v>0.8361664034089583</c:v>
                </c:pt>
                <c:pt idx="41">
                  <c:v>0.8553482010348864</c:v>
                </c:pt>
                <c:pt idx="42">
                  <c:v>0.8782393411766598</c:v>
                </c:pt>
                <c:pt idx="43">
                  <c:v>0.8434895017298919</c:v>
                </c:pt>
                <c:pt idx="44">
                  <c:v>0.8961910543708165</c:v>
                </c:pt>
                <c:pt idx="45">
                  <c:v>0.899032856155989</c:v>
                </c:pt>
                <c:pt idx="46">
                  <c:v>0.8871066114633632</c:v>
                </c:pt>
                <c:pt idx="47">
                  <c:v>0.9400607879855785</c:v>
                </c:pt>
                <c:pt idx="48">
                  <c:v>0.9033148684851193</c:v>
                </c:pt>
                <c:pt idx="49">
                  <c:v>0.9231466773060227</c:v>
                </c:pt>
                <c:pt idx="50">
                  <c:v>0.9314344484746767</c:v>
                </c:pt>
                <c:pt idx="51">
                  <c:v>0.947400223714475</c:v>
                </c:pt>
                <c:pt idx="52">
                  <c:v>0.975636980887077</c:v>
                </c:pt>
                <c:pt idx="53">
                  <c:v>0.9525239137822905</c:v>
                </c:pt>
                <c:pt idx="54">
                  <c:v>0.9861817648376923</c:v>
                </c:pt>
                <c:pt idx="55">
                  <c:v>1.0436023918717197</c:v>
                </c:pt>
                <c:pt idx="56">
                  <c:v>0.7373453673260296</c:v>
                </c:pt>
                <c:pt idx="57">
                  <c:v>0.9636529475637634</c:v>
                </c:pt>
                <c:pt idx="58">
                  <c:v>0.9233321790508299</c:v>
                </c:pt>
                <c:pt idx="59">
                  <c:v>0.9344375230851262</c:v>
                </c:pt>
                <c:pt idx="60">
                  <c:v>0.764797971967647</c:v>
                </c:pt>
                <c:pt idx="61">
                  <c:v>0.7614518563966487</c:v>
                </c:pt>
                <c:pt idx="62">
                  <c:v>0.7574018552610552</c:v>
                </c:pt>
                <c:pt idx="63">
                  <c:v>0.6973095908812287</c:v>
                </c:pt>
                <c:pt idx="64">
                  <c:v>0.6827779802504184</c:v>
                </c:pt>
                <c:pt idx="65">
                  <c:v>0.6264252347324728</c:v>
                </c:pt>
                <c:pt idx="66">
                  <c:v>0.6262591097673468</c:v>
                </c:pt>
                <c:pt idx="67">
                  <c:v>0.6162526308330538</c:v>
                </c:pt>
                <c:pt idx="68">
                  <c:v>0.5449492284424359</c:v>
                </c:pt>
                <c:pt idx="69">
                  <c:v>0.5769171500377749</c:v>
                </c:pt>
                <c:pt idx="70">
                  <c:v>0.5542910338587748</c:v>
                </c:pt>
                <c:pt idx="71">
                  <c:v>0.541489347325576</c:v>
                </c:pt>
                <c:pt idx="72">
                  <c:v>0.5403314295845619</c:v>
                </c:pt>
                <c:pt idx="73">
                  <c:v>0.49447323868278487</c:v>
                </c:pt>
                <c:pt idx="74">
                  <c:v>0.5094223517233034</c:v>
                </c:pt>
                <c:pt idx="75">
                  <c:v>0.48766398740759415</c:v>
                </c:pt>
                <c:pt idx="76">
                  <c:v>0.4704915425967576</c:v>
                </c:pt>
                <c:pt idx="77">
                  <c:v>0.46921610461972235</c:v>
                </c:pt>
                <c:pt idx="78">
                  <c:v>0.43252838877744054</c:v>
                </c:pt>
                <c:pt idx="79">
                  <c:v>0.4090691258654813</c:v>
                </c:pt>
                <c:pt idx="80">
                  <c:v>0.4017070894242821</c:v>
                </c:pt>
                <c:pt idx="81">
                  <c:v>0.3912425617361051</c:v>
                </c:pt>
                <c:pt idx="82">
                  <c:v>0.3897723718946076</c:v>
                </c:pt>
                <c:pt idx="83">
                  <c:v>0.36174762258316817</c:v>
                </c:pt>
                <c:pt idx="84">
                  <c:v>0.40309014995632614</c:v>
                </c:pt>
                <c:pt idx="85">
                  <c:v>0.3751812087987591</c:v>
                </c:pt>
                <c:pt idx="86">
                  <c:v>0.3908457327667274</c:v>
                </c:pt>
                <c:pt idx="87">
                  <c:v>0.39654516211096735</c:v>
                </c:pt>
                <c:pt idx="88">
                  <c:v>0.3847672406416376</c:v>
                </c:pt>
                <c:pt idx="89">
                  <c:v>0.3842079514215268</c:v>
                </c:pt>
                <c:pt idx="90">
                  <c:v>0.3778466821011788</c:v>
                </c:pt>
              </c:numCache>
            </c:numRef>
          </c:val>
          <c:smooth val="0"/>
        </c:ser>
        <c:marker val="1"/>
        <c:axId val="18173181"/>
        <c:axId val="29340902"/>
      </c:lineChart>
      <c:catAx>
        <c:axId val="1817318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9340902"/>
        <c:crosses val="autoZero"/>
        <c:auto val="1"/>
        <c:lblOffset val="100"/>
        <c:noMultiLvlLbl val="0"/>
      </c:catAx>
      <c:valAx>
        <c:axId val="29340902"/>
        <c:scaling>
          <c:orientation val="minMax"/>
          <c:max val="1.4"/>
          <c:min val="0"/>
        </c:scaling>
        <c:axPos val="l"/>
        <c:majorGridlines>
          <c:spPr>
            <a:ln w="12700">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8173181"/>
        <c:crossesAt val="1"/>
        <c:crossBetween val="midCat"/>
        <c:dispUnits/>
        <c:majorUnit val="0.2"/>
        <c:minorUnit val="0.04"/>
      </c:valAx>
      <c:spPr>
        <a:solidFill>
          <a:srgbClr val="C0C0C0"/>
        </a:solidFill>
        <a:ln w="12700">
          <a:solidFill>
            <a:srgbClr val="808080"/>
          </a:solidFill>
        </a:ln>
      </c:spPr>
    </c:plotArea>
    <c:legend>
      <c:legendPos val="r"/>
      <c:layout/>
      <c:overlay val="0"/>
      <c:spPr>
        <a:solidFill>
          <a:srgbClr val="FFFFFF"/>
        </a:solidFill>
        <a:ln w="12700">
          <a:solidFill>
            <a:srgbClr val="000000"/>
          </a:solidFill>
        </a:ln>
      </c:spPr>
      <c:txPr>
        <a:bodyPr vert="horz" rot="0"/>
        <a:lstStyle/>
        <a:p>
          <a:pPr>
            <a:defRPr lang="en-US" cap="none" sz="1180" b="0" i="0" u="none" baseline="0">
              <a:solidFill>
                <a:srgbClr val="000000"/>
              </a:solidFill>
              <a:latin typeface="Arial"/>
              <a:ea typeface="Arial"/>
              <a:cs typeface="Arial"/>
            </a:defRPr>
          </a:pPr>
        </a:p>
      </c:txPr>
    </c:legend>
    <c:plotVisOnly val="0"/>
    <c:dispBlanksAs val="gap"/>
    <c:showDLblsOverMax val="0"/>
  </c:chart>
  <c:spPr>
    <a:solidFill>
      <a:srgbClr val="FFFFFF"/>
    </a:solidFill>
    <a:ln w="12700">
      <a:solidFill>
        <a:srgbClr val="000000"/>
      </a:solidFill>
    </a:ln>
  </c:sp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7: Public Credit by Age, Per Capita, Normalized on Yl(30-49)</a:t>
            </a:r>
          </a:p>
        </c:rich>
      </c:tx>
      <c:layout/>
      <c:spPr>
        <a:noFill/>
        <a:ln>
          <a:noFill/>
        </a:ln>
      </c:spPr>
    </c:title>
    <c:plotArea>
      <c:layout/>
      <c:lineChart>
        <c:grouping val="standard"/>
        <c:varyColors val="0"/>
        <c:ser>
          <c:idx val="0"/>
          <c:order val="0"/>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80"/>
              </a:solidFill>
              <a:ln>
                <a:solidFill>
                  <a:srgbClr val="000000"/>
                </a:solidFill>
              </a:ln>
            </c:spPr>
          </c:marker>
          <c:dPt>
            <c:idx val="0"/>
            <c:spPr>
              <a:noFill/>
              <a:ln w="3175">
                <a:noFill/>
              </a:ln>
            </c:spPr>
            <c:marker>
              <c:size val="6"/>
              <c:spPr>
                <a:solidFill>
                  <a:srgbClr val="000000"/>
                </a:solidFill>
                <a:ln>
                  <a:solidFill>
                    <a:srgbClr val="000000"/>
                  </a:solidFill>
                </a:ln>
              </c:spPr>
            </c:marker>
          </c:dPt>
          <c:dLbls>
            <c:dLbl>
              <c:idx val="0"/>
              <c:txPr>
                <a:bodyPr vert="horz" rot="0" anchor="ctr"/>
                <a:lstStyle/>
                <a:p>
                  <a:pPr algn="ctr">
                    <a:defRPr lang="en-US" cap="none" sz="760" b="0" i="0" u="none" baseline="0">
                      <a:latin typeface="Arial"/>
                      <a:ea typeface="Arial"/>
                      <a:cs typeface="Arial"/>
                    </a:defRPr>
                  </a:pPr>
                </a:p>
              </c:txPr>
              <c:numFmt formatCode="General" sourceLinked="1"/>
              <c:dLblPos val="t"/>
              <c:showLegendKey val="0"/>
              <c:showVal val="0"/>
              <c:showBubbleSize val="0"/>
              <c:showCatName val="0"/>
              <c:showSerName val="0"/>
              <c:showPercent val="0"/>
            </c:dLbl>
            <c:numFmt formatCode="General" sourceLinked="1"/>
            <c:txPr>
              <a:bodyPr vert="horz" rot="0" anchor="ctr"/>
              <a:lstStyle/>
              <a:p>
                <a:pPr algn="ctr">
                  <a:defRPr lang="en-US" cap="none" sz="760" b="0" i="0" u="none" baseline="0">
                    <a:latin typeface="Arial"/>
                    <a:ea typeface="Arial"/>
                    <a:cs typeface="Arial"/>
                  </a:defRPr>
                </a:pPr>
              </a:p>
            </c:txPr>
            <c:dLblPos val="t"/>
            <c:showLegendKey val="0"/>
            <c:showVal val="0"/>
            <c:showBubbleSize val="0"/>
            <c:showCatName val="0"/>
            <c:showSerName val="0"/>
            <c:showLeaderLines val="1"/>
            <c:showPercent val="0"/>
          </c:dLbls>
          <c:cat>
            <c:strRef>
              <c:f>'Public credit'!$E$4:$CQ$4</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'Public credit'!$E$12:$CQ$12</c:f>
              <c:numCache>
                <c:ptCount val="91"/>
                <c:pt idx="0">
                  <c:v>0.02681489301675056</c:v>
                </c:pt>
                <c:pt idx="1">
                  <c:v>0.028349863588800227</c:v>
                </c:pt>
                <c:pt idx="2">
                  <c:v>0.029972705957625453</c:v>
                </c:pt>
                <c:pt idx="3">
                  <c:v>0.031697887750078375</c:v>
                </c:pt>
                <c:pt idx="4">
                  <c:v>0.03359678084149374</c:v>
                </c:pt>
                <c:pt idx="5">
                  <c:v>0.03564162629338143</c:v>
                </c:pt>
                <c:pt idx="6">
                  <c:v>0.03781194361763863</c:v>
                </c:pt>
                <c:pt idx="7">
                  <c:v>0.040032947524246715</c:v>
                </c:pt>
                <c:pt idx="8">
                  <c:v>0.04244945081831434</c:v>
                </c:pt>
                <c:pt idx="9">
                  <c:v>0.04505478946409731</c:v>
                </c:pt>
                <c:pt idx="10">
                  <c:v>0.04790212870814767</c:v>
                </c:pt>
                <c:pt idx="11">
                  <c:v>0.05086469432910888</c:v>
                </c:pt>
                <c:pt idx="12">
                  <c:v>0.054277337056055065</c:v>
                </c:pt>
                <c:pt idx="13">
                  <c:v>0.057614816391663846</c:v>
                </c:pt>
                <c:pt idx="14">
                  <c:v>0.06079569876439405</c:v>
                </c:pt>
                <c:pt idx="15">
                  <c:v>0.07301997697225428</c:v>
                </c:pt>
                <c:pt idx="16">
                  <c:v>0.07970412560608209</c:v>
                </c:pt>
                <c:pt idx="17">
                  <c:v>0.09011041915334753</c:v>
                </c:pt>
                <c:pt idx="18">
                  <c:v>0.1072576290463361</c:v>
                </c:pt>
                <c:pt idx="19">
                  <c:v>0.13254010892634627</c:v>
                </c:pt>
                <c:pt idx="20">
                  <c:v>0.16559461895694905</c:v>
                </c:pt>
                <c:pt idx="21">
                  <c:v>0.2032439002363863</c:v>
                </c:pt>
                <c:pt idx="22">
                  <c:v>0.2446860628843241</c:v>
                </c:pt>
                <c:pt idx="23">
                  <c:v>0.2895459463699761</c:v>
                </c:pt>
                <c:pt idx="24">
                  <c:v>0.33993393370715913</c:v>
                </c:pt>
                <c:pt idx="25">
                  <c:v>0.3892264775012009</c:v>
                </c:pt>
                <c:pt idx="26">
                  <c:v>0.4377085716211631</c:v>
                </c:pt>
                <c:pt idx="27">
                  <c:v>0.4792808116255898</c:v>
                </c:pt>
                <c:pt idx="28">
                  <c:v>0.5127728163905124</c:v>
                </c:pt>
                <c:pt idx="29">
                  <c:v>0.542605325529963</c:v>
                </c:pt>
                <c:pt idx="30">
                  <c:v>0.5716004452763684</c:v>
                </c:pt>
                <c:pt idx="31">
                  <c:v>0.5998367366815275</c:v>
                </c:pt>
                <c:pt idx="32">
                  <c:v>0.6267559751594586</c:v>
                </c:pt>
                <c:pt idx="33">
                  <c:v>0.6528402398916584</c:v>
                </c:pt>
                <c:pt idx="34">
                  <c:v>0.6778962790929522</c:v>
                </c:pt>
                <c:pt idx="35">
                  <c:v>0.696549802628868</c:v>
                </c:pt>
                <c:pt idx="36">
                  <c:v>0.7119742358739042</c:v>
                </c:pt>
                <c:pt idx="37">
                  <c:v>0.7236607174698128</c:v>
                </c:pt>
                <c:pt idx="38">
                  <c:v>0.7344885939875642</c:v>
                </c:pt>
                <c:pt idx="39">
                  <c:v>0.7416399603204968</c:v>
                </c:pt>
                <c:pt idx="40">
                  <c:v>0.7527850218334817</c:v>
                </c:pt>
                <c:pt idx="41">
                  <c:v>0.7642110336319802</c:v>
                </c:pt>
                <c:pt idx="42">
                  <c:v>0.7785857105765658</c:v>
                </c:pt>
                <c:pt idx="43">
                  <c:v>0.7931636169800179</c:v>
                </c:pt>
                <c:pt idx="44">
                  <c:v>0.8078034899884993</c:v>
                </c:pt>
                <c:pt idx="45">
                  <c:v>0.8199731010473466</c:v>
                </c:pt>
                <c:pt idx="46">
                  <c:v>0.8315524539362557</c:v>
                </c:pt>
                <c:pt idx="47">
                  <c:v>0.8430672145165329</c:v>
                </c:pt>
                <c:pt idx="48">
                  <c:v>0.850157139385157</c:v>
                </c:pt>
                <c:pt idx="49">
                  <c:v>0.8591942860457122</c:v>
                </c:pt>
                <c:pt idx="50">
                  <c:v>0.8665704126070554</c:v>
                </c:pt>
                <c:pt idx="51">
                  <c:v>0.8744055121581906</c:v>
                </c:pt>
                <c:pt idx="52">
                  <c:v>0.8798580482600291</c:v>
                </c:pt>
                <c:pt idx="53">
                  <c:v>0.8898456996248439</c:v>
                </c:pt>
                <c:pt idx="54">
                  <c:v>0.893425583917075</c:v>
                </c:pt>
                <c:pt idx="55">
                  <c:v>0.8936624223820593</c:v>
                </c:pt>
                <c:pt idx="56">
                  <c:v>0.8850238575284282</c:v>
                </c:pt>
                <c:pt idx="57">
                  <c:v>0.8668109270570836</c:v>
                </c:pt>
                <c:pt idx="58">
                  <c:v>0.8402057227300628</c:v>
                </c:pt>
                <c:pt idx="59">
                  <c:v>0.8097150022114302</c:v>
                </c:pt>
                <c:pt idx="60">
                  <c:v>0.7747511330348508</c:v>
                </c:pt>
                <c:pt idx="61">
                  <c:v>0.732908970700043</c:v>
                </c:pt>
                <c:pt idx="62">
                  <c:v>0.6955599123705645</c:v>
                </c:pt>
                <c:pt idx="63">
                  <c:v>0.6542008794986954</c:v>
                </c:pt>
                <c:pt idx="64">
                  <c:v>0.6206186555579764</c:v>
                </c:pt>
                <c:pt idx="65">
                  <c:v>0.5918792793424964</c:v>
                </c:pt>
                <c:pt idx="66">
                  <c:v>0.5675437332098457</c:v>
                </c:pt>
                <c:pt idx="67">
                  <c:v>0.547163546984645</c:v>
                </c:pt>
                <c:pt idx="68">
                  <c:v>0.5269036179844582</c:v>
                </c:pt>
                <c:pt idx="69">
                  <c:v>0.5102065587171556</c:v>
                </c:pt>
                <c:pt idx="70">
                  <c:v>0.49539359932716925</c:v>
                </c:pt>
                <c:pt idx="71">
                  <c:v>0.4821030754002323</c:v>
                </c:pt>
                <c:pt idx="72">
                  <c:v>0.4695637127600208</c:v>
                </c:pt>
                <c:pt idx="73">
                  <c:v>0.4599813650033539</c:v>
                </c:pt>
                <c:pt idx="74">
                  <c:v>0.4488643460048481</c:v>
                </c:pt>
                <c:pt idx="75">
                  <c:v>0.43878563523908376</c:v>
                </c:pt>
                <c:pt idx="76">
                  <c:v>0.427687363764303</c:v>
                </c:pt>
                <c:pt idx="77">
                  <c:v>0.41343362672766815</c:v>
                </c:pt>
                <c:pt idx="78">
                  <c:v>0.39544844978684146</c:v>
                </c:pt>
                <c:pt idx="79">
                  <c:v>0.3770738810017006</c:v>
                </c:pt>
                <c:pt idx="80">
                  <c:v>0.3600905150135347</c:v>
                </c:pt>
                <c:pt idx="81">
                  <c:v>0.35847544472737414</c:v>
                </c:pt>
                <c:pt idx="82">
                  <c:v>0.3584754447273742</c:v>
                </c:pt>
                <c:pt idx="83">
                  <c:v>0.35847544472737414</c:v>
                </c:pt>
                <c:pt idx="84">
                  <c:v>0.3584754447273742</c:v>
                </c:pt>
                <c:pt idx="85">
                  <c:v>0.35847544472737425</c:v>
                </c:pt>
                <c:pt idx="86">
                  <c:v>0.35847544472737425</c:v>
                </c:pt>
                <c:pt idx="87">
                  <c:v>0.35847544472737414</c:v>
                </c:pt>
                <c:pt idx="88">
                  <c:v>0.3584754447273742</c:v>
                </c:pt>
                <c:pt idx="89">
                  <c:v>0.3584754447273742</c:v>
                </c:pt>
                <c:pt idx="90">
                  <c:v>0.3584754447273741</c:v>
                </c:pt>
              </c:numCache>
            </c:numRef>
          </c:val>
          <c:smooth val="0"/>
        </c:ser>
        <c:ser>
          <c:idx val="1"/>
          <c:order val="1"/>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800000"/>
              </a:solidFill>
              <a:ln>
                <a:solidFill>
                  <a:srgbClr val="000000"/>
                </a:solidFill>
              </a:ln>
            </c:spPr>
          </c:marker>
          <c:dLbls>
            <c:numFmt formatCode="General" sourceLinked="1"/>
            <c:txPr>
              <a:bodyPr vert="horz" rot="0" anchor="ctr"/>
              <a:lstStyle/>
              <a:p>
                <a:pPr algn="ctr">
                  <a:defRPr lang="en-US" cap="none" sz="760" b="0" i="0" u="none" baseline="0">
                    <a:latin typeface="Arial"/>
                    <a:ea typeface="Arial"/>
                    <a:cs typeface="Arial"/>
                  </a:defRPr>
                </a:pPr>
              </a:p>
            </c:txPr>
            <c:dLblPos val="t"/>
            <c:showLegendKey val="0"/>
            <c:showVal val="0"/>
            <c:showBubbleSize val="0"/>
            <c:showCatName val="0"/>
            <c:showSerName val="0"/>
            <c:showLeaderLines val="1"/>
            <c:showPercent val="0"/>
          </c:dLbls>
          <c:cat>
            <c:strRef>
              <c:f>'Public credit'!$E$4:$CQ$4</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'Public credit'!$E$13:$CQ$13</c:f>
              <c:numCache>
                <c:ptCount val="91"/>
                <c:pt idx="0">
                  <c:v>0.024535784098181083</c:v>
                </c:pt>
                <c:pt idx="1">
                  <c:v>0.0265124522964395</c:v>
                </c:pt>
                <c:pt idx="2">
                  <c:v>0.026579211056719634</c:v>
                </c:pt>
                <c:pt idx="3">
                  <c:v>0.02888759374146368</c:v>
                </c:pt>
                <c:pt idx="4">
                  <c:v>0.031048788982093047</c:v>
                </c:pt>
                <c:pt idx="5">
                  <c:v>0.03307765688325576</c:v>
                </c:pt>
                <c:pt idx="6">
                  <c:v>0.035608541413222665</c:v>
                </c:pt>
                <c:pt idx="7">
                  <c:v>0.037515144684196984</c:v>
                </c:pt>
                <c:pt idx="8">
                  <c:v>0.039481165032938956</c:v>
                </c:pt>
                <c:pt idx="9">
                  <c:v>0.042417532960618023</c:v>
                </c:pt>
                <c:pt idx="10">
                  <c:v>0.04494341518974058</c:v>
                </c:pt>
                <c:pt idx="11">
                  <c:v>0.047674643083080274</c:v>
                </c:pt>
                <c:pt idx="12">
                  <c:v>0.050969310493182554</c:v>
                </c:pt>
                <c:pt idx="13">
                  <c:v>0.05112818078497488</c:v>
                </c:pt>
                <c:pt idx="14">
                  <c:v>0.05516186209627137</c:v>
                </c:pt>
                <c:pt idx="15">
                  <c:v>0.06653064822601623</c:v>
                </c:pt>
                <c:pt idx="16">
                  <c:v>0.07375647755544402</c:v>
                </c:pt>
                <c:pt idx="17">
                  <c:v>0.08338124477295322</c:v>
                </c:pt>
                <c:pt idx="18">
                  <c:v>0.09692335973011222</c:v>
                </c:pt>
                <c:pt idx="19">
                  <c:v>0.12401143181961893</c:v>
                </c:pt>
                <c:pt idx="20">
                  <c:v>0.15348387841840558</c:v>
                </c:pt>
                <c:pt idx="21">
                  <c:v>0.18858525734812415</c:v>
                </c:pt>
                <c:pt idx="22">
                  <c:v>0.22393914014376295</c:v>
                </c:pt>
                <c:pt idx="23">
                  <c:v>0.2526645883523687</c:v>
                </c:pt>
                <c:pt idx="24">
                  <c:v>0.30236918769393895</c:v>
                </c:pt>
                <c:pt idx="25">
                  <c:v>0.35208933104316364</c:v>
                </c:pt>
                <c:pt idx="26">
                  <c:v>0.39111476763651143</c:v>
                </c:pt>
                <c:pt idx="27">
                  <c:v>0.45293964375430235</c:v>
                </c:pt>
                <c:pt idx="28">
                  <c:v>0.4573094827365397</c:v>
                </c:pt>
                <c:pt idx="29">
                  <c:v>0.5111044001849571</c:v>
                </c:pt>
                <c:pt idx="30">
                  <c:v>0.551598826614373</c:v>
                </c:pt>
                <c:pt idx="31">
                  <c:v>0.5840799248894418</c:v>
                </c:pt>
                <c:pt idx="32">
                  <c:v>0.5892114727575972</c:v>
                </c:pt>
                <c:pt idx="33">
                  <c:v>0.5682142942371728</c:v>
                </c:pt>
                <c:pt idx="34">
                  <c:v>0.6135976663201241</c:v>
                </c:pt>
                <c:pt idx="35">
                  <c:v>0.6443091856156477</c:v>
                </c:pt>
                <c:pt idx="36">
                  <c:v>0.6761014218370897</c:v>
                </c:pt>
                <c:pt idx="37">
                  <c:v>0.7145328874623945</c:v>
                </c:pt>
                <c:pt idx="38">
                  <c:v>0.6895049806884517</c:v>
                </c:pt>
                <c:pt idx="39">
                  <c:v>0.6835353628544074</c:v>
                </c:pt>
                <c:pt idx="40">
                  <c:v>0.6984981791095676</c:v>
                </c:pt>
                <c:pt idx="41">
                  <c:v>0.7145218445655523</c:v>
                </c:pt>
                <c:pt idx="42">
                  <c:v>0.7336441384553609</c:v>
                </c:pt>
                <c:pt idx="43">
                  <c:v>0.7046155868668734</c:v>
                </c:pt>
                <c:pt idx="44">
                  <c:v>0.7486402432102214</c:v>
                </c:pt>
                <c:pt idx="45">
                  <c:v>0.7510141646739885</c:v>
                </c:pt>
                <c:pt idx="46">
                  <c:v>0.7410514824047034</c:v>
                </c:pt>
                <c:pt idx="47">
                  <c:v>0.7852871700934414</c:v>
                </c:pt>
                <c:pt idx="48">
                  <c:v>0.7545911773387263</c:v>
                </c:pt>
                <c:pt idx="49">
                  <c:v>0.7711578347568852</c:v>
                </c:pt>
                <c:pt idx="50">
                  <c:v>0.7780810895618863</c:v>
                </c:pt>
                <c:pt idx="51">
                  <c:v>0.7914182254329353</c:v>
                </c:pt>
                <c:pt idx="52">
                  <c:v>0.8150060225372098</c:v>
                </c:pt>
                <c:pt idx="53">
                  <c:v>0.7956983402140363</c:v>
                </c:pt>
                <c:pt idx="54">
                  <c:v>0.8238146907144772</c:v>
                </c:pt>
                <c:pt idx="55">
                  <c:v>0.8717814629539274</c:v>
                </c:pt>
                <c:pt idx="56">
                  <c:v>0.61594724967706</c:v>
                </c:pt>
                <c:pt idx="57">
                  <c:v>0.8049950660809401</c:v>
                </c:pt>
                <c:pt idx="58">
                  <c:v>0.7713127950978426</c:v>
                </c:pt>
                <c:pt idx="59">
                  <c:v>0.7805897315481909</c:v>
                </c:pt>
                <c:pt idx="60">
                  <c:v>0.6388799987994929</c:v>
                </c:pt>
                <c:pt idx="61">
                  <c:v>0.6360847948497721</c:v>
                </c:pt>
                <c:pt idx="62">
                  <c:v>0.6327015945596497</c:v>
                </c:pt>
                <c:pt idx="63">
                  <c:v>0.5825030490587126</c:v>
                </c:pt>
                <c:pt idx="64">
                  <c:v>0.5703639538693238</c:v>
                </c:pt>
                <c:pt idx="65">
                  <c:v>0.5232892448501213</c:v>
                </c:pt>
                <c:pt idx="66">
                  <c:v>0.5231504710544126</c:v>
                </c:pt>
                <c:pt idx="67">
                  <c:v>0.5147914802047366</c:v>
                </c:pt>
                <c:pt idx="68">
                  <c:v>0.4552276224234234</c:v>
                </c:pt>
                <c:pt idx="69">
                  <c:v>0.48193227706301023</c:v>
                </c:pt>
                <c:pt idx="70">
                  <c:v>0.4630313730241482</c:v>
                </c:pt>
                <c:pt idx="71">
                  <c:v>0.45233738353053127</c:v>
                </c:pt>
                <c:pt idx="72">
                  <c:v>0.45137010784191295</c:v>
                </c:pt>
                <c:pt idx="73">
                  <c:v>0.41306210753053973</c:v>
                </c:pt>
                <c:pt idx="74">
                  <c:v>0.425549966640323</c:v>
                </c:pt>
                <c:pt idx="75">
                  <c:v>0.40737394594281084</c:v>
                </c:pt>
                <c:pt idx="76">
                  <c:v>0.393028809158641</c:v>
                </c:pt>
                <c:pt idx="77">
                  <c:v>0.39196336201690674</c:v>
                </c:pt>
                <c:pt idx="78">
                  <c:v>0.3613159901456531</c:v>
                </c:pt>
                <c:pt idx="79">
                  <c:v>0.34171911043313263</c:v>
                </c:pt>
                <c:pt idx="80">
                  <c:v>0.3355691754109277</c:v>
                </c:pt>
                <c:pt idx="81">
                  <c:v>0.32682754993347074</c:v>
                </c:pt>
                <c:pt idx="82">
                  <c:v>0.3255994152905998</c:v>
                </c:pt>
                <c:pt idx="83">
                  <c:v>0.3021887206199738</c:v>
                </c:pt>
                <c:pt idx="84">
                  <c:v>0.3367245259001276</c:v>
                </c:pt>
                <c:pt idx="85">
                  <c:v>0.313410572481334</c:v>
                </c:pt>
                <c:pt idx="86">
                  <c:v>0.326496055733993</c:v>
                </c:pt>
                <c:pt idx="87">
                  <c:v>0.3312571188461738</c:v>
                </c:pt>
                <c:pt idx="88">
                  <c:v>0.3214183395476007</c:v>
                </c:pt>
                <c:pt idx="89">
                  <c:v>0.3209511329003948</c:v>
                </c:pt>
                <c:pt idx="90">
                  <c:v>0.3156371965607216</c:v>
                </c:pt>
              </c:numCache>
            </c:numRef>
          </c:val>
          <c:smooth val="0"/>
        </c:ser>
        <c:marker val="1"/>
        <c:axId val="62741527"/>
        <c:axId val="27802832"/>
      </c:lineChart>
      <c:catAx>
        <c:axId val="6274152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180" b="0" i="0" u="none" baseline="0">
                <a:solidFill>
                  <a:srgbClr val="000000"/>
                </a:solidFill>
                <a:latin typeface="Arial"/>
                <a:ea typeface="Arial"/>
                <a:cs typeface="Arial"/>
              </a:defRPr>
            </a:pPr>
          </a:p>
        </c:txPr>
        <c:crossAx val="27802832"/>
        <c:crossesAt val="0"/>
        <c:auto val="1"/>
        <c:lblOffset val="100"/>
        <c:noMultiLvlLbl val="0"/>
      </c:catAx>
      <c:valAx>
        <c:axId val="27802832"/>
        <c:scaling>
          <c:orientation val="minMax"/>
        </c:scaling>
        <c:axPos val="l"/>
        <c:majorGridlines>
          <c:spPr>
            <a:ln w="12700">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1180" b="0" i="0" u="none" baseline="0">
                <a:solidFill>
                  <a:srgbClr val="000000"/>
                </a:solidFill>
                <a:latin typeface="Arial"/>
                <a:ea typeface="Arial"/>
                <a:cs typeface="Arial"/>
              </a:defRPr>
            </a:pPr>
          </a:p>
        </c:txPr>
        <c:crossAx val="62741527"/>
        <c:crossesAt val="1"/>
        <c:crossBetween val="midCat"/>
        <c:dispUnits/>
      </c:valAx>
      <c:spPr>
        <a:solidFill>
          <a:srgbClr val="C0C0C0"/>
        </a:solidFill>
        <a:ln w="12700">
          <a:solidFill>
            <a:srgbClr val="808080"/>
          </a:solidFill>
        </a:ln>
      </c:spPr>
    </c:plotArea>
    <c:legend>
      <c:legendPos val="r"/>
      <c:layout/>
      <c:overlay val="0"/>
      <c:spPr>
        <a:solidFill>
          <a:srgbClr val="FFFFFF"/>
        </a:solidFill>
        <a:ln w="12700">
          <a:solidFill>
            <a:srgbClr val="000000"/>
          </a:solidFill>
        </a:ln>
      </c:spPr>
      <c:txPr>
        <a:bodyPr vert="horz" rot="0"/>
        <a:lstStyle/>
        <a:p>
          <a:pPr>
            <a:defRPr lang="en-US" cap="none" sz="1180" b="0" i="0" u="none" baseline="0">
              <a:solidFill>
                <a:srgbClr val="000000"/>
              </a:solidFill>
              <a:latin typeface="Arial"/>
              <a:ea typeface="Arial"/>
              <a:cs typeface="Arial"/>
            </a:defRPr>
          </a:pPr>
        </a:p>
      </c:txPr>
    </c:legend>
    <c:plotVisOnly val="0"/>
    <c:dispBlanksAs val="gap"/>
    <c:showDLblsOverMax val="0"/>
  </c:chart>
  <c:spPr>
    <a:solidFill>
      <a:srgbClr val="FFFFFF"/>
    </a:solidFill>
    <a:ln w="12700">
      <a:solidFill>
        <a:srgbClr val="000000"/>
      </a:solid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21</xdr:row>
      <xdr:rowOff>152400</xdr:rowOff>
    </xdr:from>
    <xdr:to>
      <xdr:col>7</xdr:col>
      <xdr:colOff>133350</xdr:colOff>
      <xdr:row>37</xdr:row>
      <xdr:rowOff>0</xdr:rowOff>
    </xdr:to>
    <xdr:graphicFrame>
      <xdr:nvGraphicFramePr>
        <xdr:cNvPr id="1" name="Chart 1"/>
        <xdr:cNvGraphicFramePr/>
      </xdr:nvGraphicFramePr>
      <xdr:xfrm>
        <a:off x="590550" y="3552825"/>
        <a:ext cx="5895975" cy="2438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0</xdr:rowOff>
    </xdr:from>
    <xdr:to>
      <xdr:col>10</xdr:col>
      <xdr:colOff>0</xdr:colOff>
      <xdr:row>66</xdr:row>
      <xdr:rowOff>19050</xdr:rowOff>
    </xdr:to>
    <xdr:graphicFrame>
      <xdr:nvGraphicFramePr>
        <xdr:cNvPr id="1" name="Chart 1"/>
        <xdr:cNvGraphicFramePr/>
      </xdr:nvGraphicFramePr>
      <xdr:xfrm>
        <a:off x="19050" y="7286625"/>
        <a:ext cx="5410200" cy="3419475"/>
      </xdr:xfrm>
      <a:graphic>
        <a:graphicData uri="http://schemas.openxmlformats.org/drawingml/2006/chart">
          <c:chart xmlns:c="http://schemas.openxmlformats.org/drawingml/2006/chart" r:id="rId1"/>
        </a:graphicData>
      </a:graphic>
    </xdr:graphicFrame>
    <xdr:clientData/>
  </xdr:twoCellAnchor>
  <xdr:twoCellAnchor>
    <xdr:from>
      <xdr:col>10</xdr:col>
      <xdr:colOff>533400</xdr:colOff>
      <xdr:row>22</xdr:row>
      <xdr:rowOff>152400</xdr:rowOff>
    </xdr:from>
    <xdr:to>
      <xdr:col>20</xdr:col>
      <xdr:colOff>533400</xdr:colOff>
      <xdr:row>43</xdr:row>
      <xdr:rowOff>152400</xdr:rowOff>
    </xdr:to>
    <xdr:graphicFrame>
      <xdr:nvGraphicFramePr>
        <xdr:cNvPr id="2" name="Chart 2"/>
        <xdr:cNvGraphicFramePr/>
      </xdr:nvGraphicFramePr>
      <xdr:xfrm>
        <a:off x="5962650" y="3714750"/>
        <a:ext cx="5429250" cy="3400425"/>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0</xdr:row>
      <xdr:rowOff>0</xdr:rowOff>
    </xdr:from>
    <xdr:to>
      <xdr:col>20</xdr:col>
      <xdr:colOff>533400</xdr:colOff>
      <xdr:row>21</xdr:row>
      <xdr:rowOff>9525</xdr:rowOff>
    </xdr:to>
    <xdr:graphicFrame>
      <xdr:nvGraphicFramePr>
        <xdr:cNvPr id="3" name="Chart 3"/>
        <xdr:cNvGraphicFramePr/>
      </xdr:nvGraphicFramePr>
      <xdr:xfrm>
        <a:off x="5972175" y="0"/>
        <a:ext cx="5419725" cy="34099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9</xdr:col>
      <xdr:colOff>533400</xdr:colOff>
      <xdr:row>20</xdr:row>
      <xdr:rowOff>152400</xdr:rowOff>
    </xdr:to>
    <xdr:graphicFrame>
      <xdr:nvGraphicFramePr>
        <xdr:cNvPr id="4" name="Chart 4"/>
        <xdr:cNvGraphicFramePr/>
      </xdr:nvGraphicFramePr>
      <xdr:xfrm>
        <a:off x="0" y="0"/>
        <a:ext cx="5419725" cy="33909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9</xdr:col>
      <xdr:colOff>533400</xdr:colOff>
      <xdr:row>43</xdr:row>
      <xdr:rowOff>152400</xdr:rowOff>
    </xdr:to>
    <xdr:graphicFrame>
      <xdr:nvGraphicFramePr>
        <xdr:cNvPr id="5" name="Chart 5"/>
        <xdr:cNvGraphicFramePr/>
      </xdr:nvGraphicFramePr>
      <xdr:xfrm>
        <a:off x="0" y="3724275"/>
        <a:ext cx="5419725"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45</xdr:row>
      <xdr:rowOff>0</xdr:rowOff>
    </xdr:from>
    <xdr:to>
      <xdr:col>21</xdr:col>
      <xdr:colOff>19050</xdr:colOff>
      <xdr:row>65</xdr:row>
      <xdr:rowOff>152400</xdr:rowOff>
    </xdr:to>
    <xdr:graphicFrame>
      <xdr:nvGraphicFramePr>
        <xdr:cNvPr id="6" name="Chart 6"/>
        <xdr:cNvGraphicFramePr/>
      </xdr:nvGraphicFramePr>
      <xdr:xfrm>
        <a:off x="5972175" y="7286625"/>
        <a:ext cx="5448300" cy="33909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67</xdr:row>
      <xdr:rowOff>0</xdr:rowOff>
    </xdr:from>
    <xdr:to>
      <xdr:col>10</xdr:col>
      <xdr:colOff>9525</xdr:colOff>
      <xdr:row>88</xdr:row>
      <xdr:rowOff>0</xdr:rowOff>
    </xdr:to>
    <xdr:graphicFrame>
      <xdr:nvGraphicFramePr>
        <xdr:cNvPr id="7" name="Chart 7"/>
        <xdr:cNvGraphicFramePr/>
      </xdr:nvGraphicFramePr>
      <xdr:xfrm>
        <a:off x="0" y="10848975"/>
        <a:ext cx="5438775" cy="3400425"/>
      </xdr:xfrm>
      <a:graphic>
        <a:graphicData uri="http://schemas.openxmlformats.org/drawingml/2006/chart">
          <c:chart xmlns:c="http://schemas.openxmlformats.org/drawingml/2006/chart" r:id="rId7"/>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SHARED\MARJO\RA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mail.hawaii.edu/Tempinternetfile%255CTemporary%2520Internet%2520Files%255COLK2D%255CAggregate%2520Data%25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s"/>
      <sheetName val="VarNames"/>
      <sheetName val="Data"/>
      <sheetName val="Documentation"/>
    </sheetNames>
    <sheetDataSet>
      <sheetData sheetId="0">
        <row r="4">
          <cell r="C4" t="str">
            <v>Units</v>
          </cell>
          <cell r="E4">
            <v>66</v>
          </cell>
          <cell r="F4" t="str">
            <v>65+</v>
          </cell>
          <cell r="G4" t="str">
            <v>Single</v>
          </cell>
        </row>
        <row r="5">
          <cell r="C5" t="str">
            <v>Thousands</v>
          </cell>
          <cell r="E5">
            <v>71</v>
          </cell>
          <cell r="F5" t="str">
            <v>70+</v>
          </cell>
          <cell r="G5" t="str">
            <v>Single</v>
          </cell>
        </row>
        <row r="6">
          <cell r="C6" t="str">
            <v>Millions</v>
          </cell>
          <cell r="E6">
            <v>76</v>
          </cell>
          <cell r="F6" t="str">
            <v>75+</v>
          </cell>
          <cell r="G6" t="str">
            <v>Single</v>
          </cell>
        </row>
        <row r="7">
          <cell r="C7" t="str">
            <v>Billions</v>
          </cell>
          <cell r="E7">
            <v>81</v>
          </cell>
          <cell r="F7" t="str">
            <v>80+</v>
          </cell>
          <cell r="G7" t="str">
            <v>Single</v>
          </cell>
        </row>
        <row r="8">
          <cell r="C8" t="str">
            <v>Trillions</v>
          </cell>
          <cell r="E8">
            <v>86</v>
          </cell>
          <cell r="F8" t="str">
            <v>85+</v>
          </cell>
          <cell r="G8" t="str">
            <v>Single</v>
          </cell>
        </row>
        <row r="9">
          <cell r="E9">
            <v>91</v>
          </cell>
          <cell r="F9" t="str">
            <v>90+</v>
          </cell>
          <cell r="G9" t="str">
            <v>Single</v>
          </cell>
        </row>
        <row r="10">
          <cell r="E10">
            <v>96</v>
          </cell>
          <cell r="F10" t="str">
            <v>95+</v>
          </cell>
          <cell r="G10" t="str">
            <v>Single</v>
          </cell>
        </row>
        <row r="11">
          <cell r="E11">
            <v>101</v>
          </cell>
          <cell r="F11" t="str">
            <v>100+</v>
          </cell>
          <cell r="G11" t="str">
            <v>Single</v>
          </cell>
        </row>
        <row r="12">
          <cell r="E12">
            <v>106</v>
          </cell>
          <cell r="F12" t="str">
            <v>105+</v>
          </cell>
          <cell r="G12" t="str">
            <v>Single</v>
          </cell>
        </row>
        <row r="13">
          <cell r="E13">
            <v>111</v>
          </cell>
          <cell r="F13" t="str">
            <v>110+</v>
          </cell>
          <cell r="G13" t="str">
            <v>Single</v>
          </cell>
        </row>
        <row r="14">
          <cell r="E14">
            <v>14</v>
          </cell>
          <cell r="F14" t="str">
            <v>65+</v>
          </cell>
          <cell r="G14" t="str">
            <v>Five</v>
          </cell>
        </row>
        <row r="15">
          <cell r="E15">
            <v>15</v>
          </cell>
          <cell r="F15" t="str">
            <v>70+</v>
          </cell>
          <cell r="G15" t="str">
            <v>Five</v>
          </cell>
        </row>
        <row r="16">
          <cell r="E16">
            <v>16</v>
          </cell>
          <cell r="F16" t="str">
            <v>75+</v>
          </cell>
          <cell r="G16" t="str">
            <v>Five</v>
          </cell>
        </row>
        <row r="17">
          <cell r="E17">
            <v>17</v>
          </cell>
          <cell r="F17" t="str">
            <v>80+</v>
          </cell>
          <cell r="G17" t="str">
            <v>Five</v>
          </cell>
        </row>
        <row r="18">
          <cell r="E18">
            <v>18</v>
          </cell>
          <cell r="F18" t="str">
            <v>85+</v>
          </cell>
          <cell r="G18" t="str">
            <v>Five</v>
          </cell>
        </row>
        <row r="19">
          <cell r="E19">
            <v>19</v>
          </cell>
          <cell r="F19" t="str">
            <v>90+</v>
          </cell>
          <cell r="G19" t="str">
            <v>Five</v>
          </cell>
        </row>
        <row r="20">
          <cell r="E20">
            <v>20</v>
          </cell>
          <cell r="F20" t="str">
            <v>95+</v>
          </cell>
          <cell r="G20" t="str">
            <v>Five</v>
          </cell>
        </row>
        <row r="21">
          <cell r="E21">
            <v>21</v>
          </cell>
          <cell r="F21" t="str">
            <v>100+</v>
          </cell>
          <cell r="G21" t="str">
            <v>Five</v>
          </cell>
        </row>
        <row r="22">
          <cell r="E22">
            <v>22</v>
          </cell>
          <cell r="F22" t="str">
            <v>105+</v>
          </cell>
          <cell r="G22" t="str">
            <v>Five</v>
          </cell>
        </row>
        <row r="23">
          <cell r="E23">
            <v>23</v>
          </cell>
          <cell r="F23" t="str">
            <v>110+</v>
          </cell>
          <cell r="G23" t="str">
            <v>Five</v>
          </cell>
        </row>
        <row r="24">
          <cell r="E24">
            <v>0</v>
          </cell>
          <cell r="F24" t="str">
            <v>-</v>
          </cell>
          <cell r="G24" t="str">
            <v>-</v>
          </cell>
        </row>
      </sheetData>
      <sheetData sheetId="1">
        <row r="4">
          <cell r="B4">
            <v>0</v>
          </cell>
          <cell r="C4" t="str">
            <v> --</v>
          </cell>
        </row>
        <row r="5">
          <cell r="B5" t="str">
            <v>LCD</v>
          </cell>
          <cell r="C5" t="str">
            <v>LifeCycle Deficit </v>
          </cell>
        </row>
        <row r="6">
          <cell r="B6" t="str">
            <v>C</v>
          </cell>
          <cell r="C6" t="str">
            <v>Consumption  </v>
          </cell>
        </row>
        <row r="7">
          <cell r="B7" t="str">
            <v>CG</v>
          </cell>
          <cell r="C7" t="str">
            <v>Public Consumption  </v>
          </cell>
        </row>
        <row r="8">
          <cell r="B8" t="str">
            <v>CGE</v>
          </cell>
          <cell r="C8" t="str">
            <v>Public Consumption, Education</v>
          </cell>
        </row>
        <row r="9">
          <cell r="B9" t="str">
            <v>CGEC</v>
          </cell>
          <cell r="C9" t="str">
            <v>Public Consumption, Education, Current</v>
          </cell>
        </row>
        <row r="10">
          <cell r="B10" t="str">
            <v>CGEK</v>
          </cell>
          <cell r="C10" t="str">
            <v>Public Consumption, Education, Capital</v>
          </cell>
        </row>
        <row r="11">
          <cell r="B11" t="str">
            <v>CGH</v>
          </cell>
          <cell r="C11" t="str">
            <v>Public Consumption, Health </v>
          </cell>
        </row>
        <row r="12">
          <cell r="B12" t="str">
            <v>CGHC</v>
          </cell>
          <cell r="C12" t="str">
            <v>Public Consumption, Health, Current</v>
          </cell>
        </row>
        <row r="13">
          <cell r="B13" t="str">
            <v>CGHK</v>
          </cell>
          <cell r="C13" t="str">
            <v>Public Consumption, Health, Capital</v>
          </cell>
        </row>
        <row r="14">
          <cell r="B14" t="str">
            <v>CGX</v>
          </cell>
          <cell r="C14" t="str">
            <v>Public Consumption, Other  </v>
          </cell>
        </row>
        <row r="15">
          <cell r="B15" t="str">
            <v>CGXC</v>
          </cell>
          <cell r="C15" t="str">
            <v>Public Consumption, Other, Current</v>
          </cell>
        </row>
        <row r="16">
          <cell r="B16" t="str">
            <v>CGXK</v>
          </cell>
          <cell r="C16" t="str">
            <v>Public Consumption, Other, Capital</v>
          </cell>
        </row>
        <row r="17">
          <cell r="B17" t="str">
            <v>CF</v>
          </cell>
          <cell r="C17" t="str">
            <v>Private Consumption</v>
          </cell>
        </row>
        <row r="18">
          <cell r="B18" t="str">
            <v>CFE</v>
          </cell>
          <cell r="C18" t="str">
            <v>Private Consumption, Education</v>
          </cell>
        </row>
        <row r="19">
          <cell r="B19" t="str">
            <v>CFEC</v>
          </cell>
          <cell r="C19" t="str">
            <v>Private Consumption, Education, Current</v>
          </cell>
        </row>
        <row r="20">
          <cell r="B20" t="str">
            <v>CFEK</v>
          </cell>
          <cell r="C20" t="str">
            <v>Private Consumption, Education, Capital</v>
          </cell>
        </row>
        <row r="21">
          <cell r="B21" t="str">
            <v>CFH</v>
          </cell>
          <cell r="C21" t="str">
            <v>Private Consumption, Health</v>
          </cell>
        </row>
        <row r="22">
          <cell r="B22" t="str">
            <v>CFHC</v>
          </cell>
          <cell r="C22" t="str">
            <v>Private Consumption, Health, Current</v>
          </cell>
        </row>
        <row r="23">
          <cell r="B23" t="str">
            <v>CFHK</v>
          </cell>
          <cell r="C23" t="str">
            <v>Private Consumption, Health, Capital</v>
          </cell>
        </row>
        <row r="24">
          <cell r="B24" t="str">
            <v>CFR</v>
          </cell>
          <cell r="C24" t="str">
            <v>Private Consumption, Housing</v>
          </cell>
        </row>
        <row r="25">
          <cell r="B25" t="str">
            <v>CFRC</v>
          </cell>
          <cell r="C25" t="str">
            <v>Private Consumption, Housing, Current</v>
          </cell>
        </row>
        <row r="26">
          <cell r="B26" t="str">
            <v>CFRK</v>
          </cell>
          <cell r="C26" t="str">
            <v>Private Consumption, Housing, Capital</v>
          </cell>
        </row>
        <row r="27">
          <cell r="B27" t="str">
            <v>CFD</v>
          </cell>
          <cell r="C27" t="str">
            <v>Private Consumption, Durables</v>
          </cell>
        </row>
        <row r="28">
          <cell r="B28" t="str">
            <v>CFDC</v>
          </cell>
          <cell r="C28" t="str">
            <v>Private Consumption, Durables, Current</v>
          </cell>
        </row>
        <row r="29">
          <cell r="B29" t="str">
            <v>CFDK</v>
          </cell>
          <cell r="C29" t="str">
            <v>Private Consumption, Durables, Capital</v>
          </cell>
        </row>
        <row r="30">
          <cell r="B30" t="str">
            <v>CFX</v>
          </cell>
          <cell r="C30" t="str">
            <v>Private Consumption, Other</v>
          </cell>
        </row>
        <row r="31">
          <cell r="B31" t="str">
            <v>CFXC</v>
          </cell>
          <cell r="C31" t="str">
            <v>Private Consumption, Other, Current</v>
          </cell>
        </row>
        <row r="32">
          <cell r="B32" t="str">
            <v>CFXK</v>
          </cell>
          <cell r="C32" t="str">
            <v>Private Consumption, Other, Capital</v>
          </cell>
        </row>
        <row r="33">
          <cell r="B33" t="str">
            <v>YL</v>
          </cell>
          <cell r="C33" t="str">
            <v>Labor Income </v>
          </cell>
        </row>
        <row r="34">
          <cell r="B34" t="str">
            <v>YLE</v>
          </cell>
          <cell r="C34" t="str">
            <v>Earnings </v>
          </cell>
        </row>
        <row r="35">
          <cell r="B35" t="str">
            <v>YLF</v>
          </cell>
          <cell r="C35" t="str">
            <v>Benefits</v>
          </cell>
        </row>
        <row r="36">
          <cell r="B36" t="str">
            <v>YLFH</v>
          </cell>
          <cell r="C36" t="str">
            <v>Benefits, Health Care</v>
          </cell>
        </row>
        <row r="37">
          <cell r="B37" t="str">
            <v>YLFU</v>
          </cell>
          <cell r="C37" t="str">
            <v>Benefits, Unemployment</v>
          </cell>
        </row>
        <row r="38">
          <cell r="B38" t="str">
            <v>YLFP</v>
          </cell>
          <cell r="C38" t="str">
            <v>Benefits, Pensions</v>
          </cell>
        </row>
        <row r="39">
          <cell r="B39" t="str">
            <v>YLFX</v>
          </cell>
          <cell r="C39" t="str">
            <v>Benefits, Other</v>
          </cell>
        </row>
        <row r="40">
          <cell r="B40" t="str">
            <v>YLS</v>
          </cell>
          <cell r="C40" t="str">
            <v>Self-employment Labor Income</v>
          </cell>
        </row>
        <row r="41">
          <cell r="B41" t="str">
            <v>YLX</v>
          </cell>
          <cell r="C41" t="str">
            <v>Labor Income, Other</v>
          </cell>
        </row>
        <row r="42">
          <cell r="B42" t="str">
            <v>R</v>
          </cell>
          <cell r="C42" t="str">
            <v>Reallocations</v>
          </cell>
        </row>
        <row r="43">
          <cell r="B43" t="str">
            <v>RA</v>
          </cell>
          <cell r="C43" t="str">
            <v>Asset-based Reallocations</v>
          </cell>
        </row>
        <row r="44">
          <cell r="B44" t="str">
            <v>YA</v>
          </cell>
          <cell r="C44" t="str">
            <v>Asset Income</v>
          </cell>
        </row>
        <row r="45">
          <cell r="B45" t="str">
            <v>S</v>
          </cell>
          <cell r="C45" t="str">
            <v>Saving</v>
          </cell>
        </row>
        <row r="46">
          <cell r="B46" t="str">
            <v>RAF</v>
          </cell>
          <cell r="C46" t="str">
            <v>Private Asset-based Reallocations</v>
          </cell>
        </row>
        <row r="47">
          <cell r="B47" t="str">
            <v>YAF</v>
          </cell>
          <cell r="C47" t="str">
            <v>Private Asset Income</v>
          </cell>
        </row>
        <row r="48">
          <cell r="B48" t="str">
            <v>YKF</v>
          </cell>
          <cell r="C48" t="str">
            <v>Private Capital Income</v>
          </cell>
        </row>
        <row r="49">
          <cell r="B49" t="str">
            <v>YKFH</v>
          </cell>
          <cell r="C49" t="str">
            <v>Income, Owner-occupied Housing</v>
          </cell>
        </row>
        <row r="50">
          <cell r="B50" t="str">
            <v>YKFD</v>
          </cell>
          <cell r="C50" t="str">
            <v>Income, Consumer Durables</v>
          </cell>
        </row>
        <row r="51">
          <cell r="B51" t="str">
            <v>YKFB</v>
          </cell>
          <cell r="C51" t="str">
            <v>Income, Unincorporated Enterprise</v>
          </cell>
        </row>
        <row r="52">
          <cell r="B52" t="str">
            <v>YKFC</v>
          </cell>
          <cell r="C52" t="str">
            <v>Income, Corporate</v>
          </cell>
        </row>
        <row r="53">
          <cell r="B53" t="str">
            <v>YKFSOE</v>
          </cell>
          <cell r="C53" t="str">
            <v>Income, Public Property and Enterprises</v>
          </cell>
        </row>
        <row r="54">
          <cell r="B54" t="str">
            <v>YLR</v>
          </cell>
          <cell r="C54" t="str">
            <v>Private Rent</v>
          </cell>
        </row>
        <row r="55">
          <cell r="B55" t="str">
            <v>YLRI</v>
          </cell>
          <cell r="C55" t="str">
            <v>Private Rent, Inflows</v>
          </cell>
        </row>
        <row r="56">
          <cell r="B56" t="str">
            <v>YLRO</v>
          </cell>
          <cell r="C56" t="str">
            <v>Private Rent, Outflows</v>
          </cell>
        </row>
        <row r="57">
          <cell r="B57" t="str">
            <v>YMF</v>
          </cell>
          <cell r="C57" t="str">
            <v>Private Interest</v>
          </cell>
        </row>
        <row r="58">
          <cell r="B58" t="str">
            <v>YMFI</v>
          </cell>
          <cell r="C58" t="str">
            <v>Private Interest Inflows</v>
          </cell>
        </row>
        <row r="59">
          <cell r="B59" t="str">
            <v>YMFO</v>
          </cell>
          <cell r="C59" t="str">
            <v>Private Interest Outflows</v>
          </cell>
        </row>
        <row r="60">
          <cell r="B60" t="str">
            <v>SF</v>
          </cell>
          <cell r="C60" t="str">
            <v>Private Saving</v>
          </cell>
        </row>
        <row r="61">
          <cell r="B61" t="str">
            <v>SKF</v>
          </cell>
          <cell r="C61" t="str">
            <v>Private Investment</v>
          </cell>
        </row>
        <row r="62">
          <cell r="B62" t="str">
            <v>SKFH</v>
          </cell>
          <cell r="C62" t="str">
            <v>Private Investment, Owner-occupied Housing</v>
          </cell>
        </row>
        <row r="63">
          <cell r="B63" t="str">
            <v>SKFD</v>
          </cell>
          <cell r="C63" t="str">
            <v>Private Investment, Consumer Durables</v>
          </cell>
        </row>
        <row r="64">
          <cell r="B64" t="str">
            <v>SKFB</v>
          </cell>
          <cell r="C64" t="str">
            <v>Private Investment, Unincorporated Enterprise</v>
          </cell>
        </row>
        <row r="65">
          <cell r="B65" t="str">
            <v>SKFC</v>
          </cell>
          <cell r="C65" t="str">
            <v>Private Investment, Corporate</v>
          </cell>
        </row>
        <row r="66">
          <cell r="B66" t="str">
            <v>SKFSOE</v>
          </cell>
          <cell r="C66" t="str">
            <v>Private Investment, Public Property and Enterprises</v>
          </cell>
        </row>
        <row r="67">
          <cell r="B67" t="str">
            <v>SLF</v>
          </cell>
          <cell r="C67" t="str">
            <v>Private Accumulation of Land</v>
          </cell>
        </row>
        <row r="68">
          <cell r="B68" t="str">
            <v>SMF</v>
          </cell>
          <cell r="C68" t="str">
            <v>Private Accumulation of Credit</v>
          </cell>
        </row>
        <row r="69">
          <cell r="B69" t="str">
            <v>RAG</v>
          </cell>
          <cell r="C69" t="str">
            <v>Public Asset-based Reallocations</v>
          </cell>
        </row>
        <row r="70">
          <cell r="B70" t="str">
            <v>YAG</v>
          </cell>
          <cell r="C70" t="str">
            <v>Public Asset Income</v>
          </cell>
        </row>
        <row r="71">
          <cell r="B71" t="str">
            <v>YKG</v>
          </cell>
          <cell r="C71" t="str">
            <v>Public Capital Income</v>
          </cell>
        </row>
        <row r="72">
          <cell r="B72" t="str">
            <v>YKGE</v>
          </cell>
          <cell r="C72" t="str">
            <v>Income, Education</v>
          </cell>
        </row>
        <row r="73">
          <cell r="B73" t="str">
            <v>YKGH</v>
          </cell>
          <cell r="C73" t="str">
            <v>Income, Health</v>
          </cell>
        </row>
        <row r="74">
          <cell r="B74" t="str">
            <v>YKGX</v>
          </cell>
          <cell r="C74" t="str">
            <v>Income, Other</v>
          </cell>
        </row>
        <row r="75">
          <cell r="B75" t="str">
            <v>YMG</v>
          </cell>
          <cell r="C75" t="str">
            <v>Public Credit Income</v>
          </cell>
        </row>
        <row r="76">
          <cell r="B76" t="str">
            <v>YMGT</v>
          </cell>
          <cell r="C76" t="str">
            <v>Public Credit Income, Taxpayers</v>
          </cell>
        </row>
        <row r="77">
          <cell r="B77" t="str">
            <v>YMGV</v>
          </cell>
          <cell r="C77" t="str">
            <v>Public Credit Income, Investors</v>
          </cell>
        </row>
        <row r="78">
          <cell r="B78" t="str">
            <v>SG</v>
          </cell>
          <cell r="C78" t="str">
            <v>Public Saving</v>
          </cell>
        </row>
        <row r="79">
          <cell r="B79" t="str">
            <v>SKG</v>
          </cell>
          <cell r="C79" t="str">
            <v>Public Investment</v>
          </cell>
        </row>
        <row r="80">
          <cell r="B80" t="str">
            <v>SKGE</v>
          </cell>
          <cell r="C80" t="str">
            <v>Public Investment, Education</v>
          </cell>
        </row>
        <row r="81">
          <cell r="B81" t="str">
            <v>SKGF</v>
          </cell>
          <cell r="C81" t="str">
            <v>Public Investment, Health</v>
          </cell>
        </row>
        <row r="82">
          <cell r="B82" t="str">
            <v>SKGX</v>
          </cell>
          <cell r="C82" t="str">
            <v>Public Investment, Other</v>
          </cell>
        </row>
        <row r="83">
          <cell r="B83" t="str">
            <v>SMG</v>
          </cell>
          <cell r="C83" t="str">
            <v>Public Lending</v>
          </cell>
        </row>
        <row r="84">
          <cell r="B84" t="str">
            <v>SMGT</v>
          </cell>
          <cell r="C84" t="str">
            <v>Public Lending, Taxpayers</v>
          </cell>
        </row>
        <row r="85">
          <cell r="B85" t="str">
            <v>SMGV</v>
          </cell>
          <cell r="C85" t="str">
            <v>Public Lending, Investors</v>
          </cell>
        </row>
        <row r="86">
          <cell r="B86" t="str">
            <v>BG</v>
          </cell>
          <cell r="C86" t="str">
            <v>Public Bequest</v>
          </cell>
        </row>
        <row r="87">
          <cell r="B87" t="str">
            <v>BKG</v>
          </cell>
          <cell r="C87" t="str">
            <v>Public Bequest, Capital</v>
          </cell>
        </row>
        <row r="88">
          <cell r="B88" t="str">
            <v>BMG</v>
          </cell>
          <cell r="C88" t="str">
            <v>Public Bequest, Credit</v>
          </cell>
        </row>
        <row r="89">
          <cell r="B89" t="str">
            <v>T</v>
          </cell>
          <cell r="C89" t="str">
            <v>Transfers</v>
          </cell>
        </row>
        <row r="90">
          <cell r="B90" t="str">
            <v>TG</v>
          </cell>
          <cell r="C90" t="str">
            <v>Public Transfers</v>
          </cell>
        </row>
        <row r="91">
          <cell r="B91" t="str">
            <v>TGE</v>
          </cell>
          <cell r="C91" t="str">
            <v>Public Education</v>
          </cell>
        </row>
        <row r="92">
          <cell r="B92" t="str">
            <v>TGEI</v>
          </cell>
          <cell r="C92" t="str">
            <v>Public Education, Inflows</v>
          </cell>
        </row>
        <row r="93">
          <cell r="B93" t="str">
            <v>TGEO</v>
          </cell>
          <cell r="C93" t="str">
            <v>Public Education, Outflows</v>
          </cell>
        </row>
        <row r="94">
          <cell r="B94" t="str">
            <v>TGH</v>
          </cell>
          <cell r="C94" t="str">
            <v>Public Health Care</v>
          </cell>
        </row>
        <row r="95">
          <cell r="B95" t="str">
            <v>TGHI</v>
          </cell>
          <cell r="C95" t="str">
            <v>Public Health Care, Inflows</v>
          </cell>
        </row>
        <row r="96">
          <cell r="B96" t="str">
            <v>TGHO</v>
          </cell>
          <cell r="C96" t="str">
            <v>Public Health Care, Outflows</v>
          </cell>
        </row>
        <row r="97">
          <cell r="B97" t="str">
            <v>TGSOA</v>
          </cell>
          <cell r="C97" t="str">
            <v>Public Pensions</v>
          </cell>
        </row>
        <row r="98">
          <cell r="B98" t="str">
            <v>TGSOAI</v>
          </cell>
          <cell r="C98" t="str">
            <v>Public Pensions, Inflows</v>
          </cell>
        </row>
        <row r="99">
          <cell r="B99" t="str">
            <v>TGSOAO</v>
          </cell>
          <cell r="C99" t="str">
            <v>Public Pensions, Outflows</v>
          </cell>
        </row>
        <row r="100">
          <cell r="B100" t="str">
            <v>TGXI</v>
          </cell>
          <cell r="C100" t="str">
            <v>Public Transfers, Other In-Kind</v>
          </cell>
        </row>
        <row r="101">
          <cell r="B101" t="str">
            <v>TGXII</v>
          </cell>
          <cell r="C101" t="str">
            <v>Public Transfers, Other In-Kind, Inflows</v>
          </cell>
        </row>
        <row r="102">
          <cell r="B102" t="str">
            <v>TGXIO</v>
          </cell>
          <cell r="C102" t="str">
            <v>Public Transfers, Other In-Kind, Outflows</v>
          </cell>
        </row>
        <row r="103">
          <cell r="B103" t="str">
            <v>TGXC</v>
          </cell>
          <cell r="C103" t="str">
            <v>Public Transfers, Other Cash</v>
          </cell>
        </row>
        <row r="104">
          <cell r="B104" t="str">
            <v>TGXCI</v>
          </cell>
          <cell r="C104" t="str">
            <v>Public Transfers, Other Cash, Inflows</v>
          </cell>
        </row>
        <row r="105">
          <cell r="B105" t="str">
            <v>TGXCO</v>
          </cell>
          <cell r="C105" t="str">
            <v>Public Transfers, Other Cash, Outflows</v>
          </cell>
        </row>
        <row r="106">
          <cell r="B106" t="str">
            <v>TGNF</v>
          </cell>
          <cell r="C106" t="str">
            <v>Public Transfers, Net Foreign</v>
          </cell>
        </row>
        <row r="107">
          <cell r="B107" t="str">
            <v>TGS</v>
          </cell>
          <cell r="C107" t="str">
            <v>Social Protection, Other</v>
          </cell>
        </row>
        <row r="108">
          <cell r="B108" t="str">
            <v>TGSI</v>
          </cell>
          <cell r="C108" t="str">
            <v>Social Protection, Other, Inflows</v>
          </cell>
        </row>
        <row r="109">
          <cell r="B109" t="str">
            <v>TGSO</v>
          </cell>
          <cell r="C109" t="str">
            <v>Social Protection, Other, Outflows</v>
          </cell>
        </row>
        <row r="110">
          <cell r="B110" t="str">
            <v>TGSD</v>
          </cell>
          <cell r="C110" t="str">
            <v>Social Protection, Sickness and Disability</v>
          </cell>
        </row>
        <row r="111">
          <cell r="B111" t="str">
            <v>TGSDI</v>
          </cell>
          <cell r="C111" t="str">
            <v>Sickness and Disability, Inflows</v>
          </cell>
        </row>
        <row r="112">
          <cell r="B112" t="str">
            <v>TGSDO</v>
          </cell>
          <cell r="C112" t="str">
            <v>Sickness and Disability, Outflows</v>
          </cell>
        </row>
        <row r="113">
          <cell r="B113" t="str">
            <v>TGSS</v>
          </cell>
          <cell r="C113" t="str">
            <v>Social Protection, Survivors</v>
          </cell>
        </row>
        <row r="114">
          <cell r="B114" t="str">
            <v>TGSSI</v>
          </cell>
          <cell r="C114" t="str">
            <v>Survivors, Inflows</v>
          </cell>
        </row>
        <row r="115">
          <cell r="B115" t="str">
            <v>TGSSO</v>
          </cell>
          <cell r="C115" t="str">
            <v>Survivors, Outflows</v>
          </cell>
        </row>
        <row r="116">
          <cell r="B116" t="str">
            <v>TGSF</v>
          </cell>
          <cell r="C116" t="str">
            <v>Social Protection, Family and Children</v>
          </cell>
        </row>
        <row r="117">
          <cell r="B117" t="str">
            <v>TGSFI</v>
          </cell>
          <cell r="C117" t="str">
            <v>Family and Children, Inflows</v>
          </cell>
        </row>
        <row r="118">
          <cell r="B118" t="str">
            <v>TGSFO</v>
          </cell>
          <cell r="C118" t="str">
            <v>Family and Children, Outflows</v>
          </cell>
        </row>
        <row r="119">
          <cell r="B119" t="str">
            <v>TGSU</v>
          </cell>
          <cell r="C119" t="str">
            <v>Social Protection, Unemployment</v>
          </cell>
        </row>
        <row r="120">
          <cell r="B120" t="str">
            <v>TGSUI</v>
          </cell>
          <cell r="C120" t="str">
            <v>Unemployment, Inflows</v>
          </cell>
        </row>
        <row r="121">
          <cell r="B121" t="str">
            <v>TGSUO</v>
          </cell>
          <cell r="C121" t="str">
            <v>Unemployment, Outflows</v>
          </cell>
        </row>
        <row r="122">
          <cell r="B122" t="str">
            <v>TGSH</v>
          </cell>
          <cell r="C122" t="str">
            <v>Social Protection, Housing</v>
          </cell>
        </row>
        <row r="123">
          <cell r="B123" t="str">
            <v>TGSHI</v>
          </cell>
          <cell r="C123" t="str">
            <v>Housing, Inflows</v>
          </cell>
        </row>
        <row r="124">
          <cell r="B124" t="str">
            <v>TGSHO</v>
          </cell>
          <cell r="C124" t="str">
            <v>Housing, Outflows</v>
          </cell>
        </row>
        <row r="125">
          <cell r="B125" t="str">
            <v>TGSX</v>
          </cell>
          <cell r="C125" t="str">
            <v>Social Protection, Miscellaneous</v>
          </cell>
        </row>
        <row r="126">
          <cell r="B126" t="str">
            <v>TGSXI</v>
          </cell>
          <cell r="C126" t="str">
            <v>Social Protection, Miscellaneous, Inflows</v>
          </cell>
        </row>
        <row r="127">
          <cell r="B127" t="str">
            <v>TGSXO</v>
          </cell>
          <cell r="C127" t="str">
            <v>Social Protection, Miscellaneous, Outflows</v>
          </cell>
        </row>
        <row r="128">
          <cell r="B128" t="str">
            <v>TGD</v>
          </cell>
          <cell r="C128" t="str">
            <v>Public Transfers, Domestic</v>
          </cell>
        </row>
        <row r="129">
          <cell r="B129" t="str">
            <v>TGDI</v>
          </cell>
          <cell r="C129" t="str">
            <v>Public Transfers, Domestic, Inflows</v>
          </cell>
        </row>
        <row r="130">
          <cell r="B130" t="str">
            <v>TGDO</v>
          </cell>
          <cell r="C130" t="str">
            <v>Public Transfers, Domestic, Outflows</v>
          </cell>
        </row>
        <row r="131">
          <cell r="B131" t="str">
            <v>TGC</v>
          </cell>
          <cell r="C131" t="str">
            <v>Collective Goods and Services</v>
          </cell>
        </row>
        <row r="132">
          <cell r="B132" t="str">
            <v>TGCI</v>
          </cell>
          <cell r="C132" t="str">
            <v>Collective, Inflows</v>
          </cell>
        </row>
        <row r="133">
          <cell r="B133" t="str">
            <v>TGCO</v>
          </cell>
          <cell r="C133" t="str">
            <v>Collective, Outflows</v>
          </cell>
        </row>
        <row r="134">
          <cell r="B134" t="str">
            <v>TGCN</v>
          </cell>
          <cell r="C134" t="str">
            <v>Collective, Non-Congestible</v>
          </cell>
        </row>
        <row r="135">
          <cell r="B135" t="str">
            <v>TGCC</v>
          </cell>
          <cell r="C135" t="str">
            <v>Collective, Congestible</v>
          </cell>
        </row>
        <row r="136">
          <cell r="B136" t="str">
            <v>TP</v>
          </cell>
          <cell r="C136" t="str">
            <v>Private Transfers</v>
          </cell>
        </row>
        <row r="137">
          <cell r="B137" t="str">
            <v>TPI</v>
          </cell>
          <cell r="C137" t="str">
            <v>Private Transfers, Inflows</v>
          </cell>
        </row>
        <row r="138">
          <cell r="B138" t="str">
            <v>TPO</v>
          </cell>
          <cell r="C138" t="str">
            <v>Private Transfers, Outflows</v>
          </cell>
        </row>
        <row r="139">
          <cell r="B139" t="str">
            <v>TPIV</v>
          </cell>
          <cell r="C139" t="str">
            <v>Private Transfers, Intervivos</v>
          </cell>
        </row>
        <row r="140">
          <cell r="B140" t="str">
            <v>TPIVI</v>
          </cell>
          <cell r="C140" t="str">
            <v>Private Transfers, Intervivos, Inflows</v>
          </cell>
        </row>
        <row r="141">
          <cell r="B141" t="str">
            <v>TPIVO</v>
          </cell>
          <cell r="C141" t="str">
            <v>Private Transfers, Intervivos, Outflows</v>
          </cell>
        </row>
        <row r="142">
          <cell r="B142" t="str">
            <v>TPC</v>
          </cell>
          <cell r="C142" t="str">
            <v>Private Transfers, Consumption</v>
          </cell>
        </row>
        <row r="143">
          <cell r="B143" t="str">
            <v>TPCI</v>
          </cell>
          <cell r="C143" t="str">
            <v>Private Transfers, Consumption, Inflows</v>
          </cell>
        </row>
        <row r="144">
          <cell r="B144" t="str">
            <v>TPCO</v>
          </cell>
          <cell r="C144" t="str">
            <v>Private Transfers, Consumption, Outflows</v>
          </cell>
        </row>
        <row r="145">
          <cell r="B145" t="str">
            <v>TPB</v>
          </cell>
          <cell r="C145" t="str">
            <v>Interhousehold</v>
          </cell>
        </row>
        <row r="146">
          <cell r="B146" t="str">
            <v>TPBI</v>
          </cell>
          <cell r="C146" t="str">
            <v>Interhousehold, Inflows</v>
          </cell>
        </row>
        <row r="147">
          <cell r="B147" t="str">
            <v>TPBO</v>
          </cell>
          <cell r="C147" t="str">
            <v>Interhousehold, Outflows</v>
          </cell>
        </row>
        <row r="148">
          <cell r="B148" t="str">
            <v>TPCR</v>
          </cell>
          <cell r="C148" t="str">
            <v>Transfers through Charitable and Religious Organizations</v>
          </cell>
        </row>
        <row r="149">
          <cell r="B149" t="str">
            <v>TPCRI</v>
          </cell>
          <cell r="C149" t="str">
            <v>Transfers through Charities, Inflows</v>
          </cell>
        </row>
        <row r="150">
          <cell r="B150" t="str">
            <v>TPCRO</v>
          </cell>
          <cell r="C150" t="str">
            <v>Transfers through Charities, Outflows</v>
          </cell>
        </row>
        <row r="151">
          <cell r="B151" t="str">
            <v>TPW</v>
          </cell>
          <cell r="C151" t="str">
            <v>Intrahousehold Transfers</v>
          </cell>
        </row>
        <row r="152">
          <cell r="B152" t="str">
            <v>TPWI</v>
          </cell>
          <cell r="C152" t="str">
            <v>Intrahousehold Transfers, Inflows</v>
          </cell>
        </row>
        <row r="153">
          <cell r="B153" t="str">
            <v>TPWO</v>
          </cell>
          <cell r="C153" t="str">
            <v>Intrahousehold Transfers, Outflows</v>
          </cell>
        </row>
        <row r="154">
          <cell r="B154" t="str">
            <v>TPWE</v>
          </cell>
          <cell r="C154" t="str">
            <v>Intrahousehold, Education</v>
          </cell>
        </row>
        <row r="155">
          <cell r="B155" t="str">
            <v>TPWEI</v>
          </cell>
          <cell r="C155" t="str">
            <v>Intrahousehold, Education, Inflows</v>
          </cell>
        </row>
        <row r="156">
          <cell r="B156" t="str">
            <v>TPWEO</v>
          </cell>
          <cell r="C156" t="str">
            <v>Intrahousehold, Education, Outflows</v>
          </cell>
        </row>
        <row r="157">
          <cell r="B157" t="str">
            <v>TPWH</v>
          </cell>
          <cell r="C157" t="str">
            <v>Intrahousehold, Health</v>
          </cell>
        </row>
        <row r="158">
          <cell r="B158" t="str">
            <v>TPWHI</v>
          </cell>
          <cell r="C158" t="str">
            <v>Intrahousehold, Health, Inflows</v>
          </cell>
        </row>
        <row r="159">
          <cell r="B159" t="str">
            <v>TPWHO</v>
          </cell>
          <cell r="C159" t="str">
            <v>Intrahousehold, Health, Outflows</v>
          </cell>
        </row>
        <row r="160">
          <cell r="B160" t="str">
            <v>TPWA</v>
          </cell>
          <cell r="C160" t="str">
            <v>Intrahousehold, Housing</v>
          </cell>
        </row>
        <row r="161">
          <cell r="B161" t="str">
            <v>TPWAI</v>
          </cell>
          <cell r="C161" t="str">
            <v>Intrahousehold, Housing, Inflows</v>
          </cell>
        </row>
        <row r="162">
          <cell r="B162" t="str">
            <v>TPWAO</v>
          </cell>
          <cell r="C162" t="str">
            <v>Intrahousehold, Housing, Outflows</v>
          </cell>
        </row>
        <row r="163">
          <cell r="B163" t="str">
            <v>TPWX</v>
          </cell>
          <cell r="C163" t="str">
            <v>Intrahousehold, Other</v>
          </cell>
        </row>
        <row r="164">
          <cell r="B164" t="str">
            <v>TPWXI</v>
          </cell>
          <cell r="C164" t="str">
            <v>Intrahousehold, Other, Inflows</v>
          </cell>
        </row>
        <row r="165">
          <cell r="B165" t="str">
            <v>TPWXO</v>
          </cell>
          <cell r="C165" t="str">
            <v>Intrahousehold, Other, Outflows</v>
          </cell>
        </row>
        <row r="166">
          <cell r="B166" t="str">
            <v>TPWS</v>
          </cell>
          <cell r="C166" t="str">
            <v>Intrahousehold, Saving</v>
          </cell>
        </row>
        <row r="167">
          <cell r="B167" t="str">
            <v>TPWSI</v>
          </cell>
          <cell r="C167" t="str">
            <v>Intrahousehold, Saving, Inflows</v>
          </cell>
        </row>
        <row r="168">
          <cell r="B168" t="str">
            <v>TPWSO</v>
          </cell>
          <cell r="C168" t="str">
            <v>Intrahousehold, Saving, Outflows</v>
          </cell>
        </row>
        <row r="169">
          <cell r="B169" t="str">
            <v>TPBB</v>
          </cell>
          <cell r="C169" t="str">
            <v>Private Transfers, Bequests</v>
          </cell>
        </row>
        <row r="170">
          <cell r="B170" t="str">
            <v>TPBBI</v>
          </cell>
          <cell r="C170" t="str">
            <v>Bequests, Inflows</v>
          </cell>
        </row>
        <row r="171">
          <cell r="B171" t="str">
            <v>TPBBO</v>
          </cell>
          <cell r="C171" t="str">
            <v>Bequests, Outflows</v>
          </cell>
        </row>
        <row r="172">
          <cell r="B172" t="str">
            <v>W</v>
          </cell>
          <cell r="C172" t="str">
            <v>LifeCycle Wealth</v>
          </cell>
        </row>
        <row r="173">
          <cell r="B173" t="str">
            <v>WK</v>
          </cell>
          <cell r="C173" t="str">
            <v>Assets</v>
          </cell>
        </row>
        <row r="174">
          <cell r="B174" t="str">
            <v>WKH</v>
          </cell>
          <cell r="C174" t="str">
            <v>Assets, Owner-occupied housing</v>
          </cell>
        </row>
        <row r="175">
          <cell r="B175" t="str">
            <v>WKD</v>
          </cell>
          <cell r="C175" t="str">
            <v>Assets, Consumer durables</v>
          </cell>
        </row>
        <row r="176">
          <cell r="B176" t="str">
            <v>WKU</v>
          </cell>
          <cell r="C176" t="str">
            <v>Assets, Business, unincorporated enterprise</v>
          </cell>
        </row>
        <row r="177">
          <cell r="B177" t="str">
            <v>WKC</v>
          </cell>
          <cell r="C177" t="str">
            <v>Assets, Corporate profits</v>
          </cell>
        </row>
        <row r="178">
          <cell r="B178" t="str">
            <v>WKSOE</v>
          </cell>
          <cell r="C178" t="str">
            <v>Assets, State owned enterprise</v>
          </cell>
        </row>
        <row r="179">
          <cell r="B179" t="str">
            <v>WKX</v>
          </cell>
          <cell r="C179" t="str">
            <v>Assets, Other</v>
          </cell>
        </row>
        <row r="180">
          <cell r="B180" t="str">
            <v>WT</v>
          </cell>
          <cell r="C180" t="str">
            <v>Transfer Wealth</v>
          </cell>
        </row>
        <row r="181">
          <cell r="B181" t="str">
            <v>WTG</v>
          </cell>
          <cell r="C181" t="str">
            <v>Public Transfer Wealth</v>
          </cell>
        </row>
        <row r="182">
          <cell r="B182" t="str">
            <v>WTGNM</v>
          </cell>
          <cell r="C182" t="str">
            <v>Public Transfer Wealth, Non Market</v>
          </cell>
        </row>
        <row r="183">
          <cell r="B183" t="str">
            <v>WTGC</v>
          </cell>
          <cell r="C183" t="str">
            <v>Public Transfer Wealth, Collective Services</v>
          </cell>
        </row>
        <row r="184">
          <cell r="B184" t="str">
            <v>WTGCN</v>
          </cell>
          <cell r="C184" t="str">
            <v>Public Transfer Wealth, Public Goods and Services</v>
          </cell>
        </row>
        <row r="185">
          <cell r="B185" t="str">
            <v>WTGCC</v>
          </cell>
          <cell r="C185" t="str">
            <v>Public Transfer Wealth, Congestible Goods and Services</v>
          </cell>
        </row>
        <row r="186">
          <cell r="B186" t="str">
            <v>WTGH</v>
          </cell>
          <cell r="C186" t="str">
            <v>Public Transfer Wealth, Health</v>
          </cell>
        </row>
        <row r="187">
          <cell r="B187" t="str">
            <v>WTGE</v>
          </cell>
          <cell r="C187" t="str">
            <v>Public Transfer Wealth, Education</v>
          </cell>
        </row>
        <row r="188">
          <cell r="B188" t="str">
            <v>WTGS</v>
          </cell>
          <cell r="C188" t="str">
            <v>Public Transfer Wealth, Social Protection</v>
          </cell>
        </row>
        <row r="189">
          <cell r="B189" t="str">
            <v>WTGSD</v>
          </cell>
          <cell r="C189" t="str">
            <v>Public Transfer Wealth, Sickness and disability</v>
          </cell>
        </row>
        <row r="190">
          <cell r="B190" t="str">
            <v>WTGSOA</v>
          </cell>
          <cell r="C190" t="str">
            <v>Public Transfer Wealth, Old age</v>
          </cell>
        </row>
        <row r="191">
          <cell r="B191" t="str">
            <v>WTGSS</v>
          </cell>
          <cell r="C191" t="str">
            <v>Public Transfer Wealth, Survivors</v>
          </cell>
        </row>
        <row r="192">
          <cell r="B192" t="str">
            <v>WTGSF</v>
          </cell>
          <cell r="C192" t="str">
            <v>Public Transfer Wealth, Family and children</v>
          </cell>
        </row>
        <row r="193">
          <cell r="B193" t="str">
            <v>WTGSU</v>
          </cell>
          <cell r="C193" t="str">
            <v>Public Transfer Wealth, Unemployment</v>
          </cell>
        </row>
        <row r="194">
          <cell r="B194" t="str">
            <v>WTGSH</v>
          </cell>
          <cell r="C194" t="str">
            <v>Public Transfer Wealth, Housing</v>
          </cell>
        </row>
        <row r="195">
          <cell r="B195" t="str">
            <v>WTGSX</v>
          </cell>
          <cell r="C195" t="str">
            <v>Public Transfer Wealth, Other Social Protection</v>
          </cell>
        </row>
        <row r="196">
          <cell r="B196" t="str">
            <v>WTGD</v>
          </cell>
          <cell r="C196" t="str">
            <v>Public Transfer Wealth, National Debt</v>
          </cell>
        </row>
        <row r="197">
          <cell r="B197" t="str">
            <v>WTP</v>
          </cell>
          <cell r="C197" t="str">
            <v>Private Transfer Wealth</v>
          </cell>
        </row>
        <row r="198">
          <cell r="B198" t="str">
            <v>WTPNM</v>
          </cell>
          <cell r="C198" t="str">
            <v>Private Transfer Wealth, Non-market</v>
          </cell>
        </row>
        <row r="199">
          <cell r="B199" t="str">
            <v>WTPW</v>
          </cell>
          <cell r="C199" t="str">
            <v>Intra-household Transfer Wealth</v>
          </cell>
        </row>
        <row r="200">
          <cell r="B200" t="str">
            <v>WTPWE</v>
          </cell>
          <cell r="C200" t="str">
            <v>Intra-household Transfer Wealth, Education</v>
          </cell>
        </row>
        <row r="201">
          <cell r="B201" t="str">
            <v>WTPWH</v>
          </cell>
          <cell r="C201" t="str">
            <v>Intra-household Transfer Wealth, Health</v>
          </cell>
        </row>
        <row r="202">
          <cell r="B202" t="str">
            <v>WTPWX</v>
          </cell>
          <cell r="C202" t="str">
            <v>Intra-household Transfer Wealth, Other</v>
          </cell>
        </row>
        <row r="203">
          <cell r="B203" t="str">
            <v>WTPB</v>
          </cell>
          <cell r="C203" t="str">
            <v>Inter-household Transfer Wealth</v>
          </cell>
        </row>
        <row r="204">
          <cell r="B204" t="str">
            <v>WTPBV</v>
          </cell>
          <cell r="C204" t="str">
            <v>Inter-household Transfer Wealth, Inter-vivos transfers</v>
          </cell>
        </row>
        <row r="205">
          <cell r="B205" t="str">
            <v>WTPBB</v>
          </cell>
          <cell r="C205" t="str">
            <v>Inter-household Transfer Wealth, Bequests</v>
          </cell>
        </row>
        <row r="206">
          <cell r="B206" t="str">
            <v>WTPBH</v>
          </cell>
          <cell r="C206" t="str">
            <v>Inter-household Transfer Wealth, Household Transitions</v>
          </cell>
        </row>
        <row r="207">
          <cell r="B207" t="str">
            <v>WTPCR</v>
          </cell>
          <cell r="C207" t="str">
            <v>Inter-household Transfer Wealth, Charitable and religious organizations</v>
          </cell>
        </row>
        <row r="208">
          <cell r="B208" t="str">
            <v>WTPM</v>
          </cell>
          <cell r="C208" t="str">
            <v>Private Transfer Wealth, Market</v>
          </cell>
        </row>
        <row r="209">
          <cell r="B209" t="str">
            <v>WTPC</v>
          </cell>
          <cell r="C209" t="str">
            <v>Private Transfer Wealth, Consumer credit</v>
          </cell>
        </row>
        <row r="210">
          <cell r="B210" t="str">
            <v>WTPR</v>
          </cell>
          <cell r="C210" t="str">
            <v>Private Transfer Wealth, Land</v>
          </cell>
        </row>
        <row r="211">
          <cell r="B211" t="str">
            <v>DN</v>
          </cell>
          <cell r="C211" t="str">
            <v>Population, Total</v>
          </cell>
        </row>
        <row r="212">
          <cell r="B212" t="str">
            <v>DNM</v>
          </cell>
          <cell r="C212" t="str">
            <v>Population, Male</v>
          </cell>
        </row>
        <row r="213">
          <cell r="B213" t="str">
            <v>DNF</v>
          </cell>
          <cell r="C213" t="str">
            <v>Population, Female</v>
          </cell>
        </row>
        <row r="214">
          <cell r="B214" t="str">
            <v>DS</v>
          </cell>
          <cell r="C214" t="str">
            <v>Survival Rate</v>
          </cell>
        </row>
        <row r="215">
          <cell r="B215" t="str">
            <v>DSM</v>
          </cell>
          <cell r="C215" t="str">
            <v>Survival Rate, Male</v>
          </cell>
        </row>
        <row r="216">
          <cell r="B216" t="str">
            <v>DSF</v>
          </cell>
          <cell r="C216" t="str">
            <v>Survival Rate, Female</v>
          </cell>
        </row>
        <row r="217">
          <cell r="B217" t="str">
            <v>DM</v>
          </cell>
          <cell r="C217" t="str">
            <v>Migration Rate</v>
          </cell>
        </row>
        <row r="218">
          <cell r="B218" t="str">
            <v>DMM</v>
          </cell>
          <cell r="C218" t="str">
            <v>Migration Rate, Male</v>
          </cell>
        </row>
        <row r="219">
          <cell r="B219" t="str">
            <v>DMF</v>
          </cell>
          <cell r="C219" t="str">
            <v>Migration Rate, Female</v>
          </cell>
        </row>
        <row r="220">
          <cell r="B220" t="str">
            <v>DF</v>
          </cell>
          <cell r="C220" t="str">
            <v>Fertility Rate</v>
          </cell>
        </row>
        <row r="221">
          <cell r="B221" t="str">
            <v>H</v>
          </cell>
          <cell r="C221" t="str">
            <v>Headship Rate</v>
          </cell>
        </row>
        <row r="222">
          <cell r="B222" t="str">
            <v>FCPI</v>
          </cell>
          <cell r="C222" t="str">
            <v>Consumer Price Index</v>
          </cell>
        </row>
        <row r="223">
          <cell r="B223" t="str">
            <v>FX</v>
          </cell>
          <cell r="C223" t="str">
            <v>Exchange Rate, Official</v>
          </cell>
        </row>
        <row r="224">
          <cell r="B224" t="str">
            <v>FXPPP</v>
          </cell>
          <cell r="C224" t="str">
            <v>Exchange Rate PPP</v>
          </cell>
        </row>
        <row r="225">
          <cell r="B225" t="str">
            <v>FR</v>
          </cell>
          <cell r="C225" t="str">
            <v>Interest Rate, Real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rNam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Relationships xmlns="http://schemas.openxmlformats.org/package/2006/relationships"><Relationship Id="rId1" Type="http://schemas.openxmlformats.org/officeDocument/2006/relationships/hyperlink" Target="http://www.schemearts.com/proj/nta/web/nta/show/Upload%20data/Data%20templates"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www.schemearts.com/proj/nta/web/nta/show/Upload%20data/Data%20templates"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26"/>
  <sheetViews>
    <sheetView tabSelected="1" workbookViewId="0" topLeftCell="A1">
      <selection activeCell="A1" sqref="A1"/>
    </sheetView>
  </sheetViews>
  <sheetFormatPr defaultColWidth="9.140625" defaultRowHeight="12.75"/>
  <cols>
    <col min="1" max="1" width="26.8515625" style="0" customWidth="1"/>
    <col min="2" max="2" width="79.8515625" style="0" customWidth="1"/>
  </cols>
  <sheetData>
    <row r="1" ht="12.75">
      <c r="A1" s="1" t="s">
        <v>0</v>
      </c>
    </row>
    <row r="3" spans="1:2" ht="51" customHeight="1">
      <c r="A3" s="142" t="s">
        <v>1</v>
      </c>
      <c r="B3" s="142"/>
    </row>
    <row r="4" spans="4:5" ht="12.75">
      <c r="D4" s="2"/>
      <c r="E4" s="2"/>
    </row>
    <row r="5" spans="1:5" ht="12.75">
      <c r="A5" s="3" t="s">
        <v>2</v>
      </c>
      <c r="B5" s="4"/>
      <c r="D5" s="2"/>
      <c r="E5" s="2"/>
    </row>
    <row r="6" spans="1:5" ht="12.75" customHeight="1">
      <c r="A6" s="143"/>
      <c r="B6" s="143"/>
      <c r="D6" s="2"/>
      <c r="E6" s="2"/>
    </row>
    <row r="7" spans="1:2" ht="12.75">
      <c r="A7" s="5" t="s">
        <v>3</v>
      </c>
      <c r="B7" s="6" t="s">
        <v>4</v>
      </c>
    </row>
    <row r="8" spans="1:2" ht="12.75">
      <c r="A8" s="5" t="s">
        <v>5</v>
      </c>
      <c r="B8" s="6" t="s">
        <v>6</v>
      </c>
    </row>
    <row r="9" spans="1:2" ht="12.75">
      <c r="A9" s="5" t="s">
        <v>7</v>
      </c>
      <c r="B9" s="6" t="s">
        <v>8</v>
      </c>
    </row>
    <row r="10" spans="1:2" ht="12.75">
      <c r="A10" s="5" t="s">
        <v>9</v>
      </c>
      <c r="B10" s="6" t="s">
        <v>10</v>
      </c>
    </row>
    <row r="11" spans="1:2" ht="12.75">
      <c r="A11" s="7"/>
      <c r="B11" s="7"/>
    </row>
    <row r="12" spans="1:2" ht="12.75">
      <c r="A12" s="8" t="s">
        <v>11</v>
      </c>
      <c r="B12" s="4"/>
    </row>
    <row r="13" spans="1:2" ht="25.5" customHeight="1">
      <c r="A13" s="144" t="s">
        <v>12</v>
      </c>
      <c r="B13" s="144"/>
    </row>
    <row r="14" spans="1:2" ht="25.5">
      <c r="A14" s="9" t="s">
        <v>13</v>
      </c>
      <c r="B14" s="10" t="s">
        <v>14</v>
      </c>
    </row>
    <row r="15" spans="1:2" ht="12.75">
      <c r="A15" s="9" t="s">
        <v>15</v>
      </c>
      <c r="B15" s="10" t="s">
        <v>16</v>
      </c>
    </row>
    <row r="16" spans="1:2" ht="12.75">
      <c r="A16" s="9" t="s">
        <v>17</v>
      </c>
      <c r="B16" s="11" t="s">
        <v>18</v>
      </c>
    </row>
    <row r="18" spans="1:2" ht="12.75">
      <c r="A18" s="8" t="s">
        <v>19</v>
      </c>
      <c r="B18" s="12"/>
    </row>
    <row r="19" spans="1:2" ht="25.5" customHeight="1">
      <c r="A19" s="145" t="s">
        <v>20</v>
      </c>
      <c r="B19" s="145"/>
    </row>
    <row r="20" spans="1:2" ht="25.5">
      <c r="A20" s="9" t="s">
        <v>21</v>
      </c>
      <c r="B20" s="13" t="s">
        <v>22</v>
      </c>
    </row>
    <row r="21" spans="1:2" ht="12.75">
      <c r="A21" s="9" t="s">
        <v>23</v>
      </c>
      <c r="B21" s="13" t="s">
        <v>24</v>
      </c>
    </row>
    <row r="22" spans="1:2" ht="25.5">
      <c r="A22" s="9" t="s">
        <v>25</v>
      </c>
      <c r="B22" s="13" t="s">
        <v>26</v>
      </c>
    </row>
    <row r="23" spans="1:2" ht="12.75">
      <c r="A23" s="9" t="s">
        <v>27</v>
      </c>
      <c r="B23" s="13" t="s">
        <v>28</v>
      </c>
    </row>
    <row r="24" spans="1:2" ht="12.75">
      <c r="A24" s="9" t="s">
        <v>29</v>
      </c>
      <c r="B24" s="13" t="s">
        <v>30</v>
      </c>
    </row>
    <row r="25" spans="1:2" ht="12.75">
      <c r="A25" s="5" t="s">
        <v>31</v>
      </c>
      <c r="B25" s="14" t="s">
        <v>32</v>
      </c>
    </row>
    <row r="26" spans="1:2" ht="12.75">
      <c r="A26" s="5" t="s">
        <v>33</v>
      </c>
      <c r="B26" s="14" t="s">
        <v>34</v>
      </c>
    </row>
  </sheetData>
  <mergeCells count="4">
    <mergeCell ref="A3:B3"/>
    <mergeCell ref="A6:B6"/>
    <mergeCell ref="A13:B13"/>
    <mergeCell ref="A19:B19"/>
  </mergeCells>
  <hyperlinks>
    <hyperlink ref="A7" location="'Macro Controls'!A1" display="Macro Controls"/>
    <hyperlink ref="A8" location="'Age Profiles'!A1" display="Age Profiles"/>
    <hyperlink ref="A9" location="ROW!A1" display="ROW"/>
    <hyperlink ref="A10" location="'Data to Upload'!A1" display="Data to Upload"/>
    <hyperlink ref="A14" location="'Public Asset Reallocations'!A1" display="Public Asset Reallocations"/>
    <hyperlink ref="A15" location="Graphs!A1" display="Graphs"/>
    <hyperlink ref="A16" location="'Public Bequests'!A1" display="Public Bequests"/>
    <hyperlink ref="A20" location="'Public Credit Income'!A1" display="Public Credit Income"/>
    <hyperlink ref="A21" location="'Public Investment'!A1" display="Public Investment"/>
    <hyperlink ref="A22" location="'Public lending'!A1" display="Public Lending"/>
    <hyperlink ref="A23" location="'Public capital bequest'!A1" display="Public capital bequest"/>
    <hyperlink ref="A24" location="'Public credit bequest'!A1" display="Public credit bequest"/>
    <hyperlink ref="A25" location="'Public capital'!A1" display="Public capital"/>
    <hyperlink ref="A26" location="'Public credit'!A1" display="Public credit"/>
  </hyperlinks>
  <printOptions/>
  <pageMargins left="0.7479166666666667" right="0.7479166666666667" top="0.9840277777777777" bottom="0.9840277777777777" header="0.5118055555555555" footer="0.5118055555555555"/>
  <pageSetup horizontalDpi="300" verticalDpi="300" orientation="landscape"/>
</worksheet>
</file>

<file path=xl/worksheets/sheet10.xml><?xml version="1.0" encoding="utf-8"?>
<worksheet xmlns="http://schemas.openxmlformats.org/spreadsheetml/2006/main" xmlns:r="http://schemas.openxmlformats.org/officeDocument/2006/relationships">
  <dimension ref="A1:CS24"/>
  <sheetViews>
    <sheetView workbookViewId="0" topLeftCell="A1">
      <selection activeCell="A7" sqref="A7"/>
    </sheetView>
  </sheetViews>
  <sheetFormatPr defaultColWidth="9.140625" defaultRowHeight="12.75"/>
  <cols>
    <col min="1" max="1" width="29.7109375" style="0" customWidth="1"/>
    <col min="2" max="2" width="5.421875" style="0" customWidth="1"/>
  </cols>
  <sheetData>
    <row r="1" spans="1:96" ht="12.75">
      <c r="A1" s="86" t="s">
        <v>255</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row>
    <row r="2" spans="1:96" ht="6"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row>
    <row r="3" spans="1:96" ht="12.75">
      <c r="A3" s="88"/>
      <c r="B3" s="68"/>
      <c r="C3" s="149" t="s">
        <v>39</v>
      </c>
      <c r="D3" s="151" t="s">
        <v>164</v>
      </c>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49" t="s">
        <v>232</v>
      </c>
    </row>
    <row r="4" spans="1:96" ht="12.75">
      <c r="A4" s="92" t="s">
        <v>210</v>
      </c>
      <c r="B4" s="16" t="s">
        <v>247</v>
      </c>
      <c r="C4" s="149"/>
      <c r="D4" s="50" t="s">
        <v>39</v>
      </c>
      <c r="E4" s="41">
        <v>0</v>
      </c>
      <c r="F4" s="41">
        <v>1</v>
      </c>
      <c r="G4" s="41">
        <v>2</v>
      </c>
      <c r="H4" s="41">
        <v>3</v>
      </c>
      <c r="I4" s="41">
        <v>4</v>
      </c>
      <c r="J4" s="41">
        <v>5</v>
      </c>
      <c r="K4" s="41">
        <v>6</v>
      </c>
      <c r="L4" s="41">
        <v>7</v>
      </c>
      <c r="M4" s="41">
        <v>8</v>
      </c>
      <c r="N4" s="41">
        <v>9</v>
      </c>
      <c r="O4" s="41">
        <v>10</v>
      </c>
      <c r="P4" s="41">
        <v>11</v>
      </c>
      <c r="Q4" s="41">
        <v>12</v>
      </c>
      <c r="R4" s="41">
        <v>13</v>
      </c>
      <c r="S4" s="41">
        <v>14</v>
      </c>
      <c r="T4" s="41">
        <v>15</v>
      </c>
      <c r="U4" s="41">
        <v>16</v>
      </c>
      <c r="V4" s="41">
        <v>17</v>
      </c>
      <c r="W4" s="41">
        <v>18</v>
      </c>
      <c r="X4" s="41">
        <v>19</v>
      </c>
      <c r="Y4" s="41">
        <v>20</v>
      </c>
      <c r="Z4" s="41">
        <v>21</v>
      </c>
      <c r="AA4" s="41">
        <v>22</v>
      </c>
      <c r="AB4" s="41">
        <v>23</v>
      </c>
      <c r="AC4" s="41">
        <v>24</v>
      </c>
      <c r="AD4" s="41">
        <v>25</v>
      </c>
      <c r="AE4" s="41">
        <v>26</v>
      </c>
      <c r="AF4" s="41">
        <v>27</v>
      </c>
      <c r="AG4" s="41">
        <v>28</v>
      </c>
      <c r="AH4" s="41">
        <v>29</v>
      </c>
      <c r="AI4" s="41">
        <v>30</v>
      </c>
      <c r="AJ4" s="41">
        <v>31</v>
      </c>
      <c r="AK4" s="41">
        <v>32</v>
      </c>
      <c r="AL4" s="41">
        <v>33</v>
      </c>
      <c r="AM4" s="41">
        <v>34</v>
      </c>
      <c r="AN4" s="41">
        <v>35</v>
      </c>
      <c r="AO4" s="41">
        <v>36</v>
      </c>
      <c r="AP4" s="41">
        <v>37</v>
      </c>
      <c r="AQ4" s="41">
        <v>38</v>
      </c>
      <c r="AR4" s="41">
        <v>39</v>
      </c>
      <c r="AS4" s="41">
        <v>40</v>
      </c>
      <c r="AT4" s="41">
        <v>41</v>
      </c>
      <c r="AU4" s="41">
        <v>42</v>
      </c>
      <c r="AV4" s="41">
        <v>43</v>
      </c>
      <c r="AW4" s="41">
        <v>44</v>
      </c>
      <c r="AX4" s="41">
        <v>45</v>
      </c>
      <c r="AY4" s="41">
        <v>46</v>
      </c>
      <c r="AZ4" s="41">
        <v>47</v>
      </c>
      <c r="BA4" s="41">
        <v>48</v>
      </c>
      <c r="BB4" s="41">
        <v>49</v>
      </c>
      <c r="BC4" s="41">
        <v>50</v>
      </c>
      <c r="BD4" s="41">
        <v>51</v>
      </c>
      <c r="BE4" s="41">
        <v>52</v>
      </c>
      <c r="BF4" s="41">
        <v>53</v>
      </c>
      <c r="BG4" s="41">
        <v>54</v>
      </c>
      <c r="BH4" s="41">
        <v>55</v>
      </c>
      <c r="BI4" s="41">
        <v>56</v>
      </c>
      <c r="BJ4" s="41">
        <v>57</v>
      </c>
      <c r="BK4" s="41">
        <v>58</v>
      </c>
      <c r="BL4" s="41">
        <v>59</v>
      </c>
      <c r="BM4" s="41">
        <v>60</v>
      </c>
      <c r="BN4" s="41">
        <v>61</v>
      </c>
      <c r="BO4" s="41">
        <v>62</v>
      </c>
      <c r="BP4" s="41">
        <v>63</v>
      </c>
      <c r="BQ4" s="41">
        <v>64</v>
      </c>
      <c r="BR4" s="41">
        <v>65</v>
      </c>
      <c r="BS4" s="41">
        <v>66</v>
      </c>
      <c r="BT4" s="41">
        <v>67</v>
      </c>
      <c r="BU4" s="41">
        <v>68</v>
      </c>
      <c r="BV4" s="41">
        <v>69</v>
      </c>
      <c r="BW4" s="41">
        <v>70</v>
      </c>
      <c r="BX4" s="41">
        <v>71</v>
      </c>
      <c r="BY4" s="41">
        <v>72</v>
      </c>
      <c r="BZ4" s="41">
        <v>73</v>
      </c>
      <c r="CA4" s="41">
        <v>74</v>
      </c>
      <c r="CB4" s="41">
        <v>75</v>
      </c>
      <c r="CC4" s="41">
        <v>76</v>
      </c>
      <c r="CD4" s="41">
        <v>77</v>
      </c>
      <c r="CE4" s="41">
        <v>78</v>
      </c>
      <c r="CF4" s="41">
        <v>79</v>
      </c>
      <c r="CG4" s="41">
        <v>80</v>
      </c>
      <c r="CH4" s="41">
        <v>81</v>
      </c>
      <c r="CI4" s="41">
        <v>82</v>
      </c>
      <c r="CJ4" s="41">
        <v>83</v>
      </c>
      <c r="CK4" s="41">
        <v>84</v>
      </c>
      <c r="CL4" s="41">
        <v>85</v>
      </c>
      <c r="CM4" s="41">
        <v>86</v>
      </c>
      <c r="CN4" s="41">
        <v>87</v>
      </c>
      <c r="CO4" s="41">
        <v>88</v>
      </c>
      <c r="CP4" s="41">
        <v>89</v>
      </c>
      <c r="CQ4" s="41" t="s">
        <v>165</v>
      </c>
      <c r="CR4" s="149"/>
    </row>
    <row r="5" spans="1:96" s="7" customFormat="1" ht="12.75">
      <c r="A5" s="67"/>
      <c r="B5" s="67"/>
      <c r="C5" s="100" t="s">
        <v>248</v>
      </c>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row>
    <row r="6" spans="1:97" ht="12.75">
      <c r="A6" t="s">
        <v>256</v>
      </c>
      <c r="B6" s="101"/>
      <c r="CS6" t="s">
        <v>250</v>
      </c>
    </row>
    <row r="7" spans="1:97" ht="12.75">
      <c r="A7" t="s">
        <v>257</v>
      </c>
      <c r="B7" s="101">
        <v>1</v>
      </c>
      <c r="C7">
        <v>0</v>
      </c>
      <c r="D7">
        <v>0</v>
      </c>
      <c r="E7">
        <v>0</v>
      </c>
      <c r="F7">
        <v>0</v>
      </c>
      <c r="G7">
        <v>0</v>
      </c>
      <c r="H7">
        <v>0</v>
      </c>
      <c r="I7">
        <v>0</v>
      </c>
      <c r="J7">
        <v>0</v>
      </c>
      <c r="K7">
        <v>0</v>
      </c>
      <c r="L7">
        <v>0</v>
      </c>
      <c r="M7">
        <v>0</v>
      </c>
      <c r="N7">
        <v>0</v>
      </c>
      <c r="O7">
        <v>0</v>
      </c>
      <c r="P7">
        <v>0</v>
      </c>
      <c r="Q7">
        <v>0</v>
      </c>
      <c r="R7">
        <v>0</v>
      </c>
      <c r="S7">
        <v>0</v>
      </c>
      <c r="T7">
        <v>0</v>
      </c>
      <c r="U7">
        <v>0</v>
      </c>
      <c r="V7">
        <v>0</v>
      </c>
      <c r="W7">
        <v>0</v>
      </c>
      <c r="X7">
        <v>0</v>
      </c>
      <c r="Y7">
        <v>0</v>
      </c>
      <c r="Z7">
        <v>0</v>
      </c>
      <c r="AA7">
        <v>0</v>
      </c>
      <c r="AB7">
        <v>0</v>
      </c>
      <c r="AC7">
        <v>0</v>
      </c>
      <c r="AD7">
        <v>0</v>
      </c>
      <c r="AE7">
        <v>0</v>
      </c>
      <c r="AF7">
        <v>0</v>
      </c>
      <c r="AG7">
        <v>0</v>
      </c>
      <c r="AH7">
        <v>0</v>
      </c>
      <c r="AI7">
        <v>0</v>
      </c>
      <c r="AJ7">
        <v>0</v>
      </c>
      <c r="AK7">
        <v>0</v>
      </c>
      <c r="AL7">
        <v>0</v>
      </c>
      <c r="AM7">
        <v>0</v>
      </c>
      <c r="AN7">
        <v>0</v>
      </c>
      <c r="AO7">
        <v>0</v>
      </c>
      <c r="AP7">
        <v>0</v>
      </c>
      <c r="AQ7">
        <v>0</v>
      </c>
      <c r="AR7">
        <v>0</v>
      </c>
      <c r="AS7">
        <v>0</v>
      </c>
      <c r="AT7">
        <v>0</v>
      </c>
      <c r="AU7">
        <v>0</v>
      </c>
      <c r="AV7">
        <v>0</v>
      </c>
      <c r="AW7">
        <v>0</v>
      </c>
      <c r="AX7">
        <v>0</v>
      </c>
      <c r="AY7">
        <v>0</v>
      </c>
      <c r="AZ7">
        <v>0</v>
      </c>
      <c r="BA7">
        <v>0</v>
      </c>
      <c r="BB7">
        <v>0</v>
      </c>
      <c r="BC7">
        <v>0</v>
      </c>
      <c r="BD7">
        <v>0</v>
      </c>
      <c r="BE7">
        <v>0</v>
      </c>
      <c r="BF7">
        <v>0</v>
      </c>
      <c r="BG7">
        <v>0</v>
      </c>
      <c r="BH7">
        <v>0</v>
      </c>
      <c r="BI7">
        <v>0</v>
      </c>
      <c r="BJ7">
        <v>0</v>
      </c>
      <c r="BK7">
        <v>0</v>
      </c>
      <c r="BL7">
        <v>0</v>
      </c>
      <c r="BM7">
        <v>0</v>
      </c>
      <c r="BN7">
        <v>0</v>
      </c>
      <c r="BO7">
        <v>0</v>
      </c>
      <c r="BP7">
        <v>0</v>
      </c>
      <c r="BQ7">
        <v>0</v>
      </c>
      <c r="BR7">
        <v>0</v>
      </c>
      <c r="BS7">
        <v>0</v>
      </c>
      <c r="BT7">
        <v>0</v>
      </c>
      <c r="BU7">
        <v>0</v>
      </c>
      <c r="BV7">
        <v>0</v>
      </c>
      <c r="BW7">
        <v>0</v>
      </c>
      <c r="BX7">
        <v>0</v>
      </c>
      <c r="BY7">
        <v>0</v>
      </c>
      <c r="BZ7">
        <v>0</v>
      </c>
      <c r="CA7">
        <v>0</v>
      </c>
      <c r="CB7">
        <v>0</v>
      </c>
      <c r="CC7">
        <v>0</v>
      </c>
      <c r="CD7">
        <v>0</v>
      </c>
      <c r="CE7">
        <v>0</v>
      </c>
      <c r="CF7">
        <v>0</v>
      </c>
      <c r="CG7">
        <v>0</v>
      </c>
      <c r="CH7">
        <v>0</v>
      </c>
      <c r="CI7">
        <v>0</v>
      </c>
      <c r="CJ7">
        <v>0</v>
      </c>
      <c r="CK7">
        <v>0</v>
      </c>
      <c r="CL7">
        <v>0</v>
      </c>
      <c r="CM7">
        <v>0</v>
      </c>
      <c r="CN7">
        <v>0</v>
      </c>
      <c r="CO7">
        <v>0</v>
      </c>
      <c r="CP7">
        <v>0</v>
      </c>
      <c r="CQ7">
        <v>0</v>
      </c>
      <c r="CR7">
        <v>0</v>
      </c>
      <c r="CS7" t="s">
        <v>250</v>
      </c>
    </row>
    <row r="8" spans="1:97" ht="12.75">
      <c r="A8" t="s">
        <v>258</v>
      </c>
      <c r="B8" s="101">
        <v>2</v>
      </c>
      <c r="C8" s="97">
        <f>'Macro Controls'!C5</f>
        <v>137.7</v>
      </c>
      <c r="D8" s="97">
        <f aca="true" t="shared" si="0" ref="D8:AI8">$C$8*D24</f>
        <v>137.1022679607862</v>
      </c>
      <c r="E8" s="97">
        <f t="shared" si="0"/>
        <v>0.10715640400236892</v>
      </c>
      <c r="F8" s="97">
        <f t="shared" si="0"/>
        <v>0.11211248605156564</v>
      </c>
      <c r="G8" s="97">
        <f t="shared" si="0"/>
        <v>0.1200216827889022</v>
      </c>
      <c r="H8" s="97">
        <f t="shared" si="0"/>
        <v>0.12196134308488245</v>
      </c>
      <c r="I8" s="97">
        <f t="shared" si="0"/>
        <v>0.12773578785776007</v>
      </c>
      <c r="J8" s="97">
        <f t="shared" si="0"/>
        <v>0.13588175590691298</v>
      </c>
      <c r="K8" s="97">
        <f t="shared" si="0"/>
        <v>0.1451911444262565</v>
      </c>
      <c r="L8" s="97">
        <f t="shared" si="0"/>
        <v>0.15706840396683605</v>
      </c>
      <c r="M8" s="97">
        <f t="shared" si="0"/>
        <v>0.16931381157704462</v>
      </c>
      <c r="N8" s="97">
        <f t="shared" si="0"/>
        <v>0.1812735553202904</v>
      </c>
      <c r="O8" s="97">
        <f t="shared" si="0"/>
        <v>0.19676063989219122</v>
      </c>
      <c r="P8" s="97">
        <f t="shared" si="0"/>
        <v>0.2125448685463452</v>
      </c>
      <c r="Q8" s="97">
        <f t="shared" si="0"/>
        <v>0.23046516264340025</v>
      </c>
      <c r="R8" s="97">
        <f t="shared" si="0"/>
        <v>0.2490305114267064</v>
      </c>
      <c r="S8" s="97">
        <f t="shared" si="0"/>
        <v>0.25283721165149187</v>
      </c>
      <c r="T8" s="97">
        <f t="shared" si="0"/>
        <v>0.2987907123557485</v>
      </c>
      <c r="U8" s="97">
        <f t="shared" si="0"/>
        <v>0.32237786961281156</v>
      </c>
      <c r="V8" s="97">
        <f t="shared" si="0"/>
        <v>0.3662124486620998</v>
      </c>
      <c r="W8" s="97">
        <f t="shared" si="0"/>
        <v>0.4384414606046908</v>
      </c>
      <c r="X8" s="97">
        <f t="shared" si="0"/>
        <v>0.5327431388791902</v>
      </c>
      <c r="Y8" s="97">
        <f t="shared" si="0"/>
        <v>0.6785152810747808</v>
      </c>
      <c r="Z8" s="97">
        <f t="shared" si="0"/>
        <v>0.84139273295058</v>
      </c>
      <c r="AA8" s="97">
        <f t="shared" si="0"/>
        <v>1.0247788765119352</v>
      </c>
      <c r="AB8" s="97">
        <f t="shared" si="0"/>
        <v>1.2104287634073512</v>
      </c>
      <c r="AC8" s="97">
        <f t="shared" si="0"/>
        <v>1.3530531200871154</v>
      </c>
      <c r="AD8" s="97">
        <f t="shared" si="0"/>
        <v>1.504420757814491</v>
      </c>
      <c r="AE8" s="97">
        <f t="shared" si="0"/>
        <v>1.6700902579319221</v>
      </c>
      <c r="AF8" s="97">
        <f t="shared" si="0"/>
        <v>1.7831451103430491</v>
      </c>
      <c r="AG8" s="97">
        <f t="shared" si="0"/>
        <v>1.966333278294701</v>
      </c>
      <c r="AH8" s="97">
        <f t="shared" si="0"/>
        <v>2.0233384222348367</v>
      </c>
      <c r="AI8" s="97">
        <f t="shared" si="0"/>
        <v>2.18800484188418</v>
      </c>
      <c r="AJ8" s="97">
        <f aca="true" t="shared" si="1" ref="AJ8:BO8">$C$8*AJ24</f>
        <v>2.4114451499010805</v>
      </c>
      <c r="AK8" s="97">
        <f t="shared" si="1"/>
        <v>2.6659198235895634</v>
      </c>
      <c r="AL8" s="97">
        <f t="shared" si="1"/>
        <v>2.834170675663525</v>
      </c>
      <c r="AM8" s="97">
        <f t="shared" si="1"/>
        <v>2.780613198831868</v>
      </c>
      <c r="AN8" s="97">
        <f t="shared" si="1"/>
        <v>2.8071538451915323</v>
      </c>
      <c r="AO8" s="97">
        <f t="shared" si="1"/>
        <v>2.879993325806848</v>
      </c>
      <c r="AP8" s="97">
        <f t="shared" si="1"/>
        <v>3.014445107301933</v>
      </c>
      <c r="AQ8" s="97">
        <f t="shared" si="1"/>
        <v>3.272653511401749</v>
      </c>
      <c r="AR8" s="97">
        <f t="shared" si="1"/>
        <v>3.3587408097968297</v>
      </c>
      <c r="AS8" s="97">
        <f t="shared" si="1"/>
        <v>3.401349053461838</v>
      </c>
      <c r="AT8" s="97">
        <f t="shared" si="1"/>
        <v>3.466318615075688</v>
      </c>
      <c r="AU8" s="97">
        <f t="shared" si="1"/>
        <v>3.5698867237226706</v>
      </c>
      <c r="AV8" s="97">
        <f t="shared" si="1"/>
        <v>3.703427430864875</v>
      </c>
      <c r="AW8" s="97">
        <f t="shared" si="1"/>
        <v>3.6200302153975032</v>
      </c>
      <c r="AX8" s="97">
        <f t="shared" si="1"/>
        <v>3.678155456053447</v>
      </c>
      <c r="AY8" s="97">
        <f t="shared" si="1"/>
        <v>3.688306083013335</v>
      </c>
      <c r="AZ8" s="97">
        <f t="shared" si="1"/>
        <v>3.5961635750522527</v>
      </c>
      <c r="BA8" s="97">
        <f t="shared" si="1"/>
        <v>3.6434725894406848</v>
      </c>
      <c r="BB8" s="97">
        <f t="shared" si="1"/>
        <v>3.524537070572283</v>
      </c>
      <c r="BC8" s="97">
        <f t="shared" si="1"/>
        <v>3.43984379851153</v>
      </c>
      <c r="BD8" s="97">
        <f t="shared" si="1"/>
        <v>3.3583929905419376</v>
      </c>
      <c r="BE8" s="97">
        <f t="shared" si="1"/>
        <v>3.2934618954899757</v>
      </c>
      <c r="BF8" s="97">
        <f t="shared" si="1"/>
        <v>3.320419887987103</v>
      </c>
      <c r="BG8" s="97">
        <f t="shared" si="1"/>
        <v>3.2069913121198264</v>
      </c>
      <c r="BH8" s="97">
        <f t="shared" si="1"/>
        <v>3.1801177142530586</v>
      </c>
      <c r="BI8" s="97">
        <f t="shared" si="1"/>
        <v>3.301431702087195</v>
      </c>
      <c r="BJ8" s="97">
        <f t="shared" si="1"/>
        <v>2.41557639961505</v>
      </c>
      <c r="BK8" s="97">
        <f t="shared" si="1"/>
        <v>2.332943823787609</v>
      </c>
      <c r="BL8" s="97">
        <f t="shared" si="1"/>
        <v>2.212808229941077</v>
      </c>
      <c r="BM8" s="97">
        <f t="shared" si="1"/>
        <v>2.1873620175976902</v>
      </c>
      <c r="BN8" s="97">
        <f t="shared" si="1"/>
        <v>1.8259257565013403</v>
      </c>
      <c r="BO8" s="97">
        <f t="shared" si="1"/>
        <v>1.6075751432771828</v>
      </c>
      <c r="BP8" s="97">
        <f aca="true" t="shared" si="2" ref="BP8:CR8">$C$8*BP24</f>
        <v>1.4690443002846831</v>
      </c>
      <c r="BQ8" s="97">
        <f t="shared" si="2"/>
        <v>1.3238318271302765</v>
      </c>
      <c r="BR8" s="97">
        <f t="shared" si="2"/>
        <v>1.2365021598552721</v>
      </c>
      <c r="BS8" s="97">
        <f t="shared" si="2"/>
        <v>1.1152503528989992</v>
      </c>
      <c r="BT8" s="97">
        <f t="shared" si="2"/>
        <v>1.0532288884091643</v>
      </c>
      <c r="BU8" s="97">
        <f t="shared" si="2"/>
        <v>1.0127104125249082</v>
      </c>
      <c r="BV8" s="97">
        <f t="shared" si="2"/>
        <v>0.8971837244396822</v>
      </c>
      <c r="BW8" s="97">
        <f t="shared" si="2"/>
        <v>0.8695666508026233</v>
      </c>
      <c r="BX8" s="97">
        <f t="shared" si="2"/>
        <v>0.8338492675030488</v>
      </c>
      <c r="BY8" s="97">
        <f t="shared" si="2"/>
        <v>0.8014376562341767</v>
      </c>
      <c r="BZ8" s="97">
        <f t="shared" si="2"/>
        <v>0.7920273369912979</v>
      </c>
      <c r="CA8" s="97">
        <f t="shared" si="2"/>
        <v>0.725873650066181</v>
      </c>
      <c r="CB8" s="97">
        <f t="shared" si="2"/>
        <v>0.7017996289944125</v>
      </c>
      <c r="CC8" s="97">
        <f t="shared" si="2"/>
        <v>0.6602702395428016</v>
      </c>
      <c r="CD8" s="97">
        <f t="shared" si="2"/>
        <v>0.6074876343248389</v>
      </c>
      <c r="CE8" s="97">
        <f t="shared" si="2"/>
        <v>0.568789747288584</v>
      </c>
      <c r="CF8" s="97">
        <f t="shared" si="2"/>
        <v>0.5096804491604034</v>
      </c>
      <c r="CG8" s="97">
        <f t="shared" si="2"/>
        <v>0.4509247830260921</v>
      </c>
      <c r="CH8" s="97">
        <f t="shared" si="2"/>
        <v>0.42527872908779685</v>
      </c>
      <c r="CI8" s="97">
        <f t="shared" si="2"/>
        <v>0.39192756871938594</v>
      </c>
      <c r="CJ8" s="97">
        <f t="shared" si="2"/>
        <v>0.35817239521063804</v>
      </c>
      <c r="CK8" s="97">
        <f t="shared" si="2"/>
        <v>0.3006227309987049</v>
      </c>
      <c r="CL8" s="97">
        <f t="shared" si="2"/>
        <v>0.2793933861707107</v>
      </c>
      <c r="CM8" s="97">
        <f t="shared" si="2"/>
        <v>0.23875009065190894</v>
      </c>
      <c r="CN8" s="97">
        <f t="shared" si="2"/>
        <v>0.21065714176169126</v>
      </c>
      <c r="CO8" s="97">
        <f t="shared" si="2"/>
        <v>0.186974936152918</v>
      </c>
      <c r="CP8" s="97">
        <f t="shared" si="2"/>
        <v>0.15909838480224758</v>
      </c>
      <c r="CQ8" s="97">
        <f t="shared" si="2"/>
        <v>0.6008791141102616</v>
      </c>
      <c r="CR8" s="97">
        <f t="shared" si="2"/>
        <v>0.5977320392137735</v>
      </c>
      <c r="CS8" t="s">
        <v>250</v>
      </c>
    </row>
    <row r="9" spans="2:97" ht="12.75">
      <c r="B9" s="101"/>
      <c r="C9" s="102" t="s">
        <v>251</v>
      </c>
      <c r="E9" s="97"/>
      <c r="CS9" t="s">
        <v>250</v>
      </c>
    </row>
    <row r="10" spans="1:97" ht="12.75">
      <c r="A10" t="s">
        <v>256</v>
      </c>
      <c r="B10" s="101"/>
      <c r="CS10" t="s">
        <v>250</v>
      </c>
    </row>
    <row r="11" spans="1:97" ht="12.75">
      <c r="A11" t="s">
        <v>257</v>
      </c>
      <c r="B11" s="101">
        <v>1</v>
      </c>
      <c r="C11">
        <v>0</v>
      </c>
      <c r="D11">
        <v>0</v>
      </c>
      <c r="E11">
        <v>0</v>
      </c>
      <c r="F11">
        <v>0</v>
      </c>
      <c r="G11">
        <v>0</v>
      </c>
      <c r="H11">
        <v>0</v>
      </c>
      <c r="I11">
        <v>0</v>
      </c>
      <c r="J11">
        <v>0</v>
      </c>
      <c r="K11">
        <v>0</v>
      </c>
      <c r="L11">
        <v>0</v>
      </c>
      <c r="M11">
        <v>0</v>
      </c>
      <c r="N11">
        <v>0</v>
      </c>
      <c r="O11">
        <v>0</v>
      </c>
      <c r="P11">
        <v>0</v>
      </c>
      <c r="Q11">
        <v>0</v>
      </c>
      <c r="R11">
        <v>0</v>
      </c>
      <c r="S11">
        <v>0</v>
      </c>
      <c r="T11">
        <v>0</v>
      </c>
      <c r="U11">
        <v>0</v>
      </c>
      <c r="V11">
        <v>0</v>
      </c>
      <c r="W11">
        <v>0</v>
      </c>
      <c r="X11">
        <v>0</v>
      </c>
      <c r="Y11">
        <v>0</v>
      </c>
      <c r="Z11">
        <v>0</v>
      </c>
      <c r="AA11">
        <v>0</v>
      </c>
      <c r="AB11">
        <v>0</v>
      </c>
      <c r="AC11">
        <v>0</v>
      </c>
      <c r="AD11">
        <v>0</v>
      </c>
      <c r="AE11">
        <v>0</v>
      </c>
      <c r="AF11">
        <v>0</v>
      </c>
      <c r="AG11">
        <v>0</v>
      </c>
      <c r="AH11">
        <v>0</v>
      </c>
      <c r="AI11">
        <v>0</v>
      </c>
      <c r="AJ11">
        <v>0</v>
      </c>
      <c r="AK11">
        <v>0</v>
      </c>
      <c r="AL11">
        <v>0</v>
      </c>
      <c r="AM11">
        <v>0</v>
      </c>
      <c r="AN11">
        <v>0</v>
      </c>
      <c r="AO11">
        <v>0</v>
      </c>
      <c r="AP11">
        <v>0</v>
      </c>
      <c r="AQ11">
        <v>0</v>
      </c>
      <c r="AR11">
        <v>0</v>
      </c>
      <c r="AS11">
        <v>0</v>
      </c>
      <c r="AT11">
        <v>0</v>
      </c>
      <c r="AU11">
        <v>0</v>
      </c>
      <c r="AV11">
        <v>0</v>
      </c>
      <c r="AW11">
        <v>0</v>
      </c>
      <c r="AX11">
        <v>0</v>
      </c>
      <c r="AY11">
        <v>0</v>
      </c>
      <c r="AZ11">
        <v>0</v>
      </c>
      <c r="BA11">
        <v>0</v>
      </c>
      <c r="BB11">
        <v>0</v>
      </c>
      <c r="BC11">
        <v>0</v>
      </c>
      <c r="BD11">
        <v>0</v>
      </c>
      <c r="BE11">
        <v>0</v>
      </c>
      <c r="BF11">
        <v>0</v>
      </c>
      <c r="BG11">
        <v>0</v>
      </c>
      <c r="BH11">
        <v>0</v>
      </c>
      <c r="BI11">
        <v>0</v>
      </c>
      <c r="BJ11">
        <v>0</v>
      </c>
      <c r="BK11">
        <v>0</v>
      </c>
      <c r="BL11">
        <v>0</v>
      </c>
      <c r="BM11">
        <v>0</v>
      </c>
      <c r="BN11">
        <v>0</v>
      </c>
      <c r="BO11">
        <v>0</v>
      </c>
      <c r="BP11">
        <v>0</v>
      </c>
      <c r="BQ11">
        <v>0</v>
      </c>
      <c r="BR11">
        <v>0</v>
      </c>
      <c r="BS11">
        <v>0</v>
      </c>
      <c r="BT11">
        <v>0</v>
      </c>
      <c r="BU11">
        <v>0</v>
      </c>
      <c r="BV11">
        <v>0</v>
      </c>
      <c r="BW11">
        <v>0</v>
      </c>
      <c r="BX11">
        <v>0</v>
      </c>
      <c r="BY11">
        <v>0</v>
      </c>
      <c r="BZ11">
        <v>0</v>
      </c>
      <c r="CA11">
        <v>0</v>
      </c>
      <c r="CB11">
        <v>0</v>
      </c>
      <c r="CC11">
        <v>0</v>
      </c>
      <c r="CD11">
        <v>0</v>
      </c>
      <c r="CE11">
        <v>0</v>
      </c>
      <c r="CF11">
        <v>0</v>
      </c>
      <c r="CG11">
        <v>0</v>
      </c>
      <c r="CH11">
        <v>0</v>
      </c>
      <c r="CI11">
        <v>0</v>
      </c>
      <c r="CJ11">
        <v>0</v>
      </c>
      <c r="CK11">
        <v>0</v>
      </c>
      <c r="CL11">
        <v>0</v>
      </c>
      <c r="CM11">
        <v>0</v>
      </c>
      <c r="CN11">
        <v>0</v>
      </c>
      <c r="CO11">
        <v>0</v>
      </c>
      <c r="CP11">
        <v>0</v>
      </c>
      <c r="CQ11">
        <v>0</v>
      </c>
      <c r="CR11">
        <v>0</v>
      </c>
      <c r="CS11" t="s">
        <v>250</v>
      </c>
    </row>
    <row r="12" spans="1:97" ht="12.75">
      <c r="A12" t="s">
        <v>258</v>
      </c>
      <c r="B12" s="101">
        <v>2</v>
      </c>
      <c r="C12" s="96">
        <f>('Macro Controls'!$D$5/'Macro Controls'!$D$20)*C8/'Macro Controls'!$C$20</f>
        <v>473.43990934433714</v>
      </c>
      <c r="D12" s="96">
        <f>('Macro Controls'!$D$5/'Macro Controls'!$D$20)*D8/'Macro Controls'!$C$20</f>
        <v>471.38478804834887</v>
      </c>
      <c r="E12" s="96">
        <f>('Macro Controls'!$D$5/'Macro Controls'!$D$20)*E8/'Age Profiles'!C4</f>
        <v>26.579798378262602</v>
      </c>
      <c r="F12" s="96">
        <f>('Macro Controls'!$D$5/'Macro Controls'!$D$20)*F8/'Age Profiles'!D4</f>
        <v>28.10131137837639</v>
      </c>
      <c r="G12" s="96">
        <f>('Macro Controls'!$D$5/'Macro Controls'!$D$20)*G8/'Age Profiles'!E4</f>
        <v>29.709925775462796</v>
      </c>
      <c r="H12" s="96">
        <f>('Macro Controls'!$D$5/'Macro Controls'!$D$20)*H8/'Age Profiles'!F4</f>
        <v>31.419982354118687</v>
      </c>
      <c r="I12" s="96">
        <f>('Macro Controls'!$D$5/'Macro Controls'!$D$20)*I8/'Age Profiles'!G4</f>
        <v>33.30222724989984</v>
      </c>
      <c r="J12" s="96">
        <f>('Macro Controls'!$D$5/'Macro Controls'!$D$20)*J8/'Age Profiles'!H4</f>
        <v>35.32914489569951</v>
      </c>
      <c r="K12" s="96">
        <f>('Macro Controls'!$D$5/'Macro Controls'!$D$20)*K8/'Age Profiles'!I4</f>
        <v>37.48043436232432</v>
      </c>
      <c r="L12" s="96">
        <f>('Macro Controls'!$D$5/'Macro Controls'!$D$20)*L8/'Age Profiles'!J4</f>
        <v>39.681966026019545</v>
      </c>
      <c r="M12" s="96">
        <f>('Macro Controls'!$D$5/'Macro Controls'!$D$20)*M8/'Age Profiles'!K4</f>
        <v>42.07728307228193</v>
      </c>
      <c r="N12" s="96">
        <f>('Macro Controls'!$D$5/'Macro Controls'!$D$20)*N8/'Age Profiles'!L4</f>
        <v>44.65977989107397</v>
      </c>
      <c r="O12" s="96">
        <f>('Macro Controls'!$D$5/'Macro Controls'!$D$20)*O8/'Age Profiles'!M4</f>
        <v>47.4821556124351</v>
      </c>
      <c r="P12" s="96">
        <f>('Macro Controls'!$D$5/'Macro Controls'!$D$20)*P8/'Age Profiles'!N4</f>
        <v>50.418747484658184</v>
      </c>
      <c r="Q12" s="96">
        <f>('Macro Controls'!$D$5/'Macro Controls'!$D$20)*Q8/'Age Profiles'!O4</f>
        <v>53.8014704946889</v>
      </c>
      <c r="R12" s="96">
        <f>('Macro Controls'!$D$5/'Macro Controls'!$D$20)*R8/'Age Profiles'!P4</f>
        <v>57.10968909457981</v>
      </c>
      <c r="S12" s="96">
        <f>('Macro Controls'!$D$5/'Macro Controls'!$D$20)*S8/'Age Profiles'!Q4</f>
        <v>60.26268366663812</v>
      </c>
      <c r="T12" s="96">
        <f>('Macro Controls'!$D$5/'Macro Controls'!$D$20)*T8/'Age Profiles'!R4</f>
        <v>72.37978776553366</v>
      </c>
      <c r="U12" s="96">
        <f>('Macro Controls'!$D$5/'Macro Controls'!$D$20)*U8/'Age Profiles'!S4</f>
        <v>79.00533435662024</v>
      </c>
      <c r="V12" s="96">
        <f>('Macro Controls'!$D$5/'Macro Controls'!$D$20)*V8/'Age Profiles'!T4</f>
        <v>89.32039264078149</v>
      </c>
      <c r="W12" s="96">
        <f>('Macro Controls'!$D$5/'Macro Controls'!$D$20)*W8/'Age Profiles'!U4</f>
        <v>106.31726752746026</v>
      </c>
      <c r="X12" s="96">
        <f>('Macro Controls'!$D$5/'Macro Controls'!$D$20)*X8/'Age Profiles'!V4</f>
        <v>131.37808791907503</v>
      </c>
      <c r="Y12" s="96">
        <f>('Macro Controls'!$D$5/'Macro Controls'!$D$20)*Y8/'Age Profiles'!W4</f>
        <v>164.14279861759817</v>
      </c>
      <c r="Z12" s="96">
        <f>('Macro Controls'!$D$5/'Macro Controls'!$D$20)*Z8/'Age Profiles'!X4</f>
        <v>201.46199675382874</v>
      </c>
      <c r="AA12" s="96">
        <f>('Macro Controls'!$D$5/'Macro Controls'!$D$20)*AA8/'Age Profiles'!Y4</f>
        <v>242.54082286934815</v>
      </c>
      <c r="AB12" s="96">
        <f>('Macro Controls'!$D$5/'Macro Controls'!$D$20)*AB8/'Age Profiles'!Z4</f>
        <v>287.00740558426486</v>
      </c>
      <c r="AC12" s="96">
        <f>('Macro Controls'!$D$5/'Macro Controls'!$D$20)*AC8/'Age Profiles'!AA4</f>
        <v>336.9536255177976</v>
      </c>
      <c r="AD12" s="96">
        <f>('Macro Controls'!$D$5/'Macro Controls'!$D$20)*AD8/'Age Profiles'!AB4</f>
        <v>385.8140060078062</v>
      </c>
      <c r="AE12" s="96">
        <f>('Macro Controls'!$D$5/'Macro Controls'!$D$20)*AE8/'Age Profiles'!AC4</f>
        <v>433.87104229206676</v>
      </c>
      <c r="AF12" s="96">
        <f>('Macro Controls'!$D$5/'Macro Controls'!$D$20)*AF8/'Age Profiles'!AD4</f>
        <v>475.07880533479647</v>
      </c>
      <c r="AG12" s="96">
        <f>('Macro Controls'!$D$5/'Macro Controls'!$D$20)*AG8/'Age Profiles'!AE4</f>
        <v>508.2771751130895</v>
      </c>
      <c r="AH12" s="96">
        <f>('Macro Controls'!$D$5/'Macro Controls'!$D$20)*AH8/'Age Profiles'!AF4</f>
        <v>537.8481332201737</v>
      </c>
      <c r="AI12" s="96">
        <f>('Macro Controls'!$D$5/'Macro Controls'!$D$20)*AI8/'Age Profiles'!AG4</f>
        <v>566.589043591571</v>
      </c>
      <c r="AJ12" s="96">
        <f>('Macro Controls'!$D$5/'Macro Controls'!$D$20)*AJ8/'Age Profiles'!AH4</f>
        <v>594.5777785095202</v>
      </c>
      <c r="AK12" s="96">
        <f>('Macro Controls'!$D$5/'Macro Controls'!$D$20)*AK8/'Age Profiles'!AI4</f>
        <v>621.2610075193401</v>
      </c>
      <c r="AL12" s="96">
        <f>('Macro Controls'!$D$5/'Macro Controls'!$D$20)*AL8/'Age Profiles'!AJ4</f>
        <v>647.1165832620441</v>
      </c>
      <c r="AM12" s="96">
        <f>('Macro Controls'!$D$5/'Macro Controls'!$D$20)*AM8/'Age Profiles'!AK4</f>
        <v>671.9529482519104</v>
      </c>
      <c r="AN12" s="96">
        <f>('Macro Controls'!$D$5/'Macro Controls'!$D$20)*AN8/'Age Profiles'!AL4</f>
        <v>690.4429304539315</v>
      </c>
      <c r="AO12" s="96">
        <f>('Macro Controls'!$D$5/'Macro Controls'!$D$20)*AO8/'Age Profiles'!AM4</f>
        <v>705.7321328197932</v>
      </c>
      <c r="AP12" s="96">
        <f>('Macro Controls'!$D$5/'Macro Controls'!$D$20)*AP8/'Age Profiles'!AN4</f>
        <v>717.3161553395357</v>
      </c>
      <c r="AQ12" s="96">
        <f>('Macro Controls'!$D$5/'Macro Controls'!$D$20)*AQ8/'Age Profiles'!AO4</f>
        <v>728.0491004430934</v>
      </c>
      <c r="AR12" s="96">
        <f>('Macro Controls'!$D$5/'Macro Controls'!$D$20)*AR8/'Age Profiles'!AP4</f>
        <v>735.1377684881126</v>
      </c>
      <c r="AS12" s="96">
        <f>('Macro Controls'!$D$5/'Macro Controls'!$D$20)*AS8/'Age Profiles'!AQ4</f>
        <v>746.1851177258449</v>
      </c>
      <c r="AT12" s="96">
        <f>('Macro Controls'!$D$5/'Macro Controls'!$D$20)*AT8/'Age Profiles'!AR4</f>
        <v>757.5109540691793</v>
      </c>
      <c r="AU12" s="96">
        <f>('Macro Controls'!$D$5/'Macro Controls'!$D$20)*AU8/'Age Profiles'!AS4</f>
        <v>771.7596036797175</v>
      </c>
      <c r="AV12" s="96">
        <f>('Macro Controls'!$D$5/'Macro Controls'!$D$20)*AV8/'Age Profiles'!AT4</f>
        <v>786.2097009722517</v>
      </c>
      <c r="AW12" s="96">
        <f>('Macro Controls'!$D$5/'Macro Controls'!$D$20)*AW8/'Age Profiles'!AU4</f>
        <v>800.7212215890121</v>
      </c>
      <c r="AX12" s="96">
        <f>('Macro Controls'!$D$5/'Macro Controls'!$D$20)*AX8/'Age Profiles'!AV4</f>
        <v>812.7841378230607</v>
      </c>
      <c r="AY12" s="96">
        <f>('Macro Controls'!$D$5/'Macro Controls'!$D$20)*AY8/'Age Profiles'!AW4</f>
        <v>824.2619708670225</v>
      </c>
      <c r="AZ12" s="96">
        <f>('Macro Controls'!$D$5/'Macro Controls'!$D$20)*AZ8/'Age Profiles'!AX4</f>
        <v>835.6757779035281</v>
      </c>
      <c r="BA12" s="96">
        <f>('Macro Controls'!$D$5/'Macro Controls'!$D$20)*BA8/'Age Profiles'!AY4</f>
        <v>842.7035431609669</v>
      </c>
      <c r="BB12" s="96">
        <f>('Macro Controls'!$D$5/'Macro Controls'!$D$20)*BB8/'Age Profiles'!AZ4</f>
        <v>851.6614583017171</v>
      </c>
      <c r="BC12" s="96">
        <f>('Macro Controls'!$D$5/'Macro Controls'!$D$20)*BC8/'Age Profiles'!BA4</f>
        <v>858.9729160312176</v>
      </c>
      <c r="BD12" s="96">
        <f>('Macro Controls'!$D$5/'Macro Controls'!$D$20)*BD8/'Age Profiles'!BB4</f>
        <v>866.7393227893089</v>
      </c>
      <c r="BE12" s="96">
        <f>('Macro Controls'!$D$5/'Macro Controls'!$D$20)*BE8/'Age Profiles'!BC4</f>
        <v>872.1440547845674</v>
      </c>
      <c r="BF12" s="96">
        <f>('Macro Controls'!$D$5/'Macro Controls'!$D$20)*BF8/'Age Profiles'!BD4</f>
        <v>882.0441412545499</v>
      </c>
      <c r="BG12" s="96">
        <f>('Macro Controls'!$D$5/'Macro Controls'!$D$20)*BG8/'Age Profiles'!BE4</f>
        <v>885.5926395702272</v>
      </c>
      <c r="BH12" s="96">
        <f>('Macro Controls'!$D$5/'Macro Controls'!$D$20)*BH8/'Age Profiles'!BF4</f>
        <v>885.8274015975663</v>
      </c>
      <c r="BI12" s="96">
        <f>('Macro Controls'!$D$5/'Macro Controls'!$D$20)*BI8/'Age Profiles'!BG4</f>
        <v>877.2645737711186</v>
      </c>
      <c r="BJ12" s="96">
        <f>('Macro Controls'!$D$5/'Macro Controls'!$D$20)*BJ8/'Age Profiles'!BH4</f>
        <v>859.2113218150787</v>
      </c>
      <c r="BK12" s="96">
        <f>('Macro Controls'!$D$5/'Macro Controls'!$D$20)*BK8/'Age Profiles'!BI4</f>
        <v>832.8393737195578</v>
      </c>
      <c r="BL12" s="96">
        <f>('Macro Controls'!$D$5/'Macro Controls'!$D$20)*BL8/'Age Profiles'!BJ4</f>
        <v>802.6159749803961</v>
      </c>
      <c r="BM12" s="96">
        <f>('Macro Controls'!$D$5/'Macro Controls'!$D$20)*BM8/'Age Profiles'!BK4</f>
        <v>767.9586450907373</v>
      </c>
      <c r="BN12" s="96">
        <f>('Macro Controls'!$D$5/'Macro Controls'!$D$20)*BN8/'Age Profiles'!BL4</f>
        <v>726.4833262119715</v>
      </c>
      <c r="BO12" s="96">
        <f>('Macro Controls'!$D$5/'Macro Controls'!$D$20)*BO8/'Age Profiles'!BM4</f>
        <v>689.4617188762504</v>
      </c>
      <c r="BP12" s="96">
        <f>('Macro Controls'!$D$5/'Macro Controls'!$D$20)*BP8/'Age Profiles'!BN4</f>
        <v>648.4652937117904</v>
      </c>
      <c r="BQ12" s="96">
        <f>('Macro Controls'!$D$5/'Macro Controls'!$D$20)*BQ8/'Age Profiles'!BO4</f>
        <v>615.1774957377173</v>
      </c>
      <c r="BR12" s="96">
        <f>('Macro Controls'!$D$5/'Macro Controls'!$D$20)*BR8/'Age Profiles'!BP4</f>
        <v>586.6900867129148</v>
      </c>
      <c r="BS12" s="96">
        <f>('Macro Controls'!$D$5/'Macro Controls'!$D$20)*BS8/'Age Profiles'!BQ4</f>
        <v>562.5678980013394</v>
      </c>
      <c r="BT12" s="96">
        <f>('Macro Controls'!$D$5/'Macro Controls'!$D$20)*BT8/'Age Profiles'!BR4</f>
        <v>542.3663913073207</v>
      </c>
      <c r="BU12" s="96">
        <f>('Macro Controls'!$D$5/'Macro Controls'!$D$20)*BU8/'Age Profiles'!BS4</f>
        <v>522.2840875052324</v>
      </c>
      <c r="BV12" s="96">
        <f>('Macro Controls'!$D$5/'Macro Controls'!$D$20)*BV8/'Age Profiles'!BT4</f>
        <v>505.7334166314918</v>
      </c>
      <c r="BW12" s="96">
        <f>('Macro Controls'!$D$5/'Macro Controls'!$D$20)*BW8/'Age Profiles'!BU4</f>
        <v>491.05032713621483</v>
      </c>
      <c r="BX12" s="96">
        <f>('Macro Controls'!$D$5/'Macro Controls'!$D$20)*BX8/'Age Profiles'!BV4</f>
        <v>477.87632543131195</v>
      </c>
      <c r="BY12" s="96">
        <f>('Macro Controls'!$D$5/'Macro Controls'!$D$20)*BY8/'Age Profiles'!BW4</f>
        <v>465.44689934482557</v>
      </c>
      <c r="BZ12" s="96">
        <f>('Macro Controls'!$D$5/'Macro Controls'!$D$20)*BZ8/'Age Profiles'!BX4</f>
        <v>455.9485630582143</v>
      </c>
      <c r="CA12" s="96">
        <f>('Macro Controls'!$D$5/'Macro Controls'!$D$20)*CA8/'Age Profiles'!BY4</f>
        <v>444.9290104773773</v>
      </c>
      <c r="CB12" s="96">
        <f>('Macro Controls'!$D$5/'Macro Controls'!$D$20)*CB8/'Age Profiles'!BZ4</f>
        <v>434.9386629529813</v>
      </c>
      <c r="CC12" s="96">
        <f>('Macro Controls'!$D$5/'Macro Controls'!$D$20)*CC8/'Age Profiles'!CA4</f>
        <v>423.93769353040614</v>
      </c>
      <c r="CD12" s="96">
        <f>('Macro Controls'!$D$5/'Macro Controls'!$D$20)*CD8/'Age Profiles'!CB4</f>
        <v>409.8089235094382</v>
      </c>
      <c r="CE12" s="96">
        <f>('Macro Controls'!$D$5/'Macro Controls'!$D$20)*CE8/'Age Profiles'!CC4</f>
        <v>391.98142829676175</v>
      </c>
      <c r="CF12" s="96">
        <f>('Macro Controls'!$D$5/'Macro Controls'!$D$20)*CF8/'Age Profiles'!CD4</f>
        <v>373.7679551610875</v>
      </c>
      <c r="CG12" s="96">
        <f>('Macro Controls'!$D$5/'Macro Controls'!$D$20)*CG8/'Age Profiles'!CE4</f>
        <v>356.93348770795603</v>
      </c>
      <c r="CH12" s="96">
        <f>('Macro Controls'!$D$5/'Macro Controls'!$D$20)*CH8/'Age Profiles'!CF4</f>
        <v>355.3325772532302</v>
      </c>
      <c r="CI12" s="96">
        <f>('Macro Controls'!$D$5/'Macro Controls'!$D$20)*CI8/'Age Profiles'!CG4</f>
        <v>355.3325772532302</v>
      </c>
      <c r="CJ12" s="96">
        <f>('Macro Controls'!$D$5/'Macro Controls'!$D$20)*CJ8/'Age Profiles'!CH4</f>
        <v>355.3325772532302</v>
      </c>
      <c r="CK12" s="96">
        <f>('Macro Controls'!$D$5/'Macro Controls'!$D$20)*CK8/'Age Profiles'!CI4</f>
        <v>355.3325772532303</v>
      </c>
      <c r="CL12" s="96">
        <f>('Macro Controls'!$D$5/'Macro Controls'!$D$20)*CL8/'Age Profiles'!CJ4</f>
        <v>355.3325772532303</v>
      </c>
      <c r="CM12" s="96">
        <f>('Macro Controls'!$D$5/'Macro Controls'!$D$20)*CM8/'Age Profiles'!CK4</f>
        <v>355.3325772532303</v>
      </c>
      <c r="CN12" s="96">
        <f>('Macro Controls'!$D$5/'Macro Controls'!$D$20)*CN8/'Age Profiles'!CL4</f>
        <v>355.3325772532302</v>
      </c>
      <c r="CO12" s="96">
        <f>('Macro Controls'!$D$5/'Macro Controls'!$D$20)*CO8/'Age Profiles'!CM4</f>
        <v>355.3325772532302</v>
      </c>
      <c r="CP12" s="96">
        <f>('Macro Controls'!$D$5/'Macro Controls'!$D$20)*CP8/'Age Profiles'!CN4</f>
        <v>355.3325772532303</v>
      </c>
      <c r="CQ12" s="96">
        <f>('Macro Controls'!$D$5/'Macro Controls'!$D$20)*CQ8/'Age Profiles'!CO4</f>
        <v>355.3325772532302</v>
      </c>
      <c r="CS12" t="s">
        <v>250</v>
      </c>
    </row>
    <row r="13" spans="2:3" ht="12.75">
      <c r="B13" s="101"/>
      <c r="C13" s="102" t="s">
        <v>259</v>
      </c>
    </row>
    <row r="14" spans="1:2" ht="12.75">
      <c r="A14" t="s">
        <v>256</v>
      </c>
      <c r="B14" s="101"/>
    </row>
    <row r="15" spans="1:2" ht="12.75">
      <c r="A15" t="s">
        <v>257</v>
      </c>
      <c r="B15" s="101">
        <v>1</v>
      </c>
    </row>
    <row r="16" spans="1:95" ht="12.75">
      <c r="A16" t="s">
        <v>258</v>
      </c>
      <c r="B16" s="101">
        <v>2</v>
      </c>
      <c r="E16" s="99">
        <f>E12/'Macro Controls'!$C$21</f>
        <v>0.0006448386804992145</v>
      </c>
      <c r="F16" s="99">
        <f>F12/'Macro Controls'!$C$21</f>
        <v>0.0006817513169832505</v>
      </c>
      <c r="G16" s="99">
        <f>G12/'Macro Controls'!$C$21</f>
        <v>0.0007207770752108808</v>
      </c>
      <c r="H16" s="99">
        <f>H12/'Macro Controls'!$C$21</f>
        <v>0.0007622638695073072</v>
      </c>
      <c r="I16" s="99">
        <f>I12/'Macro Controls'!$C$21</f>
        <v>0.0008079280351152948</v>
      </c>
      <c r="J16" s="99">
        <f>J12/'Macro Controls'!$C$21</f>
        <v>0.0008571020311553453</v>
      </c>
      <c r="K16" s="99">
        <f>K12/'Macro Controls'!$C$21</f>
        <v>0.0009092933473304411</v>
      </c>
      <c r="L16" s="99">
        <f>L12/'Macro Controls'!$C$21</f>
        <v>0.0009627035633483124</v>
      </c>
      <c r="M16" s="99">
        <f>M12/'Macro Controls'!$C$21</f>
        <v>0.001020815105862958</v>
      </c>
      <c r="N16" s="99">
        <f>N12/'Macro Controls'!$C$21</f>
        <v>0.00108346771960081</v>
      </c>
      <c r="O16" s="99">
        <f>O12/'Macro Controls'!$C$21</f>
        <v>0.0011519399107790525</v>
      </c>
      <c r="P16" s="99">
        <f>P12/'Macro Controls'!$C$21</f>
        <v>0.001223183040659138</v>
      </c>
      <c r="Q16" s="99">
        <f>Q12/'Macro Controls'!$C$21</f>
        <v>0.0013052495263126353</v>
      </c>
      <c r="R16" s="99">
        <f>R12/'Macro Controls'!$C$21</f>
        <v>0.0013855084991760726</v>
      </c>
      <c r="S16" s="99">
        <f>S12/'Macro Controls'!$C$21</f>
        <v>0.0014620016625376889</v>
      </c>
      <c r="T16" s="99">
        <f>T12/'Macro Controls'!$C$21</f>
        <v>0.0017559684303591295</v>
      </c>
      <c r="U16" s="99">
        <f>U12/'Macro Controls'!$C$21</f>
        <v>0.0019167073742962055</v>
      </c>
      <c r="V16" s="99">
        <f>V12/'Macro Controls'!$C$21</f>
        <v>0.0021669556447522667</v>
      </c>
      <c r="W16" s="99">
        <f>W12/'Macro Controls'!$C$21</f>
        <v>0.002579307996660987</v>
      </c>
      <c r="X16" s="99">
        <f>X12/'Macro Controls'!$C$21</f>
        <v>0.0031872955413209474</v>
      </c>
      <c r="Y16" s="99">
        <f>Y12/'Macro Controls'!$C$21</f>
        <v>0.003982183166618096</v>
      </c>
      <c r="Z16" s="99">
        <f>Z12/'Macro Controls'!$C$21</f>
        <v>0.004887564845627983</v>
      </c>
      <c r="AA16" s="99">
        <f>AA12/'Macro Controls'!$C$21</f>
        <v>0.005884156905951944</v>
      </c>
      <c r="AB16" s="99">
        <f>AB12/'Macro Controls'!$C$21</f>
        <v>0.006962937569226123</v>
      </c>
      <c r="AC16" s="99">
        <f>AC12/'Macro Controls'!$C$21</f>
        <v>0.008174656864441035</v>
      </c>
      <c r="AD16" s="99">
        <f>AD12/'Macro Controls'!$C$21</f>
        <v>0.009360033173000009</v>
      </c>
      <c r="AE16" s="99">
        <f>AE12/'Macro Controls'!$C$21</f>
        <v>0.010525919965113104</v>
      </c>
      <c r="AF16" s="99">
        <f>AF12/'Macro Controls'!$C$21</f>
        <v>0.011525640097246591</v>
      </c>
      <c r="AG16" s="99">
        <f>AG12/'Macro Controls'!$C$21</f>
        <v>0.012331048500196215</v>
      </c>
      <c r="AH16" s="99">
        <f>AH12/'Macro Controls'!$C$21</f>
        <v>0.013048454152996963</v>
      </c>
      <c r="AI16" s="99">
        <f>AI12/'Macro Controls'!$C$21</f>
        <v>0.013745722448884218</v>
      </c>
      <c r="AJ16" s="99">
        <f>AJ12/'Macro Controls'!$C$21</f>
        <v>0.014424742606843458</v>
      </c>
      <c r="AK16" s="99">
        <f>AK12/'Macro Controls'!$C$21</f>
        <v>0.015072090564163643</v>
      </c>
      <c r="AL16" s="99">
        <f>AL12/'Macro Controls'!$C$21</f>
        <v>0.01569935925552843</v>
      </c>
      <c r="AM16" s="99">
        <f>AM12/'Macro Controls'!$C$21</f>
        <v>0.016301901404289047</v>
      </c>
      <c r="AN16" s="99">
        <f>AN12/'Macro Controls'!$C$21</f>
        <v>0.01675047725712005</v>
      </c>
      <c r="AO16" s="99">
        <f>AO12/'Macro Controls'!$C$21</f>
        <v>0.017121400653121076</v>
      </c>
      <c r="AP16" s="99">
        <f>AP12/'Macro Controls'!$C$21</f>
        <v>0.017402434605681565</v>
      </c>
      <c r="AQ16" s="99">
        <f>AQ12/'Macro Controls'!$C$21</f>
        <v>0.01766282101117472</v>
      </c>
      <c r="AR16" s="99">
        <f>AR12/'Macro Controls'!$C$21</f>
        <v>0.017834795504118407</v>
      </c>
      <c r="AS16" s="99">
        <f>AS12/'Macro Controls'!$C$21</f>
        <v>0.018102809504980777</v>
      </c>
      <c r="AT16" s="99">
        <f>AT12/'Macro Controls'!$C$21</f>
        <v>0.018377579736840722</v>
      </c>
      <c r="AU16" s="99">
        <f>AU12/'Macro Controls'!$C$21</f>
        <v>0.018723258823002235</v>
      </c>
      <c r="AV16" s="99">
        <f>AV12/'Macro Controls'!$C$21</f>
        <v>0.019073825126726472</v>
      </c>
      <c r="AW16" s="99">
        <f>AW12/'Macro Controls'!$C$21</f>
        <v>0.019425881589810925</v>
      </c>
      <c r="AX16" s="99">
        <f>AX12/'Macro Controls'!$C$21</f>
        <v>0.0197185337339934</v>
      </c>
      <c r="AY16" s="99">
        <f>AY12/'Macro Controls'!$C$21</f>
        <v>0.019996991478846406</v>
      </c>
      <c r="AZ16" s="99">
        <f>AZ12/'Macro Controls'!$C$21</f>
        <v>0.02027389592199343</v>
      </c>
      <c r="BA16" s="99">
        <f>BA12/'Macro Controls'!$C$21</f>
        <v>0.020444392884046054</v>
      </c>
      <c r="BB16" s="99">
        <f>BB12/'Macro Controls'!$C$21</f>
        <v>0.020661716209722944</v>
      </c>
      <c r="BC16" s="99">
        <f>BC12/'Macro Controls'!$C$21</f>
        <v>0.02083909568746468</v>
      </c>
      <c r="BD16" s="99">
        <f>BD12/'Macro Controls'!$C$21</f>
        <v>0.02102751244724731</v>
      </c>
      <c r="BE16" s="99">
        <f>BE12/'Macro Controls'!$C$21</f>
        <v>0.021158633842476727</v>
      </c>
      <c r="BF16" s="99">
        <f>BF12/'Macro Controls'!$C$21</f>
        <v>0.021398814697322962</v>
      </c>
      <c r="BG16" s="99">
        <f>BG12/'Macro Controls'!$C$21</f>
        <v>0.021484902971548033</v>
      </c>
      <c r="BH16" s="99">
        <f>BH12/'Macro Controls'!$C$21</f>
        <v>0.02149059841113664</v>
      </c>
      <c r="BI16" s="99">
        <f>BI12/'Macro Controls'!$C$21</f>
        <v>0.02128286009354789</v>
      </c>
      <c r="BJ16" s="99">
        <f>BJ12/'Macro Controls'!$C$21</f>
        <v>0.02084487952633737</v>
      </c>
      <c r="BK16" s="99">
        <f>BK12/'Macro Controls'!$C$21</f>
        <v>0.02020508339357148</v>
      </c>
      <c r="BL16" s="99">
        <f>BL12/'Macro Controls'!$C$21</f>
        <v>0.019471849217532686</v>
      </c>
      <c r="BM16" s="99">
        <f>BM12/'Macro Controls'!$C$21</f>
        <v>0.018631045741237303</v>
      </c>
      <c r="BN16" s="99">
        <f>BN12/'Macro Controls'!$C$21</f>
        <v>0.01762483457595849</v>
      </c>
      <c r="BO16" s="99">
        <f>BO12/'Macro Controls'!$C$21</f>
        <v>0.016726672592764138</v>
      </c>
      <c r="BP16" s="99">
        <f>BP12/'Macro Controls'!$C$21</f>
        <v>0.015732079619107307</v>
      </c>
      <c r="BQ16" s="99">
        <f>BQ12/'Macro Controls'!$C$21</f>
        <v>0.014924501645156971</v>
      </c>
      <c r="BR16" s="99">
        <f>BR12/'Macro Controls'!$C$21</f>
        <v>0.01423338341374788</v>
      </c>
      <c r="BS16" s="99">
        <f>BS12/'Macro Controls'!$C$21</f>
        <v>0.013648167524667005</v>
      </c>
      <c r="BT16" s="99">
        <f>BT12/'Macro Controls'!$C$21</f>
        <v>0.013158069265256561</v>
      </c>
      <c r="BU16" s="99">
        <f>BU12/'Macro Controls'!$C$21</f>
        <v>0.012670862925282456</v>
      </c>
      <c r="BV16" s="99">
        <f>BV12/'Macro Controls'!$C$21</f>
        <v>0.012269335697132832</v>
      </c>
      <c r="BW16" s="99">
        <f>BW12/'Macro Controls'!$C$21</f>
        <v>0.011913116890615114</v>
      </c>
      <c r="BX16" s="99">
        <f>BX12/'Macro Controls'!$C$21</f>
        <v>0.011593509279022716</v>
      </c>
      <c r="BY16" s="99">
        <f>BY12/'Macro Controls'!$C$21</f>
        <v>0.011291965429708676</v>
      </c>
      <c r="BZ16" s="99">
        <f>BZ12/'Macro Controls'!$C$21</f>
        <v>0.011061531227355762</v>
      </c>
      <c r="CA16" s="99">
        <f>CA12/'Macro Controls'!$C$21</f>
        <v>0.010794191586746226</v>
      </c>
      <c r="CB16" s="99">
        <f>CB12/'Macro Controls'!$C$21</f>
        <v>0.010551820955348639</v>
      </c>
      <c r="CC16" s="99">
        <f>CC12/'Macro Controls'!$C$21</f>
        <v>0.010284932151087917</v>
      </c>
      <c r="CD16" s="99">
        <f>CD12/'Macro Controls'!$C$21</f>
        <v>0.009942161401372645</v>
      </c>
      <c r="CE16" s="99">
        <f>CE12/'Macro Controls'!$C$21</f>
        <v>0.00950965780123436</v>
      </c>
      <c r="CF16" s="99">
        <f>CF12/'Macro Controls'!$C$21</f>
        <v>0.009067790191218133</v>
      </c>
      <c r="CG16" s="99">
        <f>CG12/'Macro Controls'!$C$21</f>
        <v>0.008659377921685566</v>
      </c>
      <c r="CH16" s="99">
        <f>CH12/'Macro Controls'!$C$21</f>
        <v>0.00862053906480142</v>
      </c>
      <c r="CI16" s="99">
        <f>CI12/'Macro Controls'!$C$21</f>
        <v>0.00862053906480142</v>
      </c>
      <c r="CJ16" s="99">
        <f>CJ12/'Macro Controls'!$C$21</f>
        <v>0.00862053906480142</v>
      </c>
      <c r="CK16" s="99">
        <f>CK12/'Macro Controls'!$C$21</f>
        <v>0.008620539064801421</v>
      </c>
      <c r="CL16" s="99">
        <f>CL12/'Macro Controls'!$C$21</f>
        <v>0.008620539064801421</v>
      </c>
      <c r="CM16" s="99">
        <f>CM12/'Macro Controls'!$C$21</f>
        <v>0.008620539064801421</v>
      </c>
      <c r="CN16" s="99">
        <f>CN12/'Macro Controls'!$C$21</f>
        <v>0.00862053906480142</v>
      </c>
      <c r="CO16" s="99">
        <f>CO12/'Macro Controls'!$C$21</f>
        <v>0.00862053906480142</v>
      </c>
      <c r="CP16" s="99">
        <f>CP12/'Macro Controls'!$C$21</f>
        <v>0.008620539064801421</v>
      </c>
      <c r="CQ16" s="99">
        <f>CQ12/'Macro Controls'!$C$21</f>
        <v>0.00862053906480142</v>
      </c>
    </row>
    <row r="17" s="15" customFormat="1" ht="12.75">
      <c r="B17" s="54"/>
    </row>
    <row r="18" spans="1:97" s="15" customFormat="1" ht="12.75">
      <c r="A18" s="15" t="s">
        <v>252</v>
      </c>
      <c r="B18" s="54"/>
      <c r="CS18" s="15" t="s">
        <v>250</v>
      </c>
    </row>
    <row r="19" spans="1:97" s="15" customFormat="1" ht="12.75">
      <c r="A19" s="15" t="s">
        <v>260</v>
      </c>
      <c r="B19" s="54"/>
      <c r="CS19" s="15" t="s">
        <v>250</v>
      </c>
    </row>
    <row r="20" spans="1:97" s="15" customFormat="1" ht="12.75">
      <c r="A20" s="15" t="s">
        <v>261</v>
      </c>
      <c r="B20" s="54"/>
      <c r="CS20" s="15" t="s">
        <v>250</v>
      </c>
    </row>
    <row r="21" ht="12.75">
      <c r="B21" s="101"/>
    </row>
    <row r="22" ht="12.75">
      <c r="B22" s="101"/>
    </row>
    <row r="23" spans="1:2" ht="12.75">
      <c r="A23" s="7" t="s">
        <v>262</v>
      </c>
      <c r="B23" s="101"/>
    </row>
    <row r="24" spans="1:96" ht="12.75">
      <c r="A24" s="7" t="s">
        <v>263</v>
      </c>
      <c r="B24" s="101"/>
      <c r="C24" s="99">
        <f>SUM(E24:CR24)</f>
        <v>0.9999999999999998</v>
      </c>
      <c r="D24" s="99">
        <f>1-ROW1</f>
        <v>0.9956591718285129</v>
      </c>
      <c r="E24" s="99">
        <f>$D$24*'Age Profiles'!F16</f>
        <v>0.0007781873929002827</v>
      </c>
      <c r="F24" s="99">
        <f>$D$24*'Age Profiles'!G16</f>
        <v>0.0008141792741580657</v>
      </c>
      <c r="G24" s="99">
        <f>$D$24*'Age Profiles'!H16</f>
        <v>0.0008716171589608003</v>
      </c>
      <c r="H24" s="99">
        <f>$D$24*'Age Profiles'!I16</f>
        <v>0.0008857032903767789</v>
      </c>
      <c r="I24" s="99">
        <f>$D$24*'Age Profiles'!J16</f>
        <v>0.0009276382560476404</v>
      </c>
      <c r="J24" s="99">
        <f>$D$24*'Age Profiles'!K16</f>
        <v>0.0009867956129768554</v>
      </c>
      <c r="K24" s="99">
        <f>$D$24*'Age Profiles'!L16</f>
        <v>0.0010544019203068736</v>
      </c>
      <c r="L24" s="99">
        <f>$D$24*'Age Profiles'!M16</f>
        <v>0.0011406565284447063</v>
      </c>
      <c r="M24" s="99">
        <f>$D$24*'Age Profiles'!N16</f>
        <v>0.0012295846882864534</v>
      </c>
      <c r="N24" s="99">
        <f>$D$24*'Age Profiles'!O16</f>
        <v>0.0013164383102417605</v>
      </c>
      <c r="O24" s="99">
        <f>$D$24*'Age Profiles'!P16</f>
        <v>0.0014289080602192538</v>
      </c>
      <c r="P24" s="99">
        <f>$D$24*'Age Profiles'!Q16</f>
        <v>0.0015435357192908148</v>
      </c>
      <c r="Q24" s="99">
        <f>$D$24*'Age Profiles'!R16</f>
        <v>0.0016736758361902706</v>
      </c>
      <c r="R24" s="99">
        <f>$D$24*'Age Profiles'!S16</f>
        <v>0.0018085004460908238</v>
      </c>
      <c r="S24" s="99">
        <f>$D$24*'Age Profiles'!T16</f>
        <v>0.0018361453278975446</v>
      </c>
      <c r="T24" s="99">
        <f>$D$24*'Age Profiles'!U16</f>
        <v>0.0021698671921259877</v>
      </c>
      <c r="U24" s="99">
        <f>$D$24*'Age Profiles'!V16</f>
        <v>0.0023411609993668234</v>
      </c>
      <c r="V24" s="99">
        <f>$D$24*'Age Profiles'!W16</f>
        <v>0.002659494906769062</v>
      </c>
      <c r="W24" s="99">
        <f>$D$24*'Age Profiles'!X16</f>
        <v>0.0031840338460761863</v>
      </c>
      <c r="X24" s="99">
        <f>$D$24*'Age Profiles'!Y16</f>
        <v>0.0038688681109599874</v>
      </c>
      <c r="Y24" s="99">
        <f>$D$24*'Age Profiles'!Z16</f>
        <v>0.004927489332423971</v>
      </c>
      <c r="Z24" s="99">
        <f>$D$24*'Age Profiles'!AA16</f>
        <v>0.006110332120193029</v>
      </c>
      <c r="AA24" s="99">
        <f>$D$24*'Age Profiles'!AB16</f>
        <v>0.007442112392969755</v>
      </c>
      <c r="AB24" s="99">
        <f>$D$24*'Age Profiles'!AC16</f>
        <v>0.0087903323413751</v>
      </c>
      <c r="AC24" s="99">
        <f>$D$24*'Age Profiles'!AD16</f>
        <v>0.00982609382779314</v>
      </c>
      <c r="AD24" s="99">
        <f>$D$24*'Age Profiles'!AE16</f>
        <v>0.010925350456169144</v>
      </c>
      <c r="AE24" s="99">
        <f>$D$24*'Age Profiles'!AF16</f>
        <v>0.012128469556513597</v>
      </c>
      <c r="AF24" s="99">
        <f>$D$24*'Age Profiles'!AG16</f>
        <v>0.01294949244984059</v>
      </c>
      <c r="AG24" s="99">
        <f>$D$24*'Age Profiles'!AH16</f>
        <v>0.014279834991246921</v>
      </c>
      <c r="AH24" s="99">
        <f>$D$24*'Age Profiles'!AI16</f>
        <v>0.014693815702504262</v>
      </c>
      <c r="AI24" s="99">
        <f>$D$24*'Age Profiles'!AJ16</f>
        <v>0.01588965026785897</v>
      </c>
      <c r="AJ24" s="99">
        <f>$D$24*'Age Profiles'!AK16</f>
        <v>0.01751231045679797</v>
      </c>
      <c r="AK24" s="99">
        <f>$D$24*'Age Profiles'!AL16</f>
        <v>0.019360347302756452</v>
      </c>
      <c r="AL24" s="99">
        <f>$D$24*'Age Profiles'!AM16</f>
        <v>0.020582212604673387</v>
      </c>
      <c r="AM24" s="99">
        <f>$D$24*'Age Profiles'!AN16</f>
        <v>0.02019326941780587</v>
      </c>
      <c r="AN24" s="99">
        <f>$D$24*'Age Profiles'!AO16</f>
        <v>0.020386011947650926</v>
      </c>
      <c r="AO24" s="99">
        <f>$D$24*'Age Profiles'!AP16</f>
        <v>0.020914984210652493</v>
      </c>
      <c r="AP24" s="99">
        <f>$D$24*'Age Profiles'!AQ16</f>
        <v>0.021891395114756233</v>
      </c>
      <c r="AQ24" s="99">
        <f>$D$24*'Age Profiles'!AR16</f>
        <v>0.02376654692375998</v>
      </c>
      <c r="AR24" s="99">
        <f>$D$24*'Age Profiles'!AS16</f>
        <v>0.02439172701377509</v>
      </c>
      <c r="AS24" s="99">
        <f>$D$24*'Age Profiles'!AT16</f>
        <v>0.024701155072344504</v>
      </c>
      <c r="AT24" s="99">
        <f>$D$24*'Age Profiles'!AU16</f>
        <v>0.025172974691907685</v>
      </c>
      <c r="AU24" s="99">
        <f>$D$24*'Age Profiles'!AV16</f>
        <v>0.0259251032950085</v>
      </c>
      <c r="AV24" s="99">
        <f>$D$24*'Age Profiles'!AW16</f>
        <v>0.026894897827631627</v>
      </c>
      <c r="AW24" s="99">
        <f>$D$24*'Age Profiles'!AX16</f>
        <v>0.02628925356134716</v>
      </c>
      <c r="AX24" s="99">
        <f>$D$24*'Age Profiles'!AY16</f>
        <v>0.026711368598790464</v>
      </c>
      <c r="AY24" s="99">
        <f>$D$24*'Age Profiles'!AZ16</f>
        <v>0.026785084117743902</v>
      </c>
      <c r="AZ24" s="99">
        <f>$D$24*'Age Profiles'!BA16</f>
        <v>0.026115930102049767</v>
      </c>
      <c r="BA24" s="99">
        <f>$D$24*'Age Profiles'!BB16</f>
        <v>0.026459495929126255</v>
      </c>
      <c r="BB24" s="99">
        <f>$D$24*'Age Profiles'!BC16</f>
        <v>0.025595766670822685</v>
      </c>
      <c r="BC24" s="99">
        <f>$D$24*'Age Profiles'!BD16</f>
        <v>0.024980710228841903</v>
      </c>
      <c r="BD24" s="99">
        <f>$D$24*'Age Profiles'!BE16</f>
        <v>0.02438920109326026</v>
      </c>
      <c r="BE24" s="99">
        <f>$D$24*'Age Profiles'!BF16</f>
        <v>0.023917660824182833</v>
      </c>
      <c r="BF24" s="99">
        <f>$D$24*'Age Profiles'!BG16</f>
        <v>0.024113434190175042</v>
      </c>
      <c r="BG24" s="99">
        <f>$D$24*'Age Profiles'!BH16</f>
        <v>0.023289697255772162</v>
      </c>
      <c r="BH24" s="99">
        <f>$D$24*'Age Profiles'!BI16</f>
        <v>0.023094536777436885</v>
      </c>
      <c r="BI24" s="99">
        <f>$D$24*'Age Profiles'!BJ16</f>
        <v>0.023975538867735624</v>
      </c>
      <c r="BJ24" s="99">
        <f>$D$24*'Age Profiles'!BK16</f>
        <v>0.017542312270261803</v>
      </c>
      <c r="BK24" s="99">
        <f>$D$24*'Age Profiles'!BL16</f>
        <v>0.01694222094253892</v>
      </c>
      <c r="BL24" s="99">
        <f>$D$24*'Age Profiles'!BM16</f>
        <v>0.01606977654278197</v>
      </c>
      <c r="BM24" s="99">
        <f>$D$24*'Age Profiles'!BN16</f>
        <v>0.015884981972387004</v>
      </c>
      <c r="BN24" s="99">
        <f>$D$24*'Age Profiles'!BO16</f>
        <v>0.013260172523611767</v>
      </c>
      <c r="BO24" s="99">
        <f>$D$24*'Age Profiles'!BP16</f>
        <v>0.011674474533603362</v>
      </c>
      <c r="BP24" s="99">
        <f>$D$24*'Age Profiles'!BQ16</f>
        <v>0.010668440815429798</v>
      </c>
      <c r="BQ24" s="99">
        <f>$D$24*'Age Profiles'!BR16</f>
        <v>0.009613884002398522</v>
      </c>
      <c r="BR24" s="99">
        <f>$D$24*'Age Profiles'!BS16</f>
        <v>0.008979681625673728</v>
      </c>
      <c r="BS24" s="99">
        <f>$D$24*'Age Profiles'!BT16</f>
        <v>0.008099131103115463</v>
      </c>
      <c r="BT24" s="99">
        <f>$D$24*'Age Profiles'!BU16</f>
        <v>0.007648721048723053</v>
      </c>
      <c r="BU24" s="99">
        <f>$D$24*'Age Profiles'!BV16</f>
        <v>0.007354469226760409</v>
      </c>
      <c r="BV24" s="99">
        <f>$D$24*'Age Profiles'!BW16</f>
        <v>0.006515495457078303</v>
      </c>
      <c r="BW24" s="99">
        <f>$D$24*'Age Profiles'!BX16</f>
        <v>0.0063149357356762775</v>
      </c>
      <c r="BX24" s="99">
        <f>$D$24*'Age Profiles'!BY16</f>
        <v>0.006055550236042475</v>
      </c>
      <c r="BY24" s="99">
        <f>$D$24*'Age Profiles'!BZ16</f>
        <v>0.0058201717954551695</v>
      </c>
      <c r="BZ24" s="99">
        <f>$D$24*'Age Profiles'!CA16</f>
        <v>0.005751832512645592</v>
      </c>
      <c r="CA24" s="99">
        <f>$D$24*'Age Profiles'!CB16</f>
        <v>0.005271413580727531</v>
      </c>
      <c r="CB24" s="99">
        <f>$D$24*'Age Profiles'!CC16</f>
        <v>0.0050965840885578255</v>
      </c>
      <c r="CC24" s="99">
        <f>$D$24*'Age Profiles'!CD16</f>
        <v>0.004794990846352954</v>
      </c>
      <c r="CD24" s="99">
        <f>$D$24*'Age Profiles'!CE16</f>
        <v>0.004411674904319818</v>
      </c>
      <c r="CE24" s="99">
        <f>$D$24*'Age Profiles'!CF16</f>
        <v>0.004130644497375338</v>
      </c>
      <c r="CF24" s="99">
        <f>$D$24*'Age Profiles'!CG16</f>
        <v>0.0037013830730603017</v>
      </c>
      <c r="CG24" s="99">
        <f>$D$24*'Age Profiles'!CH16</f>
        <v>0.003274689782324562</v>
      </c>
      <c r="CH24" s="99">
        <f>$D$24*'Age Profiles'!CI16</f>
        <v>0.003088443929468387</v>
      </c>
      <c r="CI24" s="99">
        <f>$D$24*'Age Profiles'!CJ16</f>
        <v>0.002846242329116819</v>
      </c>
      <c r="CJ24" s="99">
        <f>$D$24*'Age Profiles'!CK16</f>
        <v>0.0026011067190315038</v>
      </c>
      <c r="CK24" s="99">
        <f>$D$24*'Age Profiles'!CL16</f>
        <v>0.0021831716121910308</v>
      </c>
      <c r="CL24" s="99">
        <f>$D$24*'Age Profiles'!CM16</f>
        <v>0.002029000625785844</v>
      </c>
      <c r="CM24" s="99">
        <f>$D$24*'Age Profiles'!CN16</f>
        <v>0.0017338423431511182</v>
      </c>
      <c r="CN24" s="99">
        <f>$D$24*'Age Profiles'!CO16</f>
        <v>0.001529826737557671</v>
      </c>
      <c r="CO24" s="99">
        <f>$D$24*'Age Profiles'!CP16</f>
        <v>0.0013578426735869136</v>
      </c>
      <c r="CP24" s="99">
        <f>$D$24*'Age Profiles'!CQ16</f>
        <v>0.0011553985824418853</v>
      </c>
      <c r="CQ24" s="99">
        <f>$D$24*'Age Profiles'!CR16</f>
        <v>0.0043636827458987774</v>
      </c>
      <c r="CR24" s="99">
        <f>ROW1</f>
        <v>0.004340828171487099</v>
      </c>
    </row>
  </sheetData>
  <mergeCells count="3">
    <mergeCell ref="C3:C4"/>
    <mergeCell ref="D3:CQ3"/>
    <mergeCell ref="CR3:CR4"/>
  </mergeCells>
  <printOptions/>
  <pageMargins left="0.7479166666666667" right="0.7479166666666667" top="0.9840277777777777" bottom="0.9840277777777777"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CS19"/>
  <sheetViews>
    <sheetView workbookViewId="0" topLeftCell="A1">
      <selection activeCell="A1" sqref="A1"/>
    </sheetView>
  </sheetViews>
  <sheetFormatPr defaultColWidth="9.140625" defaultRowHeight="12.75"/>
  <cols>
    <col min="1" max="1" width="32.421875" style="0" customWidth="1"/>
    <col min="2" max="2" width="5.421875" style="0" customWidth="1"/>
  </cols>
  <sheetData>
    <row r="1" spans="1:96" ht="12.75">
      <c r="A1" s="86" t="s">
        <v>264</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row>
    <row r="2" spans="1:96" ht="6"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row>
    <row r="3" spans="1:96" ht="12.75">
      <c r="A3" s="88"/>
      <c r="B3" s="68"/>
      <c r="C3" s="149" t="s">
        <v>39</v>
      </c>
      <c r="D3" s="151" t="s">
        <v>164</v>
      </c>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49" t="s">
        <v>232</v>
      </c>
    </row>
    <row r="4" spans="1:96" ht="12.75">
      <c r="A4" s="92" t="s">
        <v>210</v>
      </c>
      <c r="B4" s="16" t="s">
        <v>247</v>
      </c>
      <c r="C4" s="149"/>
      <c r="D4" s="50" t="s">
        <v>39</v>
      </c>
      <c r="E4" s="41">
        <v>0</v>
      </c>
      <c r="F4" s="41">
        <v>1</v>
      </c>
      <c r="G4" s="41">
        <v>2</v>
      </c>
      <c r="H4" s="41">
        <v>3</v>
      </c>
      <c r="I4" s="41">
        <v>4</v>
      </c>
      <c r="J4" s="41">
        <v>5</v>
      </c>
      <c r="K4" s="41">
        <v>6</v>
      </c>
      <c r="L4" s="41">
        <v>7</v>
      </c>
      <c r="M4" s="41">
        <v>8</v>
      </c>
      <c r="N4" s="41">
        <v>9</v>
      </c>
      <c r="O4" s="41">
        <v>10</v>
      </c>
      <c r="P4" s="41">
        <v>11</v>
      </c>
      <c r="Q4" s="41">
        <v>12</v>
      </c>
      <c r="R4" s="41">
        <v>13</v>
      </c>
      <c r="S4" s="41">
        <v>14</v>
      </c>
      <c r="T4" s="41">
        <v>15</v>
      </c>
      <c r="U4" s="41">
        <v>16</v>
      </c>
      <c r="V4" s="41">
        <v>17</v>
      </c>
      <c r="W4" s="41">
        <v>18</v>
      </c>
      <c r="X4" s="41">
        <v>19</v>
      </c>
      <c r="Y4" s="41">
        <v>20</v>
      </c>
      <c r="Z4" s="41">
        <v>21</v>
      </c>
      <c r="AA4" s="41">
        <v>22</v>
      </c>
      <c r="AB4" s="41">
        <v>23</v>
      </c>
      <c r="AC4" s="41">
        <v>24</v>
      </c>
      <c r="AD4" s="41">
        <v>25</v>
      </c>
      <c r="AE4" s="41">
        <v>26</v>
      </c>
      <c r="AF4" s="41">
        <v>27</v>
      </c>
      <c r="AG4" s="41">
        <v>28</v>
      </c>
      <c r="AH4" s="41">
        <v>29</v>
      </c>
      <c r="AI4" s="41">
        <v>30</v>
      </c>
      <c r="AJ4" s="41">
        <v>31</v>
      </c>
      <c r="AK4" s="41">
        <v>32</v>
      </c>
      <c r="AL4" s="41">
        <v>33</v>
      </c>
      <c r="AM4" s="41">
        <v>34</v>
      </c>
      <c r="AN4" s="41">
        <v>35</v>
      </c>
      <c r="AO4" s="41">
        <v>36</v>
      </c>
      <c r="AP4" s="41">
        <v>37</v>
      </c>
      <c r="AQ4" s="41">
        <v>38</v>
      </c>
      <c r="AR4" s="41">
        <v>39</v>
      </c>
      <c r="AS4" s="41">
        <v>40</v>
      </c>
      <c r="AT4" s="41">
        <v>41</v>
      </c>
      <c r="AU4" s="41">
        <v>42</v>
      </c>
      <c r="AV4" s="41">
        <v>43</v>
      </c>
      <c r="AW4" s="41">
        <v>44</v>
      </c>
      <c r="AX4" s="41">
        <v>45</v>
      </c>
      <c r="AY4" s="41">
        <v>46</v>
      </c>
      <c r="AZ4" s="41">
        <v>47</v>
      </c>
      <c r="BA4" s="41">
        <v>48</v>
      </c>
      <c r="BB4" s="41">
        <v>49</v>
      </c>
      <c r="BC4" s="41">
        <v>50</v>
      </c>
      <c r="BD4" s="41">
        <v>51</v>
      </c>
      <c r="BE4" s="41">
        <v>52</v>
      </c>
      <c r="BF4" s="41">
        <v>53</v>
      </c>
      <c r="BG4" s="41">
        <v>54</v>
      </c>
      <c r="BH4" s="41">
        <v>55</v>
      </c>
      <c r="BI4" s="41">
        <v>56</v>
      </c>
      <c r="BJ4" s="41">
        <v>57</v>
      </c>
      <c r="BK4" s="41">
        <v>58</v>
      </c>
      <c r="BL4" s="41">
        <v>59</v>
      </c>
      <c r="BM4" s="41">
        <v>60</v>
      </c>
      <c r="BN4" s="41">
        <v>61</v>
      </c>
      <c r="BO4" s="41">
        <v>62</v>
      </c>
      <c r="BP4" s="41">
        <v>63</v>
      </c>
      <c r="BQ4" s="41">
        <v>64</v>
      </c>
      <c r="BR4" s="41">
        <v>65</v>
      </c>
      <c r="BS4" s="41">
        <v>66</v>
      </c>
      <c r="BT4" s="41">
        <v>67</v>
      </c>
      <c r="BU4" s="41">
        <v>68</v>
      </c>
      <c r="BV4" s="41">
        <v>69</v>
      </c>
      <c r="BW4" s="41">
        <v>70</v>
      </c>
      <c r="BX4" s="41">
        <v>71</v>
      </c>
      <c r="BY4" s="41">
        <v>72</v>
      </c>
      <c r="BZ4" s="41">
        <v>73</v>
      </c>
      <c r="CA4" s="41">
        <v>74</v>
      </c>
      <c r="CB4" s="41">
        <v>75</v>
      </c>
      <c r="CC4" s="41">
        <v>76</v>
      </c>
      <c r="CD4" s="41">
        <v>77</v>
      </c>
      <c r="CE4" s="41">
        <v>78</v>
      </c>
      <c r="CF4" s="41">
        <v>79</v>
      </c>
      <c r="CG4" s="41">
        <v>80</v>
      </c>
      <c r="CH4" s="41">
        <v>81</v>
      </c>
      <c r="CI4" s="41">
        <v>82</v>
      </c>
      <c r="CJ4" s="41">
        <v>83</v>
      </c>
      <c r="CK4" s="41">
        <v>84</v>
      </c>
      <c r="CL4" s="41">
        <v>85</v>
      </c>
      <c r="CM4" s="41">
        <v>86</v>
      </c>
      <c r="CN4" s="41">
        <v>87</v>
      </c>
      <c r="CO4" s="41">
        <v>88</v>
      </c>
      <c r="CP4" s="41">
        <v>89</v>
      </c>
      <c r="CQ4" s="41" t="s">
        <v>165</v>
      </c>
      <c r="CR4" s="149"/>
    </row>
    <row r="5" spans="1:96" s="7" customFormat="1" ht="12.75">
      <c r="A5" s="67"/>
      <c r="B5" s="67"/>
      <c r="C5" s="100" t="s">
        <v>248</v>
      </c>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row>
    <row r="6" spans="1:97" ht="12.75">
      <c r="A6" t="s">
        <v>265</v>
      </c>
      <c r="B6" s="101"/>
      <c r="CS6" t="s">
        <v>250</v>
      </c>
    </row>
    <row r="7" spans="1:97" ht="12.75">
      <c r="A7" t="s">
        <v>266</v>
      </c>
      <c r="B7" s="101"/>
      <c r="D7" t="s">
        <v>267</v>
      </c>
      <c r="CS7" t="s">
        <v>250</v>
      </c>
    </row>
    <row r="8" spans="1:96" ht="12.75">
      <c r="A8" t="s">
        <v>268</v>
      </c>
      <c r="B8" s="101">
        <v>1</v>
      </c>
      <c r="C8" s="97">
        <f>'Macro Controls'!$C$13</f>
        <v>529.7</v>
      </c>
      <c r="D8" s="97">
        <f aca="true" t="shared" si="0" ref="D8:AI8">$C$8*D18</f>
        <v>527.4006633175634</v>
      </c>
      <c r="E8" s="97">
        <f t="shared" si="0"/>
        <v>0.4122058620192798</v>
      </c>
      <c r="F8" s="97">
        <f t="shared" si="0"/>
        <v>0.43127076152152743</v>
      </c>
      <c r="G8" s="97">
        <f t="shared" si="0"/>
        <v>0.461695609101536</v>
      </c>
      <c r="H8" s="97">
        <f t="shared" si="0"/>
        <v>0.4691570329125798</v>
      </c>
      <c r="I8" s="97">
        <f t="shared" si="0"/>
        <v>0.49136998422843514</v>
      </c>
      <c r="J8" s="97">
        <f t="shared" si="0"/>
        <v>0.5227056361938404</v>
      </c>
      <c r="K8" s="97">
        <f t="shared" si="0"/>
        <v>0.5585166971865511</v>
      </c>
      <c r="L8" s="97">
        <f t="shared" si="0"/>
        <v>0.604205763117161</v>
      </c>
      <c r="M8" s="97">
        <f t="shared" si="0"/>
        <v>0.6513110093853344</v>
      </c>
      <c r="N8" s="97">
        <f t="shared" si="0"/>
        <v>0.6973173729350606</v>
      </c>
      <c r="O8" s="97">
        <f t="shared" si="0"/>
        <v>0.7568925994981388</v>
      </c>
      <c r="P8" s="97">
        <f t="shared" si="0"/>
        <v>0.8176108705083447</v>
      </c>
      <c r="Q8" s="97">
        <f t="shared" si="0"/>
        <v>0.8865460904299864</v>
      </c>
      <c r="R8" s="97">
        <f t="shared" si="0"/>
        <v>0.9579626862943095</v>
      </c>
      <c r="S8" s="97">
        <f t="shared" si="0"/>
        <v>0.9726061801873295</v>
      </c>
      <c r="T8" s="97">
        <f t="shared" si="0"/>
        <v>1.1493786516691358</v>
      </c>
      <c r="U8" s="97">
        <f t="shared" si="0"/>
        <v>1.2401129813646063</v>
      </c>
      <c r="V8" s="97">
        <f t="shared" si="0"/>
        <v>1.4087344521155722</v>
      </c>
      <c r="W8" s="97">
        <f t="shared" si="0"/>
        <v>1.686582728266556</v>
      </c>
      <c r="X8" s="97">
        <f t="shared" si="0"/>
        <v>2.0493394383755055</v>
      </c>
      <c r="Y8" s="97">
        <f t="shared" si="0"/>
        <v>2.6100910993849777</v>
      </c>
      <c r="Z8" s="97">
        <f t="shared" si="0"/>
        <v>3.2366429240662478</v>
      </c>
      <c r="AA8" s="97">
        <f t="shared" si="0"/>
        <v>3.9420869345560794</v>
      </c>
      <c r="AB8" s="97">
        <f t="shared" si="0"/>
        <v>4.6562390412263905</v>
      </c>
      <c r="AC8" s="97">
        <f t="shared" si="0"/>
        <v>5.204881900582027</v>
      </c>
      <c r="AD8" s="97">
        <f t="shared" si="0"/>
        <v>5.787158136632796</v>
      </c>
      <c r="AE8" s="97">
        <f t="shared" si="0"/>
        <v>6.424450324085253</v>
      </c>
      <c r="AF8" s="97">
        <f t="shared" si="0"/>
        <v>6.859346150680561</v>
      </c>
      <c r="AG8" s="97">
        <f t="shared" si="0"/>
        <v>7.564028594863495</v>
      </c>
      <c r="AH8" s="97">
        <f t="shared" si="0"/>
        <v>7.783314177616508</v>
      </c>
      <c r="AI8" s="97">
        <f t="shared" si="0"/>
        <v>8.416747746884896</v>
      </c>
      <c r="AJ8" s="97">
        <f aca="true" t="shared" si="1" ref="AJ8:BO8">$C$8*AJ18</f>
        <v>9.276270848965886</v>
      </c>
      <c r="AK8" s="97">
        <f t="shared" si="1"/>
        <v>10.255175966270093</v>
      </c>
      <c r="AL8" s="97">
        <f t="shared" si="1"/>
        <v>10.902398016695495</v>
      </c>
      <c r="AM8" s="97">
        <f t="shared" si="1"/>
        <v>10.69637481061177</v>
      </c>
      <c r="AN8" s="97">
        <f t="shared" si="1"/>
        <v>10.798470528670697</v>
      </c>
      <c r="AO8" s="97">
        <f t="shared" si="1"/>
        <v>11.078667136382627</v>
      </c>
      <c r="AP8" s="97">
        <f t="shared" si="1"/>
        <v>11.595871992286378</v>
      </c>
      <c r="AQ8" s="97">
        <f t="shared" si="1"/>
        <v>12.589139905515664</v>
      </c>
      <c r="AR8" s="97">
        <f t="shared" si="1"/>
        <v>12.920297799196666</v>
      </c>
      <c r="AS8" s="97">
        <f t="shared" si="1"/>
        <v>13.084201841820885</v>
      </c>
      <c r="AT8" s="97">
        <f t="shared" si="1"/>
        <v>13.334124694303501</v>
      </c>
      <c r="AU8" s="97">
        <f t="shared" si="1"/>
        <v>13.732527215366005</v>
      </c>
      <c r="AV8" s="97">
        <f t="shared" si="1"/>
        <v>14.246227379296474</v>
      </c>
      <c r="AW8" s="97">
        <f t="shared" si="1"/>
        <v>13.92541761144559</v>
      </c>
      <c r="AX8" s="97">
        <f t="shared" si="1"/>
        <v>14.14901194677931</v>
      </c>
      <c r="AY8" s="97">
        <f t="shared" si="1"/>
        <v>14.188059057168946</v>
      </c>
      <c r="AZ8" s="97">
        <f t="shared" si="1"/>
        <v>13.833608175055764</v>
      </c>
      <c r="BA8" s="97">
        <f t="shared" si="1"/>
        <v>14.015594993658178</v>
      </c>
      <c r="BB8" s="97">
        <f t="shared" si="1"/>
        <v>13.558077605534777</v>
      </c>
      <c r="BC8" s="97">
        <f t="shared" si="1"/>
        <v>13.232282208217557</v>
      </c>
      <c r="BD8" s="97">
        <f t="shared" si="1"/>
        <v>12.91895981909996</v>
      </c>
      <c r="BE8" s="97">
        <f t="shared" si="1"/>
        <v>12.669184938569648</v>
      </c>
      <c r="BF8" s="97">
        <f t="shared" si="1"/>
        <v>12.77288609053572</v>
      </c>
      <c r="BG8" s="97">
        <f t="shared" si="1"/>
        <v>12.336552636382516</v>
      </c>
      <c r="BH8" s="97">
        <f t="shared" si="1"/>
        <v>12.23317613100832</v>
      </c>
      <c r="BI8" s="97">
        <f t="shared" si="1"/>
        <v>12.699842938239561</v>
      </c>
      <c r="BJ8" s="97">
        <f t="shared" si="1"/>
        <v>9.292162809557679</v>
      </c>
      <c r="BK8" s="97">
        <f t="shared" si="1"/>
        <v>8.974294433262866</v>
      </c>
      <c r="BL8" s="97">
        <f t="shared" si="1"/>
        <v>8.51216063471161</v>
      </c>
      <c r="BM8" s="97">
        <f t="shared" si="1"/>
        <v>8.414274950773397</v>
      </c>
      <c r="BN8" s="97">
        <f t="shared" si="1"/>
        <v>7.023913385757154</v>
      </c>
      <c r="BO8" s="97">
        <f t="shared" si="1"/>
        <v>6.183969160449701</v>
      </c>
      <c r="BP8" s="97">
        <f aca="true" t="shared" si="2" ref="BP8:CR8">$C$8*BP18</f>
        <v>5.651073099933164</v>
      </c>
      <c r="BQ8" s="97">
        <f t="shared" si="2"/>
        <v>5.092474356070498</v>
      </c>
      <c r="BR8" s="97">
        <f t="shared" si="2"/>
        <v>4.756537357119374</v>
      </c>
      <c r="BS8" s="97">
        <f t="shared" si="2"/>
        <v>4.290109745320261</v>
      </c>
      <c r="BT8" s="97">
        <f t="shared" si="2"/>
        <v>4.0515275395086014</v>
      </c>
      <c r="BU8" s="97">
        <f t="shared" si="2"/>
        <v>3.8956623494149887</v>
      </c>
      <c r="BV8" s="97">
        <f t="shared" si="2"/>
        <v>3.4512579436143773</v>
      </c>
      <c r="BW8" s="97">
        <f t="shared" si="2"/>
        <v>3.3450214591877243</v>
      </c>
      <c r="BX8" s="97">
        <f t="shared" si="2"/>
        <v>3.2076249600316995</v>
      </c>
      <c r="BY8" s="97">
        <f t="shared" si="2"/>
        <v>3.0829450000526037</v>
      </c>
      <c r="BZ8" s="97">
        <f t="shared" si="2"/>
        <v>3.0467456819483703</v>
      </c>
      <c r="CA8" s="97">
        <f t="shared" si="2"/>
        <v>2.7922677737113735</v>
      </c>
      <c r="CB8" s="97">
        <f t="shared" si="2"/>
        <v>2.6996605917090806</v>
      </c>
      <c r="CC8" s="97">
        <f t="shared" si="2"/>
        <v>2.5399066513131596</v>
      </c>
      <c r="CD8" s="97">
        <f t="shared" si="2"/>
        <v>2.336864196818208</v>
      </c>
      <c r="CE8" s="97">
        <f t="shared" si="2"/>
        <v>2.188002390259717</v>
      </c>
      <c r="CF8" s="97">
        <f t="shared" si="2"/>
        <v>1.960622613800042</v>
      </c>
      <c r="CG8" s="97">
        <f t="shared" si="2"/>
        <v>1.7346031776973205</v>
      </c>
      <c r="CH8" s="97">
        <f t="shared" si="2"/>
        <v>1.6359487494394047</v>
      </c>
      <c r="CI8" s="97">
        <f t="shared" si="2"/>
        <v>1.5076545617331791</v>
      </c>
      <c r="CJ8" s="97">
        <f t="shared" si="2"/>
        <v>1.3778062290709876</v>
      </c>
      <c r="CK8" s="97">
        <f t="shared" si="2"/>
        <v>1.156426002977589</v>
      </c>
      <c r="CL8" s="97">
        <f t="shared" si="2"/>
        <v>1.0747616314787618</v>
      </c>
      <c r="CM8" s="97">
        <f t="shared" si="2"/>
        <v>0.9184162891671473</v>
      </c>
      <c r="CN8" s="97">
        <f t="shared" si="2"/>
        <v>0.8103492228842983</v>
      </c>
      <c r="CO8" s="97">
        <f t="shared" si="2"/>
        <v>0.7192492641989882</v>
      </c>
      <c r="CP8" s="97">
        <f t="shared" si="2"/>
        <v>0.6120146291194667</v>
      </c>
      <c r="CQ8" s="97">
        <f t="shared" si="2"/>
        <v>2.3114427505025827</v>
      </c>
      <c r="CR8" s="97">
        <f t="shared" si="2"/>
        <v>2.2993366824367167</v>
      </c>
    </row>
    <row r="9" spans="2:97" ht="12.75">
      <c r="B9" s="101"/>
      <c r="C9" s="102" t="s">
        <v>251</v>
      </c>
      <c r="E9" s="93"/>
      <c r="CS9" t="s">
        <v>250</v>
      </c>
    </row>
    <row r="10" spans="1:97" ht="12.75">
      <c r="A10" t="s">
        <v>265</v>
      </c>
      <c r="B10" s="101"/>
      <c r="E10" s="93"/>
      <c r="CS10" t="s">
        <v>250</v>
      </c>
    </row>
    <row r="11" spans="1:97" ht="12.75">
      <c r="A11" t="s">
        <v>266</v>
      </c>
      <c r="B11" s="101"/>
      <c r="D11" t="s">
        <v>267</v>
      </c>
      <c r="CS11" t="s">
        <v>250</v>
      </c>
    </row>
    <row r="12" spans="1:95" ht="13.5" customHeight="1">
      <c r="A12" t="s">
        <v>268</v>
      </c>
      <c r="B12" s="101">
        <v>1</v>
      </c>
      <c r="E12" s="93">
        <f>E8/'Age Profiles'!C$4*'Macro Controls'!$D$12/'Macro Controls'!$D$20</f>
        <v>102.2463268043987</v>
      </c>
      <c r="F12" s="93">
        <f>F8/'Age Profiles'!D$4*'Macro Controls'!$D$12/'Macro Controls'!$D$20</f>
        <v>108.09923483751616</v>
      </c>
      <c r="G12" s="93">
        <f>G8/'Age Profiles'!E$4*'Macro Controls'!$D$12/'Macro Controls'!$D$20</f>
        <v>114.28720176661326</v>
      </c>
      <c r="H12" s="93">
        <f>H8/'Age Profiles'!F$4*'Macro Controls'!$D$12/'Macro Controls'!$D$20</f>
        <v>120.86539326780444</v>
      </c>
      <c r="I12" s="93">
        <f>I8/'Age Profiles'!G$4*'Macro Controls'!$D$12/'Macro Controls'!$D$20</f>
        <v>128.10595333530827</v>
      </c>
      <c r="J12" s="93">
        <f>J8/'Age Profiles'!H$4*'Macro Controls'!$D$12/'Macro Controls'!$D$20</f>
        <v>135.90303595680487</v>
      </c>
      <c r="K12" s="93">
        <f>K8/'Age Profiles'!I$4*'Macro Controls'!$D$12/'Macro Controls'!$D$20</f>
        <v>144.17854816066225</v>
      </c>
      <c r="L12" s="93">
        <f>L8/'Age Profiles'!J$4*'Macro Controls'!$D$12/'Macro Controls'!$D$20</f>
        <v>152.64733045738964</v>
      </c>
      <c r="M12" s="93">
        <f>M8/'Age Profiles'!K$4*'Macro Controls'!$D$12/'Macro Controls'!$D$20</f>
        <v>161.86156022794293</v>
      </c>
      <c r="N12" s="93">
        <f>N8/'Age Profiles'!L$4*'Macro Controls'!$D$12/'Macro Controls'!$D$20</f>
        <v>171.79582722078345</v>
      </c>
      <c r="O12" s="93">
        <f>O8/'Age Profiles'!M$4*'Macro Controls'!$D$12/'Macro Controls'!$D$20</f>
        <v>182.6528527807326</v>
      </c>
      <c r="P12" s="93">
        <f>P8/'Age Profiles'!N$4*'Macro Controls'!$D$12/'Macro Controls'!$D$20</f>
        <v>193.94924141338743</v>
      </c>
      <c r="Q12" s="93">
        <f>Q8/'Age Profiles'!O$4*'Macro Controls'!$D$12/'Macro Controls'!$D$20</f>
        <v>206.96179318109452</v>
      </c>
      <c r="R12" s="93">
        <f>R8/'Age Profiles'!P$4*'Macro Controls'!$D$12/'Macro Controls'!$D$20</f>
        <v>219.68774374291164</v>
      </c>
      <c r="S12" s="93">
        <f>S8/'Age Profiles'!Q$4*'Macro Controls'!$D$12/'Macro Controls'!$D$20</f>
        <v>231.8165834293262</v>
      </c>
      <c r="T12" s="93">
        <f>T8/'Age Profiles'!R$4*'Macro Controls'!$D$12/'Macro Controls'!$D$20</f>
        <v>278.4282758126593</v>
      </c>
      <c r="U12" s="93">
        <f>U8/'Age Profiles'!S$4*'Macro Controls'!$D$12/'Macro Controls'!$D$20</f>
        <v>303.9152186543336</v>
      </c>
      <c r="V12" s="93">
        <f>V8/'Age Profiles'!T$4*'Macro Controls'!$D$12/'Macro Controls'!$D$20</f>
        <v>343.5948582557877</v>
      </c>
      <c r="W12" s="93">
        <f>W8/'Age Profiles'!U$4*'Macro Controls'!$D$12/'Macro Controls'!$D$20</f>
        <v>408.97789839720923</v>
      </c>
      <c r="X12" s="93">
        <f>X8/'Age Profiles'!V$4*'Macro Controls'!$D$12/'Macro Controls'!$D$20</f>
        <v>505.38106877802517</v>
      </c>
      <c r="Y12" s="93">
        <f>Y8/'Age Profiles'!W$4*'Macro Controls'!$D$12/'Macro Controls'!$D$20</f>
        <v>631.4193204629032</v>
      </c>
      <c r="Z12" s="93">
        <f>Z8/'Age Profiles'!X$4*'Macro Controls'!$D$12/'Macro Controls'!$D$20</f>
        <v>774.9776302142564</v>
      </c>
      <c r="AA12" s="93">
        <f>AA8/'Age Profiles'!Y$4*'Macro Controls'!$D$12/'Macro Controls'!$D$20</f>
        <v>932.9983578351032</v>
      </c>
      <c r="AB12" s="93">
        <f>AB8/'Age Profiles'!Z$4*'Macro Controls'!$D$12/'Macro Controls'!$D$20</f>
        <v>1104.0510002758542</v>
      </c>
      <c r="AC12" s="93">
        <f>AC8/'Age Profiles'!AA$4*'Macro Controls'!$D$12/'Macro Controls'!$D$20</f>
        <v>1296.1825376672286</v>
      </c>
      <c r="AD12" s="93">
        <f>AD8/'Age Profiles'!AB$4*'Macro Controls'!$D$12/'Macro Controls'!$D$20</f>
        <v>1484.1371022682279</v>
      </c>
      <c r="AE12" s="93">
        <f>AE8/'Age Profiles'!AC$4*'Macro Controls'!$D$12/'Macro Controls'!$D$20</f>
        <v>1669.0013878148716</v>
      </c>
      <c r="AF12" s="93">
        <f>AF8/'Age Profiles'!AD$4*'Macro Controls'!$D$12/'Macro Controls'!$D$20</f>
        <v>1827.5181059247766</v>
      </c>
      <c r="AG12" s="93">
        <f>AG8/'Age Profiles'!AE$4*'Macro Controls'!$D$12/'Macro Controls'!$D$20</f>
        <v>1955.2245436267508</v>
      </c>
      <c r="AH12" s="93">
        <f>AH8/'Age Profiles'!AF$4*'Macro Controls'!$D$12/'Macro Controls'!$D$20</f>
        <v>2068.977168966783</v>
      </c>
      <c r="AI12" s="93">
        <f>AI8/'Age Profiles'!AG$4*'Macro Controls'!$D$12/'Macro Controls'!$D$20</f>
        <v>2179.536792959006</v>
      </c>
      <c r="AJ12" s="93">
        <f>AJ8/'Age Profiles'!AH$4*'Macro Controls'!$D$12/'Macro Controls'!$D$20</f>
        <v>2287.2029722330635</v>
      </c>
      <c r="AK12" s="93">
        <f>AK8/'Age Profiles'!AI$4*'Macro Controls'!$D$12/'Macro Controls'!$D$20</f>
        <v>2389.8471727160086</v>
      </c>
      <c r="AL12" s="93">
        <f>AL8/'Age Profiles'!AJ$4*'Macro Controls'!$D$12/'Macro Controls'!$D$20</f>
        <v>2489.3075828170286</v>
      </c>
      <c r="AM12" s="93">
        <f>AM8/'Age Profiles'!AK$4*'Macro Controls'!$D$12/'Macro Controls'!$D$20</f>
        <v>2584.8473252653375</v>
      </c>
      <c r="AN12" s="93">
        <f>AN8/'Age Profiles'!AL$4*'Macro Controls'!$D$12/'Macro Controls'!$D$20</f>
        <v>2655.974003351108</v>
      </c>
      <c r="AO12" s="93">
        <f>AO8/'Age Profiles'!AM$4*'Macro Controls'!$D$12/'Macro Controls'!$D$20</f>
        <v>2714.788022909546</v>
      </c>
      <c r="AP12" s="93">
        <f>AP8/'Age Profiles'!AN$4*'Macro Controls'!$D$12/'Macro Controls'!$D$20</f>
        <v>2759.349073953175</v>
      </c>
      <c r="AQ12" s="93">
        <f>AQ8/'Age Profiles'!AO$4*'Macro Controls'!$D$12/'Macro Controls'!$D$20</f>
        <v>2800.6362273399172</v>
      </c>
      <c r="AR12" s="93">
        <f>AR8/'Age Profiles'!AP$4*'Macro Controls'!$D$12/'Macro Controls'!$D$20</f>
        <v>2827.9046911267487</v>
      </c>
      <c r="AS12" s="93">
        <f>AS8/'Age Profiles'!AQ$4*'Macro Controls'!$D$12/'Macro Controls'!$D$20</f>
        <v>2870.4012843818455</v>
      </c>
      <c r="AT12" s="93">
        <f>AT8/'Age Profiles'!AR$4*'Macro Controls'!$D$12/'Macro Controls'!$D$20</f>
        <v>2913.9691530170253</v>
      </c>
      <c r="AU12" s="93">
        <f>AU8/'Age Profiles'!AS$4*'Macro Controls'!$D$12/'Macro Controls'!$D$20</f>
        <v>2968.780407183344</v>
      </c>
      <c r="AV12" s="93">
        <f>AV8/'Age Profiles'!AT$4*'Macro Controls'!$D$12/'Macro Controls'!$D$20</f>
        <v>3024.3665839143196</v>
      </c>
      <c r="AW12" s="93">
        <f>AW8/'Age Profiles'!AU$4*'Macro Controls'!$D$12/'Macro Controls'!$D$20</f>
        <v>3080.1890419440797</v>
      </c>
      <c r="AX12" s="93">
        <f>AX8/'Age Profiles'!AV$4*'Macro Controls'!$D$12/'Macro Controls'!$D$20</f>
        <v>3126.5922861646723</v>
      </c>
      <c r="AY12" s="93">
        <f>AY8/'Age Profiles'!AW$4*'Macro Controls'!$D$12/'Macro Controls'!$D$20</f>
        <v>3170.7448508951475</v>
      </c>
      <c r="AZ12" s="93">
        <f>AZ8/'Age Profiles'!AX$4*'Macro Controls'!$D$12/'Macro Controls'!$D$20</f>
        <v>3214.6511224073997</v>
      </c>
      <c r="BA12" s="93">
        <f>BA8/'Age Profiles'!AY$4*'Macro Controls'!$D$12/'Macro Controls'!$D$20</f>
        <v>3241.6853072793338</v>
      </c>
      <c r="BB12" s="93">
        <f>BB8/'Age Profiles'!AZ$4*'Macro Controls'!$D$12/'Macro Controls'!$D$20</f>
        <v>3276.1443316079854</v>
      </c>
      <c r="BC12" s="93">
        <f>BC8/'Age Profiles'!BA$4*'Macro Controls'!$D$12/'Macro Controls'!$D$20</f>
        <v>3304.2698156988818</v>
      </c>
      <c r="BD12" s="93">
        <f>BD8/'Age Profiles'!BB$4*'Macro Controls'!$D$12/'Macro Controls'!$D$20</f>
        <v>3334.1453833078936</v>
      </c>
      <c r="BE12" s="93">
        <f>BE8/'Age Profiles'!BC$4*'Macro Controls'!$D$12/'Macro Controls'!$D$20</f>
        <v>3354.936135217033</v>
      </c>
      <c r="BF12" s="93">
        <f>BF8/'Age Profiles'!BD$4*'Macro Controls'!$D$12/'Macro Controls'!$D$20</f>
        <v>3393.0194743829716</v>
      </c>
      <c r="BG12" s="93">
        <f>BG8/'Age Profiles'!BE$4*'Macro Controls'!$D$12/'Macro Controls'!$D$20</f>
        <v>3406.669725347491</v>
      </c>
      <c r="BH12" s="93">
        <f>BH8/'Age Profiles'!BF$4*'Macro Controls'!$D$12/'Macro Controls'!$D$20</f>
        <v>3407.5728004809807</v>
      </c>
      <c r="BI12" s="93">
        <f>BI8/'Age Profiles'!BG$4*'Macro Controls'!$D$12/'Macro Controls'!$D$20</f>
        <v>3374.6335855233233</v>
      </c>
      <c r="BJ12" s="93">
        <f>BJ8/'Age Profiles'!BH$4*'Macro Controls'!$D$12/'Macro Controls'!$D$20</f>
        <v>3305.186907519588</v>
      </c>
      <c r="BK12" s="93">
        <f>BK8/'Age Profiles'!BI$4*'Macro Controls'!$D$12/'Macro Controls'!$D$20</f>
        <v>3203.7401326016684</v>
      </c>
      <c r="BL12" s="93">
        <f>BL8/'Age Profiles'!BJ$4*'Macro Controls'!$D$12/'Macro Controls'!$D$20</f>
        <v>3087.4777192964116</v>
      </c>
      <c r="BM12" s="93">
        <f>BM8/'Age Profiles'!BK$4*'Macro Controls'!$D$12/'Macro Controls'!$D$20</f>
        <v>2954.1590000331416</v>
      </c>
      <c r="BN12" s="93">
        <f>BN8/'Age Profiles'!BL$4*'Macro Controls'!$D$12/'Macro Controls'!$D$20</f>
        <v>2794.6130566048028</v>
      </c>
      <c r="BO12" s="93">
        <f>BO8/'Age Profiles'!BM$4*'Macro Controls'!$D$12/'Macro Controls'!$D$20</f>
        <v>2652.1995097222216</v>
      </c>
      <c r="BP12" s="93">
        <f>BP8/'Age Profiles'!BN$4*'Macro Controls'!$D$12/'Macro Controls'!$D$20</f>
        <v>2494.4957594708453</v>
      </c>
      <c r="BQ12" s="93">
        <f>BQ8/'Age Profiles'!BO$4*'Macro Controls'!$D$12/'Macro Controls'!$D$20</f>
        <v>2366.445312216913</v>
      </c>
      <c r="BR12" s="93">
        <f>BR8/'Age Profiles'!BP$4*'Macro Controls'!$D$12/'Macro Controls'!$D$20</f>
        <v>2256.8608491781483</v>
      </c>
      <c r="BS12" s="93">
        <f>BS8/'Age Profiles'!BQ$4*'Macro Controls'!$D$12/'Macro Controls'!$D$20</f>
        <v>2164.0683774241793</v>
      </c>
      <c r="BT12" s="93">
        <f>BT8/'Age Profiles'!BR$4*'Macro Controls'!$D$12/'Macro Controls'!$D$20</f>
        <v>2086.3578611146536</v>
      </c>
      <c r="BU12" s="93">
        <f>BU8/'Age Profiles'!BS$4*'Macro Controls'!$D$12/'Macro Controls'!$D$20</f>
        <v>2009.1058907154807</v>
      </c>
      <c r="BV12" s="93">
        <f>BV8/'Age Profiles'!BT$4*'Macro Controls'!$D$12/'Macro Controls'!$D$20</f>
        <v>1945.4392940428556</v>
      </c>
      <c r="BW12" s="93">
        <f>BW8/'Age Profiles'!BU$4*'Macro Controls'!$D$12/'Macro Controls'!$D$20</f>
        <v>1888.9568502836096</v>
      </c>
      <c r="BX12" s="93">
        <f>BX8/'Age Profiles'!BV$4*'Macro Controls'!$D$12/'Macro Controls'!$D$20</f>
        <v>1838.279517654074</v>
      </c>
      <c r="BY12" s="93">
        <f>BY8/'Age Profiles'!BW$4*'Macro Controls'!$D$12/'Macro Controls'!$D$20</f>
        <v>1790.4663949379387</v>
      </c>
      <c r="BZ12" s="93">
        <f>BZ8/'Age Profiles'!BX$4*'Macro Controls'!$D$12/'Macro Controls'!$D$20</f>
        <v>1753.9284956567622</v>
      </c>
      <c r="CA12" s="93">
        <f>CA8/'Age Profiles'!BY$4*'Macro Controls'!$D$12/'Macro Controls'!$D$20</f>
        <v>1711.538829701284</v>
      </c>
      <c r="CB12" s="93">
        <f>CB8/'Age Profiles'!BZ$4*'Macro Controls'!$D$12/'Macro Controls'!$D$20</f>
        <v>1673.1082771691667</v>
      </c>
      <c r="CC12" s="93">
        <f>CC8/'Age Profiles'!CA$4*'Macro Controls'!$D$12/'Macro Controls'!$D$20</f>
        <v>1630.7900963184907</v>
      </c>
      <c r="CD12" s="93">
        <f>CD8/'Age Profiles'!CB$4*'Macro Controls'!$D$12/'Macro Controls'!$D$20</f>
        <v>1576.4399911615792</v>
      </c>
      <c r="CE12" s="93">
        <f>CE8/'Age Profiles'!CC$4*'Macro Controls'!$D$12/'Macro Controls'!$D$20</f>
        <v>1507.861747050071</v>
      </c>
      <c r="CF12" s="93">
        <f>CF8/'Age Profiles'!CD$4*'Macro Controls'!$D$12/'Macro Controls'!$D$20</f>
        <v>1437.798735285607</v>
      </c>
      <c r="CG12" s="93">
        <f>CG8/'Age Profiles'!CE$4*'Macro Controls'!$D$12/'Macro Controls'!$D$20</f>
        <v>1373.0404389172431</v>
      </c>
      <c r="CH12" s="93">
        <f>CH8/'Age Profiles'!CF$4*'Macro Controls'!$D$12/'Macro Controls'!$D$20</f>
        <v>1366.8821072696883</v>
      </c>
      <c r="CI12" s="93">
        <f>CI8/'Age Profiles'!CG$4*'Macro Controls'!$D$12/'Macro Controls'!$D$20</f>
        <v>1366.8821072696885</v>
      </c>
      <c r="CJ12" s="93">
        <f>CJ8/'Age Profiles'!CH$4*'Macro Controls'!$D$12/'Macro Controls'!$D$20</f>
        <v>1366.8821072696883</v>
      </c>
      <c r="CK12" s="93">
        <f>CK8/'Age Profiles'!CI$4*'Macro Controls'!$D$12/'Macro Controls'!$D$20</f>
        <v>1366.8821072696885</v>
      </c>
      <c r="CL12" s="93">
        <f>CL8/'Age Profiles'!CJ$4*'Macro Controls'!$D$12/'Macro Controls'!$D$20</f>
        <v>1366.8821072696887</v>
      </c>
      <c r="CM12" s="93">
        <f>CM8/'Age Profiles'!CK$4*'Macro Controls'!$D$12/'Macro Controls'!$D$20</f>
        <v>1366.8821072696885</v>
      </c>
      <c r="CN12" s="93">
        <f>CN8/'Age Profiles'!CL$4*'Macro Controls'!$D$12/'Macro Controls'!$D$20</f>
        <v>1366.8821072696883</v>
      </c>
      <c r="CO12" s="93">
        <f>CO8/'Age Profiles'!CM$4*'Macro Controls'!$D$12/'Macro Controls'!$D$20</f>
        <v>1366.8821072696883</v>
      </c>
      <c r="CP12" s="93">
        <f>CP8/'Age Profiles'!CN$4*'Macro Controls'!$D$12/'Macro Controls'!$D$20</f>
        <v>1366.8821072696885</v>
      </c>
      <c r="CQ12" s="93">
        <f>CQ8/'Age Profiles'!CO$4*'Macro Controls'!$D$12/'Macro Controls'!$D$20</f>
        <v>1366.8821072696883</v>
      </c>
    </row>
    <row r="13" s="15" customFormat="1" ht="12.75">
      <c r="B13" s="54"/>
    </row>
    <row r="14" spans="1:97" s="15" customFormat="1" ht="12.75">
      <c r="A14" s="15" t="s">
        <v>252</v>
      </c>
      <c r="B14" s="54"/>
      <c r="CS14" s="15" t="s">
        <v>250</v>
      </c>
    </row>
    <row r="15" spans="1:97" s="15" customFormat="1" ht="12.75">
      <c r="A15" s="15" t="s">
        <v>269</v>
      </c>
      <c r="B15" s="54"/>
      <c r="CS15" s="15" t="s">
        <v>250</v>
      </c>
    </row>
    <row r="16" ht="12.75">
      <c r="B16" s="101"/>
    </row>
    <row r="17" spans="1:2" ht="12.75">
      <c r="A17" s="15" t="s">
        <v>19</v>
      </c>
      <c r="B17" s="101"/>
    </row>
    <row r="18" spans="1:96" ht="12.75">
      <c r="A18" s="15" t="s">
        <v>270</v>
      </c>
      <c r="B18" s="101"/>
      <c r="C18" s="103">
        <f>SUM(E18:CR18)</f>
        <v>0.9999999999999998</v>
      </c>
      <c r="D18" s="103">
        <f>1-ROW1</f>
        <v>0.9956591718285129</v>
      </c>
      <c r="E18" s="103">
        <f>$D$18*'Age Profiles'!F16</f>
        <v>0.0007781873929002827</v>
      </c>
      <c r="F18" s="103">
        <f>$D$18*'Age Profiles'!G16</f>
        <v>0.0008141792741580657</v>
      </c>
      <c r="G18" s="103">
        <f>$D$18*'Age Profiles'!H16</f>
        <v>0.0008716171589608003</v>
      </c>
      <c r="H18" s="103">
        <f>$D$18*'Age Profiles'!I16</f>
        <v>0.0008857032903767789</v>
      </c>
      <c r="I18" s="103">
        <f>$D$18*'Age Profiles'!J16</f>
        <v>0.0009276382560476404</v>
      </c>
      <c r="J18" s="103">
        <f>$D$18*'Age Profiles'!K16</f>
        <v>0.0009867956129768554</v>
      </c>
      <c r="K18" s="103">
        <f>$D$18*'Age Profiles'!L16</f>
        <v>0.0010544019203068736</v>
      </c>
      <c r="L18" s="103">
        <f>$D$18*'Age Profiles'!M16</f>
        <v>0.0011406565284447063</v>
      </c>
      <c r="M18" s="103">
        <f>$D$18*'Age Profiles'!N16</f>
        <v>0.0012295846882864534</v>
      </c>
      <c r="N18" s="103">
        <f>$D$18*'Age Profiles'!O16</f>
        <v>0.0013164383102417605</v>
      </c>
      <c r="O18" s="103">
        <f>$D$18*'Age Profiles'!P16</f>
        <v>0.0014289080602192538</v>
      </c>
      <c r="P18" s="103">
        <f>$D$18*'Age Profiles'!Q16</f>
        <v>0.0015435357192908148</v>
      </c>
      <c r="Q18" s="103">
        <f>$D$18*'Age Profiles'!R16</f>
        <v>0.0016736758361902706</v>
      </c>
      <c r="R18" s="103">
        <f>$D$18*'Age Profiles'!S16</f>
        <v>0.0018085004460908238</v>
      </c>
      <c r="S18" s="103">
        <f>$D$18*'Age Profiles'!T16</f>
        <v>0.0018361453278975446</v>
      </c>
      <c r="T18" s="103">
        <f>$D$18*'Age Profiles'!U16</f>
        <v>0.0021698671921259877</v>
      </c>
      <c r="U18" s="103">
        <f>$D$18*'Age Profiles'!V16</f>
        <v>0.0023411609993668234</v>
      </c>
      <c r="V18" s="103">
        <f>$D$18*'Age Profiles'!W16</f>
        <v>0.002659494906769062</v>
      </c>
      <c r="W18" s="103">
        <f>$D$18*'Age Profiles'!X16</f>
        <v>0.0031840338460761863</v>
      </c>
      <c r="X18" s="103">
        <f>$D$18*'Age Profiles'!Y16</f>
        <v>0.0038688681109599874</v>
      </c>
      <c r="Y18" s="103">
        <f>$D$18*'Age Profiles'!Z16</f>
        <v>0.004927489332423971</v>
      </c>
      <c r="Z18" s="103">
        <f>$D$18*'Age Profiles'!AA16</f>
        <v>0.006110332120193029</v>
      </c>
      <c r="AA18" s="103">
        <f>$D$18*'Age Profiles'!AB16</f>
        <v>0.007442112392969755</v>
      </c>
      <c r="AB18" s="103">
        <f>$D$18*'Age Profiles'!AC16</f>
        <v>0.0087903323413751</v>
      </c>
      <c r="AC18" s="103">
        <f>$D$18*'Age Profiles'!AD16</f>
        <v>0.00982609382779314</v>
      </c>
      <c r="AD18" s="103">
        <f>$D$18*'Age Profiles'!AE16</f>
        <v>0.010925350456169144</v>
      </c>
      <c r="AE18" s="103">
        <f>$D$18*'Age Profiles'!AF16</f>
        <v>0.012128469556513597</v>
      </c>
      <c r="AF18" s="103">
        <f>$D$18*'Age Profiles'!AG16</f>
        <v>0.01294949244984059</v>
      </c>
      <c r="AG18" s="103">
        <f>$D$18*'Age Profiles'!AH16</f>
        <v>0.014279834991246921</v>
      </c>
      <c r="AH18" s="103">
        <f>$D$18*'Age Profiles'!AI16</f>
        <v>0.014693815702504262</v>
      </c>
      <c r="AI18" s="103">
        <f>$D$18*'Age Profiles'!AJ16</f>
        <v>0.01588965026785897</v>
      </c>
      <c r="AJ18" s="103">
        <f>$D$18*'Age Profiles'!AK16</f>
        <v>0.01751231045679797</v>
      </c>
      <c r="AK18" s="103">
        <f>$D$18*'Age Profiles'!AL16</f>
        <v>0.019360347302756452</v>
      </c>
      <c r="AL18" s="103">
        <f>$D$18*'Age Profiles'!AM16</f>
        <v>0.020582212604673387</v>
      </c>
      <c r="AM18" s="103">
        <f>$D$18*'Age Profiles'!AN16</f>
        <v>0.02019326941780587</v>
      </c>
      <c r="AN18" s="103">
        <f>$D$18*'Age Profiles'!AO16</f>
        <v>0.020386011947650926</v>
      </c>
      <c r="AO18" s="103">
        <f>$D$18*'Age Profiles'!AP16</f>
        <v>0.020914984210652493</v>
      </c>
      <c r="AP18" s="103">
        <f>$D$18*'Age Profiles'!AQ16</f>
        <v>0.021891395114756233</v>
      </c>
      <c r="AQ18" s="103">
        <f>$D$18*'Age Profiles'!AR16</f>
        <v>0.02376654692375998</v>
      </c>
      <c r="AR18" s="103">
        <f>$D$18*'Age Profiles'!AS16</f>
        <v>0.02439172701377509</v>
      </c>
      <c r="AS18" s="103">
        <f>$D$18*'Age Profiles'!AT16</f>
        <v>0.024701155072344504</v>
      </c>
      <c r="AT18" s="103">
        <f>$D$18*'Age Profiles'!AU16</f>
        <v>0.025172974691907685</v>
      </c>
      <c r="AU18" s="103">
        <f>$D$18*'Age Profiles'!AV16</f>
        <v>0.0259251032950085</v>
      </c>
      <c r="AV18" s="103">
        <f>$D$18*'Age Profiles'!AW16</f>
        <v>0.026894897827631627</v>
      </c>
      <c r="AW18" s="103">
        <f>$D$18*'Age Profiles'!AX16</f>
        <v>0.02628925356134716</v>
      </c>
      <c r="AX18" s="103">
        <f>$D$18*'Age Profiles'!AY16</f>
        <v>0.026711368598790464</v>
      </c>
      <c r="AY18" s="103">
        <f>$D$18*'Age Profiles'!AZ16</f>
        <v>0.026785084117743902</v>
      </c>
      <c r="AZ18" s="103">
        <f>$D$18*'Age Profiles'!BA16</f>
        <v>0.026115930102049767</v>
      </c>
      <c r="BA18" s="103">
        <f>$D$18*'Age Profiles'!BB16</f>
        <v>0.026459495929126255</v>
      </c>
      <c r="BB18" s="103">
        <f>$D$18*'Age Profiles'!BC16</f>
        <v>0.025595766670822685</v>
      </c>
      <c r="BC18" s="103">
        <f>$D$18*'Age Profiles'!BD16</f>
        <v>0.024980710228841903</v>
      </c>
      <c r="BD18" s="103">
        <f>$D$18*'Age Profiles'!BE16</f>
        <v>0.02438920109326026</v>
      </c>
      <c r="BE18" s="103">
        <f>$D$18*'Age Profiles'!BF16</f>
        <v>0.023917660824182833</v>
      </c>
      <c r="BF18" s="103">
        <f>$D$18*'Age Profiles'!BG16</f>
        <v>0.024113434190175042</v>
      </c>
      <c r="BG18" s="103">
        <f>$D$18*'Age Profiles'!BH16</f>
        <v>0.023289697255772162</v>
      </c>
      <c r="BH18" s="103">
        <f>$D$18*'Age Profiles'!BI16</f>
        <v>0.023094536777436885</v>
      </c>
      <c r="BI18" s="103">
        <f>$D$18*'Age Profiles'!BJ16</f>
        <v>0.023975538867735624</v>
      </c>
      <c r="BJ18" s="103">
        <f>$D$18*'Age Profiles'!BK16</f>
        <v>0.017542312270261803</v>
      </c>
      <c r="BK18" s="103">
        <f>$D$18*'Age Profiles'!BL16</f>
        <v>0.01694222094253892</v>
      </c>
      <c r="BL18" s="103">
        <f>$D$18*'Age Profiles'!BM16</f>
        <v>0.01606977654278197</v>
      </c>
      <c r="BM18" s="103">
        <f>$D$18*'Age Profiles'!BN16</f>
        <v>0.015884981972387004</v>
      </c>
      <c r="BN18" s="103">
        <f>$D$18*'Age Profiles'!BO16</f>
        <v>0.013260172523611767</v>
      </c>
      <c r="BO18" s="103">
        <f>$D$18*'Age Profiles'!BP16</f>
        <v>0.011674474533603362</v>
      </c>
      <c r="BP18" s="103">
        <f>$D$18*'Age Profiles'!BQ16</f>
        <v>0.010668440815429798</v>
      </c>
      <c r="BQ18" s="103">
        <f>$D$18*'Age Profiles'!BR16</f>
        <v>0.009613884002398522</v>
      </c>
      <c r="BR18" s="103">
        <f>$D$18*'Age Profiles'!BS16</f>
        <v>0.008979681625673728</v>
      </c>
      <c r="BS18" s="103">
        <f>$D$18*'Age Profiles'!BT16</f>
        <v>0.008099131103115463</v>
      </c>
      <c r="BT18" s="103">
        <f>$D$18*'Age Profiles'!BU16</f>
        <v>0.007648721048723053</v>
      </c>
      <c r="BU18" s="103">
        <f>$D$18*'Age Profiles'!BV16</f>
        <v>0.007354469226760409</v>
      </c>
      <c r="BV18" s="103">
        <f>$D$18*'Age Profiles'!BW16</f>
        <v>0.006515495457078303</v>
      </c>
      <c r="BW18" s="103">
        <f>$D$18*'Age Profiles'!BX16</f>
        <v>0.0063149357356762775</v>
      </c>
      <c r="BX18" s="103">
        <f>$D$18*'Age Profiles'!BY16</f>
        <v>0.006055550236042475</v>
      </c>
      <c r="BY18" s="103">
        <f>$D$18*'Age Profiles'!BZ16</f>
        <v>0.0058201717954551695</v>
      </c>
      <c r="BZ18" s="103">
        <f>$D$18*'Age Profiles'!CA16</f>
        <v>0.005751832512645592</v>
      </c>
      <c r="CA18" s="103">
        <f>$D$18*'Age Profiles'!CB16</f>
        <v>0.005271413580727531</v>
      </c>
      <c r="CB18" s="103">
        <f>$D$18*'Age Profiles'!CC16</f>
        <v>0.0050965840885578255</v>
      </c>
      <c r="CC18" s="103">
        <f>$D$18*'Age Profiles'!CD16</f>
        <v>0.004794990846352954</v>
      </c>
      <c r="CD18" s="103">
        <f>$D$18*'Age Profiles'!CE16</f>
        <v>0.004411674904319818</v>
      </c>
      <c r="CE18" s="103">
        <f>$D$18*'Age Profiles'!CF16</f>
        <v>0.004130644497375338</v>
      </c>
      <c r="CF18" s="103">
        <f>$D$18*'Age Profiles'!CG16</f>
        <v>0.0037013830730603017</v>
      </c>
      <c r="CG18" s="103">
        <f>$D$18*'Age Profiles'!CH16</f>
        <v>0.003274689782324562</v>
      </c>
      <c r="CH18" s="103">
        <f>$D$18*'Age Profiles'!CI16</f>
        <v>0.003088443929468387</v>
      </c>
      <c r="CI18" s="103">
        <f>$D$18*'Age Profiles'!CJ16</f>
        <v>0.002846242329116819</v>
      </c>
      <c r="CJ18" s="103">
        <f>$D$18*'Age Profiles'!CK16</f>
        <v>0.0026011067190315038</v>
      </c>
      <c r="CK18" s="103">
        <f>$D$18*'Age Profiles'!CL16</f>
        <v>0.0021831716121910308</v>
      </c>
      <c r="CL18" s="103">
        <f>$D$18*'Age Profiles'!CM16</f>
        <v>0.002029000625785844</v>
      </c>
      <c r="CM18" s="103">
        <f>$D$18*'Age Profiles'!CN16</f>
        <v>0.0017338423431511182</v>
      </c>
      <c r="CN18" s="103">
        <f>$D$18*'Age Profiles'!CO16</f>
        <v>0.001529826737557671</v>
      </c>
      <c r="CO18" s="103">
        <f>$D$18*'Age Profiles'!CP16</f>
        <v>0.0013578426735869136</v>
      </c>
      <c r="CP18" s="103">
        <f>$D$18*'Age Profiles'!CQ16</f>
        <v>0.0011553985824418853</v>
      </c>
      <c r="CQ18" s="103">
        <f>$D$18*'Age Profiles'!CR16</f>
        <v>0.0043636827458987774</v>
      </c>
      <c r="CR18" s="103">
        <f>ROW1</f>
        <v>0.004340828171487099</v>
      </c>
    </row>
    <row r="19" spans="1:2" ht="12.75">
      <c r="A19" s="15"/>
      <c r="B19" s="101"/>
    </row>
  </sheetData>
  <mergeCells count="3">
    <mergeCell ref="C3:C4"/>
    <mergeCell ref="D3:CQ3"/>
    <mergeCell ref="CR3:CR4"/>
  </mergeCells>
  <printOptions/>
  <pageMargins left="0.7479166666666667" right="0.7479166666666667" top="0.9840277777777777" bottom="0.9840277777777777"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CS22"/>
  <sheetViews>
    <sheetView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2.75"/>
  <cols>
    <col min="1" max="1" width="31.140625" style="0" customWidth="1"/>
    <col min="2" max="2" width="5.421875" style="0" customWidth="1"/>
    <col min="3" max="3" width="10.28125" style="0" customWidth="1"/>
  </cols>
  <sheetData>
    <row r="1" spans="1:96" ht="12.75">
      <c r="A1" s="86" t="s">
        <v>264</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row>
    <row r="2" spans="1:96" ht="6"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row>
    <row r="3" spans="1:96" ht="12.75">
      <c r="A3" s="88"/>
      <c r="B3" s="68"/>
      <c r="C3" s="149" t="s">
        <v>39</v>
      </c>
      <c r="D3" s="151" t="s">
        <v>164</v>
      </c>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49" t="s">
        <v>232</v>
      </c>
    </row>
    <row r="4" spans="1:96" ht="12.75">
      <c r="A4" s="92" t="s">
        <v>210</v>
      </c>
      <c r="B4" s="16" t="s">
        <v>247</v>
      </c>
      <c r="C4" s="149"/>
      <c r="D4" s="50" t="s">
        <v>39</v>
      </c>
      <c r="E4" s="41">
        <v>0</v>
      </c>
      <c r="F4" s="41">
        <v>1</v>
      </c>
      <c r="G4" s="41">
        <v>2</v>
      </c>
      <c r="H4" s="41">
        <v>3</v>
      </c>
      <c r="I4" s="41">
        <v>4</v>
      </c>
      <c r="J4" s="41">
        <v>5</v>
      </c>
      <c r="K4" s="41">
        <v>6</v>
      </c>
      <c r="L4" s="41">
        <v>7</v>
      </c>
      <c r="M4" s="41">
        <v>8</v>
      </c>
      <c r="N4" s="41">
        <v>9</v>
      </c>
      <c r="O4" s="41">
        <v>10</v>
      </c>
      <c r="P4" s="41">
        <v>11</v>
      </c>
      <c r="Q4" s="41">
        <v>12</v>
      </c>
      <c r="R4" s="41">
        <v>13</v>
      </c>
      <c r="S4" s="41">
        <v>14</v>
      </c>
      <c r="T4" s="41">
        <v>15</v>
      </c>
      <c r="U4" s="41">
        <v>16</v>
      </c>
      <c r="V4" s="41">
        <v>17</v>
      </c>
      <c r="W4" s="41">
        <v>18</v>
      </c>
      <c r="X4" s="41">
        <v>19</v>
      </c>
      <c r="Y4" s="41">
        <v>20</v>
      </c>
      <c r="Z4" s="41">
        <v>21</v>
      </c>
      <c r="AA4" s="41">
        <v>22</v>
      </c>
      <c r="AB4" s="41">
        <v>23</v>
      </c>
      <c r="AC4" s="41">
        <v>24</v>
      </c>
      <c r="AD4" s="41">
        <v>25</v>
      </c>
      <c r="AE4" s="41">
        <v>26</v>
      </c>
      <c r="AF4" s="41">
        <v>27</v>
      </c>
      <c r="AG4" s="41">
        <v>28</v>
      </c>
      <c r="AH4" s="41">
        <v>29</v>
      </c>
      <c r="AI4" s="41">
        <v>30</v>
      </c>
      <c r="AJ4" s="41">
        <v>31</v>
      </c>
      <c r="AK4" s="41">
        <v>32</v>
      </c>
      <c r="AL4" s="41">
        <v>33</v>
      </c>
      <c r="AM4" s="41">
        <v>34</v>
      </c>
      <c r="AN4" s="41">
        <v>35</v>
      </c>
      <c r="AO4" s="41">
        <v>36</v>
      </c>
      <c r="AP4" s="41">
        <v>37</v>
      </c>
      <c r="AQ4" s="41">
        <v>38</v>
      </c>
      <c r="AR4" s="41">
        <v>39</v>
      </c>
      <c r="AS4" s="41">
        <v>40</v>
      </c>
      <c r="AT4" s="41">
        <v>41</v>
      </c>
      <c r="AU4" s="41">
        <v>42</v>
      </c>
      <c r="AV4" s="41">
        <v>43</v>
      </c>
      <c r="AW4" s="41">
        <v>44</v>
      </c>
      <c r="AX4" s="41">
        <v>45</v>
      </c>
      <c r="AY4" s="41">
        <v>46</v>
      </c>
      <c r="AZ4" s="41">
        <v>47</v>
      </c>
      <c r="BA4" s="41">
        <v>48</v>
      </c>
      <c r="BB4" s="41">
        <v>49</v>
      </c>
      <c r="BC4" s="41">
        <v>50</v>
      </c>
      <c r="BD4" s="41">
        <v>51</v>
      </c>
      <c r="BE4" s="41">
        <v>52</v>
      </c>
      <c r="BF4" s="41">
        <v>53</v>
      </c>
      <c r="BG4" s="41">
        <v>54</v>
      </c>
      <c r="BH4" s="41">
        <v>55</v>
      </c>
      <c r="BI4" s="41">
        <v>56</v>
      </c>
      <c r="BJ4" s="41">
        <v>57</v>
      </c>
      <c r="BK4" s="41">
        <v>58</v>
      </c>
      <c r="BL4" s="41">
        <v>59</v>
      </c>
      <c r="BM4" s="41">
        <v>60</v>
      </c>
      <c r="BN4" s="41">
        <v>61</v>
      </c>
      <c r="BO4" s="41">
        <v>62</v>
      </c>
      <c r="BP4" s="41">
        <v>63</v>
      </c>
      <c r="BQ4" s="41">
        <v>64</v>
      </c>
      <c r="BR4" s="41">
        <v>65</v>
      </c>
      <c r="BS4" s="41">
        <v>66</v>
      </c>
      <c r="BT4" s="41">
        <v>67</v>
      </c>
      <c r="BU4" s="41">
        <v>68</v>
      </c>
      <c r="BV4" s="41">
        <v>69</v>
      </c>
      <c r="BW4" s="41">
        <v>70</v>
      </c>
      <c r="BX4" s="41">
        <v>71</v>
      </c>
      <c r="BY4" s="41">
        <v>72</v>
      </c>
      <c r="BZ4" s="41">
        <v>73</v>
      </c>
      <c r="CA4" s="41">
        <v>74</v>
      </c>
      <c r="CB4" s="41">
        <v>75</v>
      </c>
      <c r="CC4" s="41">
        <v>76</v>
      </c>
      <c r="CD4" s="41">
        <v>77</v>
      </c>
      <c r="CE4" s="41">
        <v>78</v>
      </c>
      <c r="CF4" s="41">
        <v>79</v>
      </c>
      <c r="CG4" s="41">
        <v>80</v>
      </c>
      <c r="CH4" s="41">
        <v>81</v>
      </c>
      <c r="CI4" s="41">
        <v>82</v>
      </c>
      <c r="CJ4" s="41">
        <v>83</v>
      </c>
      <c r="CK4" s="41">
        <v>84</v>
      </c>
      <c r="CL4" s="41">
        <v>85</v>
      </c>
      <c r="CM4" s="41">
        <v>86</v>
      </c>
      <c r="CN4" s="41">
        <v>87</v>
      </c>
      <c r="CO4" s="41">
        <v>88</v>
      </c>
      <c r="CP4" s="41">
        <v>89</v>
      </c>
      <c r="CQ4" s="41" t="s">
        <v>165</v>
      </c>
      <c r="CR4" s="149"/>
    </row>
    <row r="5" spans="1:96" s="7" customFormat="1" ht="12.75">
      <c r="A5" s="67"/>
      <c r="B5" s="67"/>
      <c r="C5" s="100" t="s">
        <v>248</v>
      </c>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row>
    <row r="6" spans="1:97" ht="12.75">
      <c r="A6" t="s">
        <v>242</v>
      </c>
      <c r="B6" s="101">
        <v>1</v>
      </c>
      <c r="C6" s="93">
        <f>SUM(E6:CR6)</f>
        <v>4.53859172466764E-13</v>
      </c>
      <c r="D6" s="93">
        <f>SUM(E6:CQ6)</f>
        <v>-4.452631831512331</v>
      </c>
      <c r="E6" s="93">
        <f aca="true" t="shared" si="0" ref="E6:AJ6">E21</f>
        <v>4.956898055296221</v>
      </c>
      <c r="F6" s="93">
        <f t="shared" si="0"/>
        <v>0.2170122658151037</v>
      </c>
      <c r="G6" s="93">
        <f t="shared" si="0"/>
        <v>0.23837949434028244</v>
      </c>
      <c r="H6" s="93">
        <f t="shared" si="0"/>
        <v>0.24769404872118533</v>
      </c>
      <c r="I6" s="93">
        <f t="shared" si="0"/>
        <v>0.27582708180950477</v>
      </c>
      <c r="J6" s="93">
        <f t="shared" si="0"/>
        <v>0.30296046833345147</v>
      </c>
      <c r="K6" s="93">
        <f t="shared" si="0"/>
        <v>0.32519119578104655</v>
      </c>
      <c r="L6" s="93">
        <f t="shared" si="0"/>
        <v>0.33620222530503435</v>
      </c>
      <c r="M6" s="93">
        <f t="shared" si="0"/>
        <v>0.3725711264678714</v>
      </c>
      <c r="N6" s="93">
        <f t="shared" si="0"/>
        <v>0.4045812610776086</v>
      </c>
      <c r="O6" s="93">
        <f t="shared" si="0"/>
        <v>0.4526031148160897</v>
      </c>
      <c r="P6" s="93">
        <f t="shared" si="0"/>
        <v>0.47603320605063093</v>
      </c>
      <c r="Q6" s="93">
        <f t="shared" si="0"/>
        <v>0.564698502364205</v>
      </c>
      <c r="R6" s="93">
        <f t="shared" si="0"/>
        <v>0.5515866136321723</v>
      </c>
      <c r="S6" s="93">
        <f t="shared" si="0"/>
        <v>0.49586495712870693</v>
      </c>
      <c r="T6" s="93">
        <f t="shared" si="0"/>
        <v>2.195176534390363</v>
      </c>
      <c r="U6" s="93">
        <f t="shared" si="0"/>
        <v>1.1156535538137726</v>
      </c>
      <c r="V6" s="93">
        <f t="shared" si="0"/>
        <v>1.82140367436708</v>
      </c>
      <c r="W6" s="93">
        <f t="shared" si="0"/>
        <v>3.1078628884738952</v>
      </c>
      <c r="X6" s="93">
        <f t="shared" si="0"/>
        <v>4.564470704130971</v>
      </c>
      <c r="Y6" s="93">
        <f t="shared" si="0"/>
        <v>6.12486777337124</v>
      </c>
      <c r="Z6" s="93">
        <f t="shared" si="0"/>
        <v>7.049102512157323</v>
      </c>
      <c r="AA6" s="93">
        <f t="shared" si="0"/>
        <v>7.838160930145631</v>
      </c>
      <c r="AB6" s="93">
        <f t="shared" si="0"/>
        <v>8.460146797208088</v>
      </c>
      <c r="AC6" s="93">
        <f t="shared" si="0"/>
        <v>9.059178756158373</v>
      </c>
      <c r="AD6" s="93">
        <f t="shared" si="0"/>
        <v>8.59681217079968</v>
      </c>
      <c r="AE6" s="93">
        <f t="shared" si="0"/>
        <v>8.286019025922203</v>
      </c>
      <c r="AF6" s="93">
        <f t="shared" si="0"/>
        <v>6.854835042643215</v>
      </c>
      <c r="AG6" s="93">
        <f t="shared" si="0"/>
        <v>5.555968822910047</v>
      </c>
      <c r="AH6" s="93">
        <f t="shared" si="0"/>
        <v>4.7211437066050275</v>
      </c>
      <c r="AI6" s="93">
        <f t="shared" si="0"/>
        <v>4.623502778596294</v>
      </c>
      <c r="AJ6" s="93">
        <f t="shared" si="0"/>
        <v>4.54126550240267</v>
      </c>
      <c r="AK6" s="93">
        <f aca="true" t="shared" si="1" ref="AK6:BP6">AK21</f>
        <v>4.318943840040167</v>
      </c>
      <c r="AL6" s="93">
        <f t="shared" si="1"/>
        <v>4.088228764165935</v>
      </c>
      <c r="AM6" s="93">
        <f t="shared" si="1"/>
        <v>3.6095129568772575</v>
      </c>
      <c r="AN6" s="93">
        <f t="shared" si="1"/>
        <v>2.2988286271746623</v>
      </c>
      <c r="AO6" s="93">
        <f t="shared" si="1"/>
        <v>1.626598283002954</v>
      </c>
      <c r="AP6" s="93">
        <f t="shared" si="1"/>
        <v>0.8388134008717172</v>
      </c>
      <c r="AQ6" s="93">
        <f t="shared" si="1"/>
        <v>0.541929913413989</v>
      </c>
      <c r="AR6" s="93">
        <f t="shared" si="1"/>
        <v>-0.3308665565426696</v>
      </c>
      <c r="AS6" s="93">
        <f t="shared" si="1"/>
        <v>0.4554188834911921</v>
      </c>
      <c r="AT6" s="93">
        <f t="shared" si="1"/>
        <v>0.3964102821241027</v>
      </c>
      <c r="AU6" s="93">
        <f t="shared" si="1"/>
        <v>0.885779790999869</v>
      </c>
      <c r="AV6" s="93">
        <f t="shared" si="1"/>
        <v>0.8351782979812614</v>
      </c>
      <c r="AW6" s="93">
        <f t="shared" si="1"/>
        <v>0.7198469815342037</v>
      </c>
      <c r="AX6" s="93">
        <f t="shared" si="1"/>
        <v>0.11845832631783537</v>
      </c>
      <c r="AY6" s="93">
        <f t="shared" si="1"/>
        <v>-0.11774909888516971</v>
      </c>
      <c r="AZ6" s="93">
        <f t="shared" si="1"/>
        <v>-0.2277678437170163</v>
      </c>
      <c r="BA6" s="93">
        <f t="shared" si="1"/>
        <v>-1.2222908754504012</v>
      </c>
      <c r="BB6" s="93">
        <f t="shared" si="1"/>
        <v>-0.8558963062089484</v>
      </c>
      <c r="BC6" s="93">
        <f t="shared" si="1"/>
        <v>-1.2001250864306452</v>
      </c>
      <c r="BD6" s="93">
        <f t="shared" si="1"/>
        <v>-1.1763769164641178</v>
      </c>
      <c r="BE6" s="93">
        <f t="shared" si="1"/>
        <v>-1.7002781794202662</v>
      </c>
      <c r="BF6" s="93">
        <f t="shared" si="1"/>
        <v>-1.0133504077615836</v>
      </c>
      <c r="BG6" s="93">
        <f t="shared" si="1"/>
        <v>-2.125059205762484</v>
      </c>
      <c r="BH6" s="93">
        <f t="shared" si="1"/>
        <v>-2.760367559220576</v>
      </c>
      <c r="BI6" s="93">
        <f t="shared" si="1"/>
        <v>-4.504003643683934</v>
      </c>
      <c r="BJ6" s="93">
        <f t="shared" si="1"/>
        <v>-4.706618765875657</v>
      </c>
      <c r="BK6" s="93">
        <f t="shared" si="1"/>
        <v>-5.773321225893804</v>
      </c>
      <c r="BL6" s="93">
        <f t="shared" si="1"/>
        <v>-6.178536035317983</v>
      </c>
      <c r="BM6" s="93">
        <f t="shared" si="1"/>
        <v>-6.92793002101864</v>
      </c>
      <c r="BN6" s="93">
        <f t="shared" si="1"/>
        <v>-6.950375092174692</v>
      </c>
      <c r="BO6" s="93">
        <f t="shared" si="1"/>
        <v>-5.94931538861275</v>
      </c>
      <c r="BP6" s="93">
        <f t="shared" si="1"/>
        <v>-6.153941086395378</v>
      </c>
      <c r="BQ6" s="93">
        <f aca="true" t="shared" si="2" ref="BQ6:CR6">BQ21</f>
        <v>-5.053585462027266</v>
      </c>
      <c r="BR6" s="93">
        <f t="shared" si="2"/>
        <v>-4.460708915022451</v>
      </c>
      <c r="BS6" s="93">
        <f t="shared" si="2"/>
        <v>-3.8144431259174043</v>
      </c>
      <c r="BT6" s="93">
        <f t="shared" si="2"/>
        <v>-3.379388269869743</v>
      </c>
      <c r="BU6" s="93">
        <f t="shared" si="2"/>
        <v>-3.373510995968669</v>
      </c>
      <c r="BV6" s="93">
        <f t="shared" si="2"/>
        <v>-2.8403376062301238</v>
      </c>
      <c r="BW6" s="93">
        <f t="shared" si="2"/>
        <v>-2.7249270112480883</v>
      </c>
      <c r="BX6" s="93">
        <f t="shared" si="2"/>
        <v>-2.6183937300569182</v>
      </c>
      <c r="BY6" s="93">
        <f t="shared" si="2"/>
        <v>-2.5772877274168957</v>
      </c>
      <c r="BZ6" s="93">
        <f t="shared" si="2"/>
        <v>-2.4053961767606777</v>
      </c>
      <c r="CA6" s="93">
        <f t="shared" si="2"/>
        <v>-2.467987251419288</v>
      </c>
      <c r="CB6" s="93">
        <f t="shared" si="2"/>
        <v>-2.4125530489530598</v>
      </c>
      <c r="CC6" s="93">
        <f t="shared" si="2"/>
        <v>-2.4781403593965283</v>
      </c>
      <c r="CD6" s="93">
        <f t="shared" si="2"/>
        <v>-2.6495327118747074</v>
      </c>
      <c r="CE6" s="93">
        <f t="shared" si="2"/>
        <v>-2.8774682648803034</v>
      </c>
      <c r="CF6" s="93">
        <f t="shared" si="2"/>
        <v>-2.761300057521898</v>
      </c>
      <c r="CG6" s="93">
        <f t="shared" si="2"/>
        <v>-2.549760238616553</v>
      </c>
      <c r="CH6" s="93">
        <f t="shared" si="2"/>
        <v>-1.6240279487989213</v>
      </c>
      <c r="CI6" s="93">
        <f t="shared" si="2"/>
        <v>-1.520466332293814</v>
      </c>
      <c r="CJ6" s="93">
        <f t="shared" si="2"/>
        <v>-1.472854294599244</v>
      </c>
      <c r="CK6" s="93">
        <f t="shared" si="2"/>
        <v>-1.3957244073835073</v>
      </c>
      <c r="CL6" s="93">
        <f t="shared" si="2"/>
        <v>-1.3869025391558516</v>
      </c>
      <c r="CM6" s="93">
        <f t="shared" si="2"/>
        <v>-1.3354727820739987</v>
      </c>
      <c r="CN6" s="93">
        <f t="shared" si="2"/>
        <v>-1.2758249458691187</v>
      </c>
      <c r="CO6" s="93">
        <f t="shared" si="2"/>
        <v>-1.2163756193542419</v>
      </c>
      <c r="CP6" s="93">
        <f t="shared" si="2"/>
        <v>-1.136732602563438</v>
      </c>
      <c r="CQ6" s="93">
        <f t="shared" si="2"/>
        <v>-6.236983250433009</v>
      </c>
      <c r="CR6" s="93">
        <f t="shared" si="2"/>
        <v>4.452631831512785</v>
      </c>
      <c r="CS6" t="s">
        <v>250</v>
      </c>
    </row>
    <row r="7" spans="2:97" ht="12.75">
      <c r="B7" s="101"/>
      <c r="C7" s="102" t="s">
        <v>251</v>
      </c>
      <c r="CS7" t="s">
        <v>250</v>
      </c>
    </row>
    <row r="8" spans="1:97" ht="12.75">
      <c r="A8" t="s">
        <v>242</v>
      </c>
      <c r="B8" s="101">
        <v>1</v>
      </c>
      <c r="E8" s="93">
        <f>E6/'Age Profiles'!C$4*'Macro Controls'!$D$5/'Macro Controls'!$D$20</f>
        <v>1229.5424815530655</v>
      </c>
      <c r="F8" s="93">
        <f>F6/'Age Profiles'!D$4*'Macro Controls'!$D$5/'Macro Controls'!$D$20</f>
        <v>54.394737547718954</v>
      </c>
      <c r="G8" s="93">
        <f>G6/'Age Profiles'!E$4*'Macro Controls'!$D$5/'Macro Controls'!$D$20</f>
        <v>59.007980213863526</v>
      </c>
      <c r="H8" s="93">
        <f>H6/'Age Profiles'!F$4*'Macro Controls'!$D$5/'Macro Controls'!$D$20</f>
        <v>63.81155244103352</v>
      </c>
      <c r="I8" s="93">
        <f>I6/'Age Profiles'!G$4*'Macro Controls'!$D$5/'Macro Controls'!$D$20</f>
        <v>71.91137514511996</v>
      </c>
      <c r="J8" s="93">
        <f>J6/'Age Profiles'!H$4*'Macro Controls'!$D$5/'Macro Controls'!$D$20</f>
        <v>78.76947285516316</v>
      </c>
      <c r="K8" s="93">
        <f>K6/'Age Profiles'!I$4*'Macro Controls'!$D$5/'Macro Controls'!$D$20</f>
        <v>83.94662991907052</v>
      </c>
      <c r="L8" s="93">
        <f>L6/'Age Profiles'!J$4*'Macro Controls'!$D$5/'Macro Controls'!$D$20</f>
        <v>84.93856781815545</v>
      </c>
      <c r="M8" s="93">
        <f>M6/'Age Profiles'!K$4*'Macro Controls'!$D$5/'Macro Controls'!$D$20</f>
        <v>92.5900882327843</v>
      </c>
      <c r="N8" s="93">
        <f>N6/'Age Profiles'!L$4*'Macro Controls'!$D$5/'Macro Controls'!$D$20</f>
        <v>99.67537755771416</v>
      </c>
      <c r="O8" s="93">
        <f>O6/'Age Profiles'!M$4*'Macro Controls'!$D$5/'Macro Controls'!$D$20</f>
        <v>109.22190301955453</v>
      </c>
      <c r="P8" s="93">
        <f>P6/'Age Profiles'!N$4*'Macro Controls'!$D$5/'Macro Controls'!$D$20</f>
        <v>112.92202994280066</v>
      </c>
      <c r="Q8" s="93">
        <f>Q6/'Age Profiles'!O$4*'Macro Controls'!$D$5/'Macro Controls'!$D$20</f>
        <v>131.82734199334232</v>
      </c>
      <c r="R8" s="93">
        <f>R6/'Age Profiles'!P$4*'Macro Controls'!$D$5/'Macro Controls'!$D$20</f>
        <v>126.49429916356534</v>
      </c>
      <c r="S8" s="93">
        <f>S6/'Age Profiles'!Q$4*'Macro Controls'!$D$5/'Macro Controls'!$D$20</f>
        <v>118.18732241837715</v>
      </c>
      <c r="T8" s="93">
        <f>T6/'Age Profiles'!R$4*'Macro Controls'!$D$5/'Macro Controls'!$D$20</f>
        <v>531.7648946125195</v>
      </c>
      <c r="U8" s="93">
        <f>U6/'Age Profiles'!S$4*'Macro Controls'!$D$5/'Macro Controls'!$D$20</f>
        <v>273.4138734494133</v>
      </c>
      <c r="V8" s="93">
        <f>V6/'Age Profiles'!T$4*'Macro Controls'!$D$5/'Macro Controls'!$D$20</f>
        <v>444.2462072116522</v>
      </c>
      <c r="W8" s="93">
        <f>W6/'Age Profiles'!U$4*'Macro Controls'!$D$5/'Macro Controls'!$D$20</f>
        <v>753.6228204714849</v>
      </c>
      <c r="X8" s="93">
        <f>X6/'Age Profiles'!V$4*'Macro Controls'!$D$5/'Macro Controls'!$D$20</f>
        <v>1125.6295758833755</v>
      </c>
      <c r="Y8" s="93">
        <f>Y6/'Age Profiles'!W$4*'Macro Controls'!$D$5/'Macro Controls'!$D$20</f>
        <v>1481.695350901154</v>
      </c>
      <c r="Z8" s="93">
        <f>Z6/'Age Profiles'!X$4*'Macro Controls'!$D$5/'Macro Controls'!$D$20</f>
        <v>1687.8280638835245</v>
      </c>
      <c r="AA8" s="93">
        <f>AA6/'Age Profiles'!Y$4*'Macro Controls'!$D$5/'Macro Controls'!$D$20</f>
        <v>1855.106545765881</v>
      </c>
      <c r="AB8" s="93">
        <f>AB6/'Age Profiles'!Z$4*'Macro Controls'!$D$5/'Macro Controls'!$D$20</f>
        <v>2006.0038694830428</v>
      </c>
      <c r="AC8" s="93">
        <f>AC6/'Age Profiles'!AA$4*'Macro Controls'!$D$5/'Macro Controls'!$D$20</f>
        <v>2256.0260796744187</v>
      </c>
      <c r="AD8" s="93">
        <f>AD6/'Age Profiles'!AB$4*'Macro Controls'!$D$5/'Macro Controls'!$D$20</f>
        <v>2204.68278258221</v>
      </c>
      <c r="AE8" s="93">
        <f>AE6/'Age Profiles'!AC$4*'Macro Controls'!$D$5/'Macro Controls'!$D$20</f>
        <v>2152.616419474562</v>
      </c>
      <c r="AF8" s="93">
        <f>AF6/'Age Profiles'!AD$4*'Macro Controls'!$D$5/'Macro Controls'!$D$20</f>
        <v>1826.3162229121783</v>
      </c>
      <c r="AG8" s="93">
        <f>AG6/'Age Profiles'!AE$4*'Macro Controls'!$D$5/'Macro Controls'!$D$20</f>
        <v>1436.1614938308937</v>
      </c>
      <c r="AH8" s="93">
        <f>AH6/'Age Profiles'!AF$4*'Macro Controls'!$D$5/'Macro Controls'!$D$20</f>
        <v>1254.9844857179157</v>
      </c>
      <c r="AI8" s="93">
        <f>AI6/'Age Profiles'!AG$4*'Macro Controls'!$D$5/'Macro Controls'!$D$20</f>
        <v>1197.2670111241523</v>
      </c>
      <c r="AJ8" s="93">
        <f>AJ6/'Age Profiles'!AH$4*'Macro Controls'!$D$5/'Macro Controls'!$D$20</f>
        <v>1119.716761607147</v>
      </c>
      <c r="AK8" s="93">
        <f>AK6/'Age Profiles'!AI$4*'Macro Controls'!$D$5/'Macro Controls'!$D$20</f>
        <v>1006.4786561622783</v>
      </c>
      <c r="AL8" s="93">
        <f>AL6/'Age Profiles'!AJ$4*'Macro Controls'!$D$5/'Macro Controls'!$D$20</f>
        <v>933.4514156742873</v>
      </c>
      <c r="AM8" s="93">
        <f>AM6/'Age Profiles'!AK$4*'Macro Controls'!$D$5/'Macro Controls'!$D$20</f>
        <v>872.261871642579</v>
      </c>
      <c r="AN8" s="93">
        <f>AN6/'Age Profiles'!AL$4*'Macro Controls'!$D$5/'Macro Controls'!$D$20</f>
        <v>565.4160981154087</v>
      </c>
      <c r="AO8" s="93">
        <f>AO6/'Age Profiles'!AM$4*'Macro Controls'!$D$5/'Macro Controls'!$D$20</f>
        <v>398.59213048109575</v>
      </c>
      <c r="AP8" s="93">
        <f>AP6/'Age Profiles'!AN$4*'Macro Controls'!$D$5/'Macro Controls'!$D$20</f>
        <v>199.6037022877239</v>
      </c>
      <c r="AQ8" s="93">
        <f>AQ6/'Age Profiles'!AO$4*'Macro Controls'!$D$5/'Macro Controls'!$D$20</f>
        <v>120.56014625124891</v>
      </c>
      <c r="AR8" s="93">
        <f>AR6/'Age Profiles'!AP$4*'Macro Controls'!$D$5/'Macro Controls'!$D$20</f>
        <v>-72.4177648167014</v>
      </c>
      <c r="AS8" s="93">
        <f>AS6/'Age Profiles'!AQ$4*'Macro Controls'!$D$5/'Macro Controls'!$D$20</f>
        <v>99.90941472077904</v>
      </c>
      <c r="AT8" s="93">
        <f>AT6/'Age Profiles'!AR$4*'Macro Controls'!$D$5/'Macro Controls'!$D$20</f>
        <v>86.62940841867902</v>
      </c>
      <c r="AU8" s="93">
        <f>AU6/'Age Profiles'!AS$4*'Macro Controls'!$D$5/'Macro Controls'!$D$20</f>
        <v>191.4932078675863</v>
      </c>
      <c r="AV8" s="93">
        <f>AV6/'Age Profiles'!AT$4*'Macro Controls'!$D$5/'Macro Controls'!$D$20</f>
        <v>177.30205118695076</v>
      </c>
      <c r="AW8" s="93">
        <f>AW6/'Age Profiles'!AU$4*'Macro Controls'!$D$5/'Macro Controls'!$D$20</f>
        <v>159.22429375301178</v>
      </c>
      <c r="AX8" s="93">
        <f>AX6/'Age Profiles'!AV$4*'Macro Controls'!$D$5/'Macro Controls'!$D$20</f>
        <v>26.17644897682257</v>
      </c>
      <c r="AY8" s="93">
        <f>AY6/'Age Profiles'!AW$4*'Macro Controls'!$D$5/'Macro Controls'!$D$20</f>
        <v>-26.314547147239836</v>
      </c>
      <c r="AZ8" s="93">
        <f>AZ6/'Age Profiles'!AX$4*'Macro Controls'!$D$5/'Macro Controls'!$D$20</f>
        <v>-52.928646321896295</v>
      </c>
      <c r="BA8" s="93">
        <f>BA6/'Age Profiles'!AY$4*'Macro Controls'!$D$5/'Macro Controls'!$D$20</f>
        <v>-282.7052561066459</v>
      </c>
      <c r="BB8" s="93">
        <f>BB6/'Age Profiles'!AZ$4*'Macro Controls'!$D$5/'Macro Controls'!$D$20</f>
        <v>-206.8169185641756</v>
      </c>
      <c r="BC8" s="93">
        <f>BC6/'Age Profiles'!BA$4*'Macro Controls'!$D$5/'Macro Controls'!$D$20</f>
        <v>-299.6865571453049</v>
      </c>
      <c r="BD8" s="93">
        <f>BD6/'Age Profiles'!BB$4*'Macro Controls'!$D$5/'Macro Controls'!$D$20</f>
        <v>-303.6011969988515</v>
      </c>
      <c r="BE8" s="93">
        <f>BE6/'Age Profiles'!BC$4*'Macro Controls'!$D$5/'Macro Controls'!$D$20</f>
        <v>-450.25190899945136</v>
      </c>
      <c r="BF8" s="93">
        <f>BF6/'Age Profiles'!BD$4*'Macro Controls'!$D$5/'Macro Controls'!$D$20</f>
        <v>-269.18878345409</v>
      </c>
      <c r="BG8" s="93">
        <f>BG6/'Age Profiles'!BE$4*'Macro Controls'!$D$5/'Macro Controls'!$D$20</f>
        <v>-586.8231648031019</v>
      </c>
      <c r="BH8" s="93">
        <f>BH6/'Age Profiles'!BF$4*'Macro Controls'!$D$5/'Macro Controls'!$D$20</f>
        <v>-768.9052551354712</v>
      </c>
      <c r="BI8" s="93">
        <f>BI6/'Age Profiles'!BG$4*'Macro Controls'!$D$5/'Macro Controls'!$D$20</f>
        <v>-1196.8149558393</v>
      </c>
      <c r="BJ8" s="93">
        <f>BJ6/'Age Profiles'!BH$4*'Macro Controls'!$D$5/'Macro Controls'!$D$20</f>
        <v>-1674.126362450027</v>
      </c>
      <c r="BK8" s="93">
        <f>BK6/'Age Profiles'!BI$4*'Macro Controls'!$D$5/'Macro Controls'!$D$20</f>
        <v>-2061.0222951056226</v>
      </c>
      <c r="BL8" s="93">
        <f>BL6/'Age Profiles'!BJ$4*'Macro Controls'!$D$5/'Macro Controls'!$D$20</f>
        <v>-2241.039985679329</v>
      </c>
      <c r="BM8" s="93">
        <f>BM6/'Age Profiles'!BK$4*'Macro Controls'!$D$5/'Macro Controls'!$D$20</f>
        <v>-2432.3197117905993</v>
      </c>
      <c r="BN8" s="93">
        <f>BN6/'Age Profiles'!BL$4*'Macro Controls'!$D$5/'Macro Controls'!$D$20</f>
        <v>-2765.354285301798</v>
      </c>
      <c r="BO8" s="93">
        <f>BO6/'Age Profiles'!BM$4*'Macro Controls'!$D$5/'Macro Controls'!$D$20</f>
        <v>-2551.5604860671983</v>
      </c>
      <c r="BP8" s="93">
        <f>BP6/'Age Profiles'!BN$4*'Macro Controls'!$D$5/'Macro Controls'!$D$20</f>
        <v>-2716.4716634488827</v>
      </c>
      <c r="BQ8" s="93">
        <f>BQ6/'Age Profiles'!BO$4*'Macro Controls'!$D$5/'Macro Controls'!$D$20</f>
        <v>-2348.373853320669</v>
      </c>
      <c r="BR8" s="93">
        <f>BR6/'Age Profiles'!BP$4*'Macro Controls'!$D$5/'Macro Controls'!$D$20</f>
        <v>-2116.4974758005355</v>
      </c>
      <c r="BS8" s="93">
        <f>BS6/'Age Profiles'!BQ$4*'Macro Controls'!$D$5/'Macro Controls'!$D$20</f>
        <v>-1924.1269422735172</v>
      </c>
      <c r="BT8" s="93">
        <f>BT6/'Age Profiles'!BR$4*'Macro Controls'!$D$5/'Macro Controls'!$D$20</f>
        <v>-1740.2358033722107</v>
      </c>
      <c r="BU8" s="93">
        <f>BU6/'Age Profiles'!BS$4*'Macro Controls'!$D$5/'Macro Controls'!$D$20</f>
        <v>-1739.8173164088291</v>
      </c>
      <c r="BV8" s="93">
        <f>BV6/'Age Profiles'!BT$4*'Macro Controls'!$D$5/'Macro Controls'!$D$20</f>
        <v>-1601.0696614930025</v>
      </c>
      <c r="BW8" s="93">
        <f>BW6/'Age Profiles'!BU$4*'Macro Controls'!$D$5/'Macro Controls'!$D$20</f>
        <v>-1538.785208771078</v>
      </c>
      <c r="BX8" s="93">
        <f>BX6/'Age Profiles'!BV$4*'Macro Controls'!$D$5/'Macro Controls'!$D$20</f>
        <v>-1500.5930004578574</v>
      </c>
      <c r="BY8" s="93">
        <f>BY6/'Age Profiles'!BW$4*'Macro Controls'!$D$5/'Macro Controls'!$D$20</f>
        <v>-1496.7983749133327</v>
      </c>
      <c r="BZ8" s="93">
        <f>BZ6/'Age Profiles'!BX$4*'Macro Controls'!$D$5/'Macro Controls'!$D$20</f>
        <v>-1384.7210558993665</v>
      </c>
      <c r="CA8" s="93">
        <f>CA6/'Age Profiles'!BY$4*'Macro Controls'!$D$5/'Macro Controls'!$D$20</f>
        <v>-1512.768958543473</v>
      </c>
      <c r="CB8" s="93">
        <f>CB6/'Age Profiles'!BZ$4*'Macro Controls'!$D$5/'Macro Controls'!$D$20</f>
        <v>-1495.1740554755074</v>
      </c>
      <c r="CC8" s="93">
        <f>CC6/'Age Profiles'!CA$4*'Macro Controls'!$D$5/'Macro Controls'!$D$20</f>
        <v>-1591.1320021551157</v>
      </c>
      <c r="CD8" s="93">
        <f>CD6/'Age Profiles'!CB$4*'Macro Controls'!$D$5/'Macro Controls'!$D$20</f>
        <v>-1787.3650212866896</v>
      </c>
      <c r="CE8" s="93">
        <f>CE6/'Age Profiles'!CC$4*'Macro Controls'!$D$5/'Macro Controls'!$D$20</f>
        <v>-1983.0071229714376</v>
      </c>
      <c r="CF8" s="93">
        <f>CF6/'Age Profiles'!CD$4*'Macro Controls'!$D$5/'Macro Controls'!$D$20</f>
        <v>-2024.96579530627</v>
      </c>
      <c r="CG8" s="93">
        <f>CG6/'Age Profiles'!CE$4*'Macro Controls'!$D$5/'Macro Controls'!$D$20</f>
        <v>-2018.2851975466053</v>
      </c>
      <c r="CH8" s="93">
        <f>CH6/'Age Profiles'!CF$4*'Macro Controls'!$D$5/'Macro Controls'!$D$20</f>
        <v>-1356.921936386958</v>
      </c>
      <c r="CI8" s="93">
        <f>CI6/'Age Profiles'!CG$4*'Macro Controls'!$D$5/'Macro Controls'!$D$20</f>
        <v>-1378.4976194607866</v>
      </c>
      <c r="CJ8" s="93">
        <f>CJ6/'Age Profiles'!CH$4*'Macro Controls'!$D$5/'Macro Controls'!$D$20</f>
        <v>-1461.1765714402932</v>
      </c>
      <c r="CK8" s="93">
        <f>CK6/'Age Profiles'!CI$4*'Macro Controls'!$D$5/'Macro Controls'!$D$20</f>
        <v>-1649.7300425793674</v>
      </c>
      <c r="CL8" s="93">
        <f>CL6/'Age Profiles'!CJ$4*'Macro Controls'!$D$5/'Macro Controls'!$D$20</f>
        <v>-1763.8629904295144</v>
      </c>
      <c r="CM8" s="93">
        <f>CM6/'Age Profiles'!CK$4*'Macro Controls'!$D$5/'Macro Controls'!$D$20</f>
        <v>-1987.5887134122906</v>
      </c>
      <c r="CN8" s="93">
        <f>CN6/'Age Profiles'!CL$4*'Macro Controls'!$D$5/'Macro Controls'!$D$20</f>
        <v>-2152.037962484492</v>
      </c>
      <c r="CO8" s="93">
        <f>CO6/'Age Profiles'!CM$4*'Macro Controls'!$D$5/'Macro Controls'!$D$20</f>
        <v>-2311.635412885748</v>
      </c>
      <c r="CP8" s="93">
        <f>CP6/'Age Profiles'!CN$4*'Macro Controls'!$D$5/'Macro Controls'!$D$20</f>
        <v>-2538.794632130874</v>
      </c>
      <c r="CQ8" s="93">
        <f>CQ6/'Age Profiles'!CO$4*'Macro Controls'!$D$5/'Macro Controls'!$D$20</f>
        <v>-3688.268206731039</v>
      </c>
      <c r="CR8" s="104" t="s">
        <v>177</v>
      </c>
      <c r="CS8" s="93" t="s">
        <v>250</v>
      </c>
    </row>
    <row r="9" s="15" customFormat="1" ht="12.75">
      <c r="B9" s="54"/>
    </row>
    <row r="10" spans="1:97" s="15" customFormat="1" ht="12.75">
      <c r="A10" s="15" t="s">
        <v>252</v>
      </c>
      <c r="B10" s="54"/>
      <c r="CS10" s="15" t="s">
        <v>250</v>
      </c>
    </row>
    <row r="11" spans="1:97" s="15" customFormat="1" ht="42" customHeight="1">
      <c r="A11" s="150" t="s">
        <v>271</v>
      </c>
      <c r="B11" s="150"/>
      <c r="C11" s="150"/>
      <c r="D11" s="150"/>
      <c r="E11" s="150"/>
      <c r="F11" s="150"/>
      <c r="G11" s="150"/>
      <c r="H11" s="150"/>
      <c r="I11" s="150"/>
      <c r="CS11" s="15" t="s">
        <v>250</v>
      </c>
    </row>
    <row r="12" ht="12.75">
      <c r="B12" s="101"/>
    </row>
    <row r="13" spans="1:2" ht="12.75">
      <c r="A13" t="s">
        <v>272</v>
      </c>
      <c r="B13" s="101"/>
    </row>
    <row r="14" ht="12.75">
      <c r="B14" s="101"/>
    </row>
    <row r="15" spans="1:96" ht="12.75">
      <c r="A15" t="s">
        <v>273</v>
      </c>
      <c r="C15" s="97">
        <f>'Public capital'!C6</f>
        <v>6507.5</v>
      </c>
      <c r="D15" s="97">
        <f>'Public capital'!D6</f>
        <v>6479.252060674048</v>
      </c>
      <c r="E15" s="97">
        <f>'Public capital'!E6</f>
        <v>5.06405445929859</v>
      </c>
      <c r="F15" s="97">
        <f>'Public capital'!F6</f>
        <v>5.298271626583612</v>
      </c>
      <c r="G15" s="97">
        <f>'Public capital'!G6</f>
        <v>5.672048661937408</v>
      </c>
      <c r="H15" s="97">
        <f>'Public capital'!H6</f>
        <v>5.763714162126888</v>
      </c>
      <c r="I15" s="97">
        <f>'Public capital'!I6</f>
        <v>6.03660595123002</v>
      </c>
      <c r="J15" s="97">
        <f>'Public capital'!J6</f>
        <v>6.421572451446886</v>
      </c>
      <c r="K15" s="97">
        <f>'Public capital'!K6</f>
        <v>6.86152049639698</v>
      </c>
      <c r="L15" s="97">
        <f>'Public capital'!L6</f>
        <v>7.422822358853926</v>
      </c>
      <c r="M15" s="97">
        <f>'Public capital'!M6</f>
        <v>8.001522359024095</v>
      </c>
      <c r="N15" s="97">
        <f>'Public capital'!N6</f>
        <v>8.566722303898256</v>
      </c>
      <c r="O15" s="97">
        <f>'Public capital'!O6</f>
        <v>9.298619201876795</v>
      </c>
      <c r="P15" s="97">
        <f>'Public capital'!P6</f>
        <v>10.044558693284978</v>
      </c>
      <c r="Q15" s="97">
        <f>'Public capital'!Q6</f>
        <v>10.891445504008185</v>
      </c>
      <c r="R15" s="97">
        <f>'Public capital'!R6</f>
        <v>11.768816652936035</v>
      </c>
      <c r="S15" s="97">
        <f>'Public capital'!S6</f>
        <v>11.948715721293272</v>
      </c>
      <c r="T15" s="97">
        <f>'Public capital'!T6</f>
        <v>14.120410752759865</v>
      </c>
      <c r="U15" s="97">
        <f>'Public capital'!U6</f>
        <v>15.235105203379604</v>
      </c>
      <c r="V15" s="97">
        <f>'Public capital'!V6</f>
        <v>17.30666310579967</v>
      </c>
      <c r="W15" s="97">
        <f>'Public capital'!W6</f>
        <v>20.72010025334078</v>
      </c>
      <c r="X15" s="97">
        <f>'Public capital'!X6</f>
        <v>25.17665923207212</v>
      </c>
      <c r="Y15" s="97">
        <f>'Public capital'!Y6</f>
        <v>32.06563683074899</v>
      </c>
      <c r="Z15" s="97">
        <f>'Public capital'!Z6</f>
        <v>39.762986272156134</v>
      </c>
      <c r="AA15" s="97">
        <f>'Public capital'!AA6</f>
        <v>48.429546397250675</v>
      </c>
      <c r="AB15" s="97">
        <f>'Public capital'!AB6</f>
        <v>57.20308771149846</v>
      </c>
      <c r="AC15" s="97">
        <f>'Public capital'!AC6</f>
        <v>63.94330558436386</v>
      </c>
      <c r="AD15" s="97">
        <f>'Public capital'!AD6</f>
        <v>71.0967180935207</v>
      </c>
      <c r="AE15" s="97">
        <f>'Public capital'!AE6</f>
        <v>78.92601563901223</v>
      </c>
      <c r="AF15" s="97">
        <f>'Public capital'!AF6</f>
        <v>84.26882211733763</v>
      </c>
      <c r="AG15" s="97">
        <f>'Public capital'!AG6</f>
        <v>92.92602620553934</v>
      </c>
      <c r="AH15" s="97">
        <f>'Public capital'!AH6</f>
        <v>95.62000568404649</v>
      </c>
      <c r="AI15" s="97">
        <f>'Public capital'!AI6</f>
        <v>103.40189911809225</v>
      </c>
      <c r="AJ15" s="97">
        <f>'Public capital'!AJ6</f>
        <v>113.9613602976128</v>
      </c>
      <c r="AK15" s="97">
        <f>'Public capital'!AK6</f>
        <v>125.98746007268761</v>
      </c>
      <c r="AL15" s="97">
        <f>'Public capital'!AL6</f>
        <v>133.93874852491206</v>
      </c>
      <c r="AM15" s="97">
        <f>'Public capital'!AM6</f>
        <v>131.4077007363717</v>
      </c>
      <c r="AN15" s="97">
        <f>'Public capital'!AN6</f>
        <v>132.6619727493384</v>
      </c>
      <c r="AO15" s="97">
        <f>'Public capital'!AO6</f>
        <v>136.1042597508211</v>
      </c>
      <c r="AP15" s="97">
        <f>'Public capital'!AP6</f>
        <v>142.4582537092762</v>
      </c>
      <c r="AQ15" s="97">
        <f>'Public capital'!AQ6</f>
        <v>154.6608041063681</v>
      </c>
      <c r="AR15" s="97">
        <f>'Public capital'!AR6</f>
        <v>158.7291635421414</v>
      </c>
      <c r="AS15" s="97">
        <f>'Public capital'!AS6</f>
        <v>160.74276663328186</v>
      </c>
      <c r="AT15" s="97">
        <f>'Public capital'!AT6</f>
        <v>163.81313280758926</v>
      </c>
      <c r="AU15" s="97">
        <f>'Public capital'!AU6</f>
        <v>168.70760969226782</v>
      </c>
      <c r="AV15" s="97">
        <f>'Public capital'!AV6</f>
        <v>175.01854761331282</v>
      </c>
      <c r="AW15" s="97">
        <f>'Public capital'!AW6</f>
        <v>171.07731755046663</v>
      </c>
      <c r="AX15" s="97">
        <f>'Public capital'!AX6</f>
        <v>173.82423115662894</v>
      </c>
      <c r="AY15" s="97">
        <f>'Public capital'!AY6</f>
        <v>174.30393489621844</v>
      </c>
      <c r="AZ15" s="97">
        <f>'Public capital'!AZ6</f>
        <v>169.94941513908887</v>
      </c>
      <c r="BA15" s="97">
        <f>'Public capital'!BA6</f>
        <v>172.1851697587891</v>
      </c>
      <c r="BB15" s="97">
        <f>'Public capital'!BB6</f>
        <v>166.56445161037863</v>
      </c>
      <c r="BC15" s="97">
        <f>'Public capital'!BC6</f>
        <v>162.5619718141887</v>
      </c>
      <c r="BD15" s="97">
        <f>'Public capital'!BD6</f>
        <v>158.71272611439113</v>
      </c>
      <c r="BE15" s="97">
        <f>'Public capital'!BE6</f>
        <v>155.6441778133698</v>
      </c>
      <c r="BF15" s="97">
        <f>'Public capital'!BF6</f>
        <v>156.91817299256408</v>
      </c>
      <c r="BG15" s="97">
        <f>'Public capital'!BG6</f>
        <v>151.55770489193733</v>
      </c>
      <c r="BH15" s="97">
        <f>'Public capital'!BH6</f>
        <v>150.28769807917053</v>
      </c>
      <c r="BI15" s="97">
        <f>'Public capital'!BI6</f>
        <v>156.02081918178956</v>
      </c>
      <c r="BJ15" s="97">
        <f>'Public capital'!BJ6</f>
        <v>114.15659709872868</v>
      </c>
      <c r="BK15" s="97">
        <f>'Public capital'!BK6</f>
        <v>110.25150278357202</v>
      </c>
      <c r="BL15" s="97">
        <f>'Public capital'!BL6</f>
        <v>104.57407085215367</v>
      </c>
      <c r="BM15" s="97">
        <f>'Public capital'!BM6</f>
        <v>103.37152018530843</v>
      </c>
      <c r="BN15" s="97">
        <f>'Public capital'!BN6</f>
        <v>86.29057269740358</v>
      </c>
      <c r="BO15" s="97">
        <f>'Public capital'!BO6</f>
        <v>75.97164302742388</v>
      </c>
      <c r="BP15" s="97">
        <f>'Public capital'!BP6</f>
        <v>69.42487860640941</v>
      </c>
      <c r="BQ15" s="97">
        <f>'Public capital'!BQ6</f>
        <v>62.562350145608384</v>
      </c>
      <c r="BR15" s="97">
        <f>'Public capital'!BR6</f>
        <v>58.43527817907179</v>
      </c>
      <c r="BS15" s="97">
        <f>'Public capital'!BS6</f>
        <v>52.70509565352388</v>
      </c>
      <c r="BT15" s="97">
        <f>'Public capital'!BT6</f>
        <v>49.77405222456527</v>
      </c>
      <c r="BU15" s="97">
        <f>'Public capital'!BU6</f>
        <v>47.85920849314336</v>
      </c>
      <c r="BV15" s="97">
        <f>'Public capital'!BV6</f>
        <v>42.399586686937056</v>
      </c>
      <c r="BW15" s="97">
        <f>'Public capital'!BW6</f>
        <v>41.09444429991338</v>
      </c>
      <c r="BX15" s="97">
        <f>'Public capital'!BX6</f>
        <v>39.406493161046406</v>
      </c>
      <c r="BY15" s="97">
        <f>'Public capital'!BY6</f>
        <v>37.874767958924515</v>
      </c>
      <c r="BZ15" s="97">
        <f>'Public capital'!BZ6</f>
        <v>37.43005007604119</v>
      </c>
      <c r="CA15" s="97">
        <f>'Public capital'!CA6</f>
        <v>34.30372387658441</v>
      </c>
      <c r="CB15" s="97">
        <f>'Public capital'!CB6</f>
        <v>33.16602095629005</v>
      </c>
      <c r="CC15" s="97">
        <f>'Public capital'!CC6</f>
        <v>31.203402932641847</v>
      </c>
      <c r="CD15" s="97">
        <f>'Public capital'!CD6</f>
        <v>28.708974439861215</v>
      </c>
      <c r="CE15" s="97">
        <f>'Public capital'!CE6</f>
        <v>26.880169066670014</v>
      </c>
      <c r="CF15" s="97">
        <f>'Public capital'!CF6</f>
        <v>24.086750347939912</v>
      </c>
      <c r="CG15" s="97">
        <f>'Public capital'!CG6</f>
        <v>21.310043758477086</v>
      </c>
      <c r="CH15" s="97">
        <f>'Public capital'!CH6</f>
        <v>20.09804887101553</v>
      </c>
      <c r="CI15" s="97">
        <f>'Public capital'!CI6</f>
        <v>18.5219219567277</v>
      </c>
      <c r="CJ15" s="97">
        <f>'Public capital'!CJ6</f>
        <v>16.92670197409751</v>
      </c>
      <c r="CK15" s="97">
        <f>'Public capital'!CK6</f>
        <v>14.206989266333133</v>
      </c>
      <c r="CL15" s="97">
        <f>'Public capital'!CL6</f>
        <v>13.203721572301381</v>
      </c>
      <c r="CM15" s="97">
        <f>'Public capital'!CM6</f>
        <v>11.282979048055902</v>
      </c>
      <c r="CN15" s="97">
        <f>'Public capital'!CN6</f>
        <v>9.955347494656543</v>
      </c>
      <c r="CO15" s="97">
        <f>'Public capital'!CO6</f>
        <v>8.83616119836684</v>
      </c>
      <c r="CP15" s="97">
        <f>'Public capital'!CP6</f>
        <v>7.518756275240569</v>
      </c>
      <c r="CQ15" s="97">
        <f>'Public capital'!CQ6</f>
        <v>28.396665468936295</v>
      </c>
      <c r="CR15" s="97">
        <f>'Public capital'!CR6</f>
        <v>28.2479393259523</v>
      </c>
    </row>
    <row r="16" spans="1:96" ht="12.75">
      <c r="A16" t="s">
        <v>274</v>
      </c>
      <c r="C16" s="97">
        <f>'Public capital'!C7</f>
        <v>6256.6</v>
      </c>
      <c r="D16" s="97">
        <f>'Public capital'!D7</f>
        <v>6233.814676976803</v>
      </c>
      <c r="E16" s="97">
        <f>'Public capital'!E7</f>
        <v>4.880838383678299</v>
      </c>
      <c r="F16" s="97">
        <f>'Public capital'!F7</f>
        <v>5.219216749890284</v>
      </c>
      <c r="G16" s="97">
        <f>'Public capital'!G7</f>
        <v>5.29819901761268</v>
      </c>
      <c r="H16" s="97">
        <f>'Public capital'!H7</f>
        <v>5.532936252960146</v>
      </c>
      <c r="I16" s="97">
        <f>'Public capital'!I7</f>
        <v>5.876408982941431</v>
      </c>
      <c r="J16" s="97">
        <f>'Public capital'!J7</f>
        <v>6.277558948164202</v>
      </c>
      <c r="K16" s="97">
        <f>'Public capital'!K7</f>
        <v>6.8064041808695865</v>
      </c>
      <c r="L16" s="97">
        <f>'Public capital'!L7</f>
        <v>7.3270695293570185</v>
      </c>
      <c r="M16" s="97">
        <f>'Public capital'!M7</f>
        <v>7.839036629453788</v>
      </c>
      <c r="N16" s="97">
        <f>'Public capital'!N7</f>
        <v>8.495546427007838</v>
      </c>
      <c r="O16" s="97">
        <f>'Public capital'!O7</f>
        <v>9.189712132073748</v>
      </c>
      <c r="P16" s="97">
        <f>'Public capital'!P7</f>
        <v>9.916857193929328</v>
      </c>
      <c r="Q16" s="97">
        <f>'Public capital'!Q7</f>
        <v>10.773279720888603</v>
      </c>
      <c r="R16" s="97">
        <f>'Public capital'!R7</f>
        <v>11.00097409536458</v>
      </c>
      <c r="S16" s="97">
        <f>'Public capital'!S7</f>
        <v>11.419825809244506</v>
      </c>
      <c r="T16" s="97">
        <f>'Public capital'!T7</f>
        <v>13.551881034201084</v>
      </c>
      <c r="U16" s="97">
        <f>'Public capital'!U7</f>
        <v>14.85036097717383</v>
      </c>
      <c r="V16" s="97">
        <f>'Public capital'!V7</f>
        <v>16.868594218752058</v>
      </c>
      <c r="W16" s="97">
        <f>'Public capital'!W7</f>
        <v>19.722606364596228</v>
      </c>
      <c r="X16" s="97">
        <f>'Public capital'!X7</f>
        <v>24.81330920544086</v>
      </c>
      <c r="Y16" s="97">
        <f>'Public capital'!Y7</f>
        <v>31.306073559582714</v>
      </c>
      <c r="Z16" s="97">
        <f>'Public capital'!Z7</f>
        <v>38.863454236350414</v>
      </c>
      <c r="AA16" s="97">
        <f>'Public capital'!AA7</f>
        <v>46.68779483236754</v>
      </c>
      <c r="AB16" s="97">
        <f>'Public capital'!AB7</f>
        <v>52.57975380109477</v>
      </c>
      <c r="AC16" s="97">
        <f>'Public capital'!AC7</f>
        <v>59.91151252515844</v>
      </c>
      <c r="AD16" s="97">
        <f>'Public capital'!AD7</f>
        <v>67.74421741682349</v>
      </c>
      <c r="AE16" s="97">
        <f>'Public capital'!AE7</f>
        <v>74.28677915070502</v>
      </c>
      <c r="AF16" s="97">
        <f>'Public capital'!AF7</f>
        <v>83.88598389763884</v>
      </c>
      <c r="AG16" s="97">
        <f>'Public capital'!AG7</f>
        <v>87.29608475548774</v>
      </c>
      <c r="AH16" s="97">
        <f>'Public capital'!AH7</f>
        <v>94.87384901314921</v>
      </c>
      <c r="AI16" s="97">
        <f>'Public capital'!AI7</f>
        <v>105.1069605593332</v>
      </c>
      <c r="AJ16" s="97">
        <f>'Public capital'!AJ7</f>
        <v>116.8877585941335</v>
      </c>
      <c r="AK16" s="97">
        <f>'Public capital'!AK7</f>
        <v>124.7590959976338</v>
      </c>
      <c r="AL16" s="97">
        <f>'Public capital'!AL7</f>
        <v>122.79584243168915</v>
      </c>
      <c r="AM16" s="97">
        <f>'Public capital'!AM7</f>
        <v>125.28914703238787</v>
      </c>
      <c r="AN16" s="97">
        <f>'Public capital'!AN7</f>
        <v>129.2589987907482</v>
      </c>
      <c r="AO16" s="97">
        <f>'Public capital'!AO7</f>
        <v>136.14179612785617</v>
      </c>
      <c r="AP16" s="97">
        <f>'Public capital'!AP7</f>
        <v>148.1654784006092</v>
      </c>
      <c r="AQ16" s="97">
        <f>'Public capital'!AQ7</f>
        <v>152.93426584270338</v>
      </c>
      <c r="AR16" s="97">
        <f>'Public capital'!AR7</f>
        <v>154.09792135443044</v>
      </c>
      <c r="AS16" s="97">
        <f>'Public capital'!AS7</f>
        <v>157.10786792454124</v>
      </c>
      <c r="AT16" s="97">
        <f>'Public capital'!AT7</f>
        <v>161.3329629948554</v>
      </c>
      <c r="AU16" s="97">
        <f>'Public capital'!AU7</f>
        <v>167.4502817034058</v>
      </c>
      <c r="AV16" s="97">
        <f>'Public capital'!AV7</f>
        <v>163.77428950923525</v>
      </c>
      <c r="AW16" s="97">
        <f>'Public capital'!AW7</f>
        <v>167.00599561427055</v>
      </c>
      <c r="AX16" s="97">
        <f>'Public capital'!AX7</f>
        <v>167.69921382850075</v>
      </c>
      <c r="AY16" s="97">
        <f>'Public capital'!AY7</f>
        <v>163.62064837617373</v>
      </c>
      <c r="AZ16" s="97">
        <f>'Public capital'!AZ7</f>
        <v>166.74705133616257</v>
      </c>
      <c r="BA16" s="97">
        <f>'Public capital'!BA7</f>
        <v>160.9831596186975</v>
      </c>
      <c r="BB16" s="97">
        <f>'Public capital'!BB7</f>
        <v>157.47310885092904</v>
      </c>
      <c r="BC16" s="97">
        <f>'Public capital'!BC7</f>
        <v>153.7489466605269</v>
      </c>
      <c r="BD16" s="97">
        <f>'Public capital'!BD7</f>
        <v>151.3132986387591</v>
      </c>
      <c r="BE16" s="97">
        <f>'Public capital'!BE7</f>
        <v>151.8634541485286</v>
      </c>
      <c r="BF16" s="97">
        <f>'Public capital'!BF7</f>
        <v>147.80161386703818</v>
      </c>
      <c r="BG16" s="97">
        <f>'Public capital'!BG7</f>
        <v>147.20459087917394</v>
      </c>
      <c r="BH16" s="97">
        <f>'Public capital'!BH7</f>
        <v>154.4293178596783</v>
      </c>
      <c r="BI16" s="97">
        <f>'Public capital'!BI7</f>
        <v>114.37820670612139</v>
      </c>
      <c r="BJ16" s="97">
        <f>'Public capital'!BJ7</f>
        <v>111.67142101317378</v>
      </c>
      <c r="BK16" s="97">
        <f>'Public capital'!BK7</f>
        <v>106.61089897339097</v>
      </c>
      <c r="BL16" s="97">
        <f>'Public capital'!BL7</f>
        <v>106.19078950070713</v>
      </c>
      <c r="BM16" s="97">
        <f>'Public capital'!BM7</f>
        <v>89.79045289524775</v>
      </c>
      <c r="BN16" s="97">
        <f>'Public capital'!BN7</f>
        <v>78.88610533836962</v>
      </c>
      <c r="BO16" s="97">
        <f>'Public capital'!BO7</f>
        <v>72.79274399837378</v>
      </c>
      <c r="BP16" s="97">
        <f>'Public capital'!BP7</f>
        <v>65.11400303198059</v>
      </c>
      <c r="BQ16" s="97">
        <f>'Public capital'!BQ7</f>
        <v>60.56371211648082</v>
      </c>
      <c r="BR16" s="97">
        <f>'Public capital'!BR7</f>
        <v>54.41967894902579</v>
      </c>
      <c r="BS16" s="97">
        <f>'Public capital'!BS7</f>
        <v>51.174320062523364</v>
      </c>
      <c r="BT16" s="97">
        <f>'Public capital'!BT7</f>
        <v>49.32753128647289</v>
      </c>
      <c r="BU16" s="97">
        <f>'Public capital'!BU7</f>
        <v>43.55470982484544</v>
      </c>
      <c r="BV16" s="97">
        <f>'Public capital'!BV7</f>
        <v>42.18652828000897</v>
      </c>
      <c r="BW16" s="97">
        <f>'Public capital'!BW7</f>
        <v>40.45901692295166</v>
      </c>
      <c r="BX16" s="97">
        <f>'Public capital'!BX7</f>
        <v>38.945972678446566</v>
      </c>
      <c r="BY16" s="97">
        <f>'Public capital'!BY7</f>
        <v>38.34956431735069</v>
      </c>
      <c r="BZ16" s="97">
        <f>'Public capital'!BZ7</f>
        <v>35.40525397413794</v>
      </c>
      <c r="CA16" s="97">
        <f>'Public capital'!CA7</f>
        <v>34.25696671205338</v>
      </c>
      <c r="CB16" s="97">
        <f>'Public capital'!CB7</f>
        <v>32.43444016770445</v>
      </c>
      <c r="CC16" s="97">
        <f>'Public capital'!CC7</f>
        <v>30.204532122301202</v>
      </c>
      <c r="CD16" s="97">
        <f>'Public capital'!CD7</f>
        <v>28.670122106768183</v>
      </c>
      <c r="CE16" s="97">
        <f>'Public capital'!CE7</f>
        <v>25.870301338911016</v>
      </c>
      <c r="CF16" s="97">
        <f>'Public capital'!CF7</f>
        <v>22.992871627168046</v>
      </c>
      <c r="CG16" s="97">
        <f>'Public capital'!CG7</f>
        <v>20.918325054858926</v>
      </c>
      <c r="CH16" s="97">
        <f>'Public capital'!CH7</f>
        <v>19.301245336218138</v>
      </c>
      <c r="CI16" s="97">
        <f>'Public capital'!CI7</f>
        <v>17.720763971059256</v>
      </c>
      <c r="CJ16" s="97">
        <f>'Public capital'!CJ7</f>
        <v>15.03015199726978</v>
      </c>
      <c r="CK16" s="97">
        <f>'Public capital'!CK7</f>
        <v>14.056900712083214</v>
      </c>
      <c r="CL16" s="97">
        <f>'Public capital'!CL7</f>
        <v>12.159697620524664</v>
      </c>
      <c r="CM16" s="97">
        <f>'Public capital'!CM7</f>
        <v>10.824665769450636</v>
      </c>
      <c r="CN16" s="97">
        <f>'Public capital'!CN7</f>
        <v>9.690237443596248</v>
      </c>
      <c r="CO16" s="97">
        <f>'Public capital'!CO7</f>
        <v>8.345398090758707</v>
      </c>
      <c r="CP16" s="97">
        <f>'Public capital'!CP7</f>
        <v>7.090840148144891</v>
      </c>
      <c r="CQ16" s="97">
        <f>'Public capital'!CQ7</f>
        <v>26.337120904362838</v>
      </c>
      <c r="CR16" s="97">
        <f>'Public capital'!CR7</f>
        <v>22.785323023197805</v>
      </c>
    </row>
    <row r="17" ht="12.75">
      <c r="C17" s="105"/>
    </row>
    <row r="18" spans="1:96" ht="12.75">
      <c r="A18" t="s">
        <v>275</v>
      </c>
      <c r="C18" s="106">
        <f>SUM(E18:CR18)</f>
        <v>250.9000000000001</v>
      </c>
      <c r="D18" s="106">
        <f>SUM(E18:CQ18)</f>
        <v>245.4373836972456</v>
      </c>
      <c r="E18" s="106">
        <f>E15</f>
        <v>5.06405445929859</v>
      </c>
      <c r="F18" s="106">
        <f aca="true" t="shared" si="3" ref="F18:AK18">F15-E16</f>
        <v>0.4174332429053136</v>
      </c>
      <c r="G18" s="106">
        <f t="shared" si="3"/>
        <v>0.4528319120471238</v>
      </c>
      <c r="H18" s="106">
        <f t="shared" si="3"/>
        <v>0.4655151445142085</v>
      </c>
      <c r="I18" s="106">
        <f t="shared" si="3"/>
        <v>0.5036696982698743</v>
      </c>
      <c r="J18" s="106">
        <f t="shared" si="3"/>
        <v>0.5451634685054554</v>
      </c>
      <c r="K18" s="106">
        <f t="shared" si="3"/>
        <v>0.5839615482327778</v>
      </c>
      <c r="L18" s="106">
        <f t="shared" si="3"/>
        <v>0.6164181779843396</v>
      </c>
      <c r="M18" s="106">
        <f t="shared" si="3"/>
        <v>0.6744528296670769</v>
      </c>
      <c r="N18" s="106">
        <f t="shared" si="3"/>
        <v>0.7276856744444684</v>
      </c>
      <c r="O18" s="106">
        <f t="shared" si="3"/>
        <v>0.8030727748689568</v>
      </c>
      <c r="P18" s="106">
        <f t="shared" si="3"/>
        <v>0.8548465612112306</v>
      </c>
      <c r="Q18" s="106">
        <f t="shared" si="3"/>
        <v>0.9745883100788575</v>
      </c>
      <c r="R18" s="106">
        <f t="shared" si="3"/>
        <v>0.9955369320474325</v>
      </c>
      <c r="S18" s="106">
        <f t="shared" si="3"/>
        <v>0.9477416259286926</v>
      </c>
      <c r="T18" s="106">
        <f t="shared" si="3"/>
        <v>2.7005849435153593</v>
      </c>
      <c r="U18" s="106">
        <f t="shared" si="3"/>
        <v>1.6832241691785192</v>
      </c>
      <c r="V18" s="106">
        <f t="shared" si="3"/>
        <v>2.4563021286258415</v>
      </c>
      <c r="W18" s="106">
        <f t="shared" si="3"/>
        <v>3.8515060345887235</v>
      </c>
      <c r="X18" s="106">
        <f t="shared" si="3"/>
        <v>5.454052867475891</v>
      </c>
      <c r="Y18" s="106">
        <f t="shared" si="3"/>
        <v>7.2523276253081335</v>
      </c>
      <c r="Z18" s="106">
        <f t="shared" si="3"/>
        <v>8.45691271257342</v>
      </c>
      <c r="AA18" s="106">
        <f t="shared" si="3"/>
        <v>9.566092160900261</v>
      </c>
      <c r="AB18" s="106">
        <f t="shared" si="3"/>
        <v>10.515292879130925</v>
      </c>
      <c r="AC18" s="106">
        <f t="shared" si="3"/>
        <v>11.363551783269095</v>
      </c>
      <c r="AD18" s="106">
        <f t="shared" si="3"/>
        <v>11.185205568362264</v>
      </c>
      <c r="AE18" s="106">
        <f t="shared" si="3"/>
        <v>11.181798222188746</v>
      </c>
      <c r="AF18" s="106">
        <f t="shared" si="3"/>
        <v>9.98204296663262</v>
      </c>
      <c r="AG18" s="106">
        <f t="shared" si="3"/>
        <v>9.040042307900507</v>
      </c>
      <c r="AH18" s="106">
        <f t="shared" si="3"/>
        <v>8.32392092855875</v>
      </c>
      <c r="AI18" s="106">
        <f t="shared" si="3"/>
        <v>8.528050104943034</v>
      </c>
      <c r="AJ18" s="106">
        <f t="shared" si="3"/>
        <v>8.854399738279596</v>
      </c>
      <c r="AK18" s="106">
        <f t="shared" si="3"/>
        <v>9.09970147855411</v>
      </c>
      <c r="AL18" s="106">
        <f aca="true" t="shared" si="4" ref="AL18:BQ18">AL15-AK16</f>
        <v>9.17965252727825</v>
      </c>
      <c r="AM18" s="106">
        <f t="shared" si="4"/>
        <v>8.611858304682556</v>
      </c>
      <c r="AN18" s="106">
        <f t="shared" si="4"/>
        <v>7.372825716950516</v>
      </c>
      <c r="AO18" s="106">
        <f t="shared" si="4"/>
        <v>6.845260960072892</v>
      </c>
      <c r="AP18" s="106">
        <f t="shared" si="4"/>
        <v>6.316457581420025</v>
      </c>
      <c r="AQ18" s="106">
        <f t="shared" si="4"/>
        <v>6.495325705758887</v>
      </c>
      <c r="AR18" s="106">
        <f t="shared" si="4"/>
        <v>5.794897699438025</v>
      </c>
      <c r="AS18" s="106">
        <f t="shared" si="4"/>
        <v>6.64484527885142</v>
      </c>
      <c r="AT18" s="106">
        <f t="shared" si="4"/>
        <v>6.705264883048017</v>
      </c>
      <c r="AU18" s="106">
        <f t="shared" si="4"/>
        <v>7.37464669741243</v>
      </c>
      <c r="AV18" s="106">
        <f t="shared" si="4"/>
        <v>7.568265909907012</v>
      </c>
      <c r="AW18" s="106">
        <f t="shared" si="4"/>
        <v>7.303028041231386</v>
      </c>
      <c r="AX18" s="106">
        <f t="shared" si="4"/>
        <v>6.818235542358394</v>
      </c>
      <c r="AY18" s="106">
        <f t="shared" si="4"/>
        <v>6.604721067717691</v>
      </c>
      <c r="AZ18" s="106">
        <f t="shared" si="4"/>
        <v>6.328766762915137</v>
      </c>
      <c r="BA18" s="106">
        <f t="shared" si="4"/>
        <v>5.4381184226265304</v>
      </c>
      <c r="BB18" s="106">
        <f t="shared" si="4"/>
        <v>5.581291991681127</v>
      </c>
      <c r="BC18" s="106">
        <f t="shared" si="4"/>
        <v>5.088862963259658</v>
      </c>
      <c r="BD18" s="106">
        <f t="shared" si="4"/>
        <v>4.96377945386422</v>
      </c>
      <c r="BE18" s="106">
        <f t="shared" si="4"/>
        <v>4.330879174610686</v>
      </c>
      <c r="BF18" s="106">
        <f t="shared" si="4"/>
        <v>5.054718844035477</v>
      </c>
      <c r="BG18" s="106">
        <f t="shared" si="4"/>
        <v>3.756091024899149</v>
      </c>
      <c r="BH18" s="106">
        <f t="shared" si="4"/>
        <v>3.08310719999659</v>
      </c>
      <c r="BI18" s="106">
        <f t="shared" si="4"/>
        <v>1.5915013221112702</v>
      </c>
      <c r="BJ18" s="106">
        <f t="shared" si="4"/>
        <v>-0.22160960739270763</v>
      </c>
      <c r="BK18" s="106">
        <f t="shared" si="4"/>
        <v>-1.4199182296017625</v>
      </c>
      <c r="BL18" s="106">
        <f t="shared" si="4"/>
        <v>-2.0368281212373063</v>
      </c>
      <c r="BM18" s="106">
        <f t="shared" si="4"/>
        <v>-2.8192693153986994</v>
      </c>
      <c r="BN18" s="106">
        <f t="shared" si="4"/>
        <v>-3.4998801978441776</v>
      </c>
      <c r="BO18" s="106">
        <f t="shared" si="4"/>
        <v>-2.914462310945737</v>
      </c>
      <c r="BP18" s="106">
        <f t="shared" si="4"/>
        <v>-3.367865391964372</v>
      </c>
      <c r="BQ18" s="106">
        <f t="shared" si="4"/>
        <v>-2.551652886372203</v>
      </c>
      <c r="BR18" s="106">
        <f aca="true" t="shared" si="5" ref="BR18:CP18">BR15-BQ16</f>
        <v>-2.128433937409035</v>
      </c>
      <c r="BS18" s="106">
        <f t="shared" si="5"/>
        <v>-1.7145832955019102</v>
      </c>
      <c r="BT18" s="106">
        <f t="shared" si="5"/>
        <v>-1.400267837958097</v>
      </c>
      <c r="BU18" s="106">
        <f t="shared" si="5"/>
        <v>-1.468322793329527</v>
      </c>
      <c r="BV18" s="106">
        <f t="shared" si="5"/>
        <v>-1.155123137908383</v>
      </c>
      <c r="BW18" s="106">
        <f t="shared" si="5"/>
        <v>-1.0920839800955946</v>
      </c>
      <c r="BX18" s="106">
        <f t="shared" si="5"/>
        <v>-1.052523761905256</v>
      </c>
      <c r="BY18" s="106">
        <f t="shared" si="5"/>
        <v>-1.0712047195220507</v>
      </c>
      <c r="BZ18" s="106">
        <f t="shared" si="5"/>
        <v>-0.9195142413094999</v>
      </c>
      <c r="CA18" s="106">
        <f t="shared" si="5"/>
        <v>-1.1015300975535354</v>
      </c>
      <c r="CB18" s="106">
        <f t="shared" si="5"/>
        <v>-1.0909457557633289</v>
      </c>
      <c r="CC18" s="106">
        <f t="shared" si="5"/>
        <v>-1.2310372350626047</v>
      </c>
      <c r="CD18" s="106">
        <f t="shared" si="5"/>
        <v>-1.495557682439987</v>
      </c>
      <c r="CE18" s="106">
        <f t="shared" si="5"/>
        <v>-1.789953040098169</v>
      </c>
      <c r="CF18" s="106">
        <f t="shared" si="5"/>
        <v>-1.7835509909711043</v>
      </c>
      <c r="CG18" s="106">
        <f t="shared" si="5"/>
        <v>-1.6828278686909606</v>
      </c>
      <c r="CH18" s="106">
        <f t="shared" si="5"/>
        <v>-0.8202761838433972</v>
      </c>
      <c r="CI18" s="106">
        <f t="shared" si="5"/>
        <v>-0.7793233794904388</v>
      </c>
      <c r="CJ18" s="106">
        <f t="shared" si="5"/>
        <v>-0.7940619969617444</v>
      </c>
      <c r="CK18" s="106">
        <f t="shared" si="5"/>
        <v>-0.8231627309366463</v>
      </c>
      <c r="CL18" s="106">
        <f t="shared" si="5"/>
        <v>-0.8531791397818331</v>
      </c>
      <c r="CM18" s="106">
        <f t="shared" si="5"/>
        <v>-0.8767185724687625</v>
      </c>
      <c r="CN18" s="106">
        <f t="shared" si="5"/>
        <v>-0.8693182747940931</v>
      </c>
      <c r="CO18" s="106">
        <f t="shared" si="5"/>
        <v>-0.8540762452294075</v>
      </c>
      <c r="CP18" s="106">
        <f t="shared" si="5"/>
        <v>-0.8266418155181379</v>
      </c>
      <c r="CQ18" s="106">
        <f>CQ15-CP16-CQ16</f>
        <v>-5.031295583571435</v>
      </c>
      <c r="CR18" s="106">
        <f>CR15-CR16</f>
        <v>5.462616302754494</v>
      </c>
    </row>
    <row r="19" spans="1:96" ht="12.75">
      <c r="A19" t="s">
        <v>276</v>
      </c>
      <c r="C19" s="106">
        <f>'Public Investment'!C8</f>
        <v>137.7</v>
      </c>
      <c r="D19" s="106">
        <f>'Public Investment'!D8</f>
        <v>137.1022679607862</v>
      </c>
      <c r="E19" s="106">
        <f>'Public Investment'!E8</f>
        <v>0.10715640400236892</v>
      </c>
      <c r="F19" s="106">
        <f>'Public Investment'!F8</f>
        <v>0.11211248605156564</v>
      </c>
      <c r="G19" s="106">
        <f>'Public Investment'!G8</f>
        <v>0.1200216827889022</v>
      </c>
      <c r="H19" s="106">
        <f>'Public Investment'!H8</f>
        <v>0.12196134308488245</v>
      </c>
      <c r="I19" s="106">
        <f>'Public Investment'!I8</f>
        <v>0.12773578785776007</v>
      </c>
      <c r="J19" s="106">
        <f>'Public Investment'!J8</f>
        <v>0.13588175590691298</v>
      </c>
      <c r="K19" s="106">
        <f>'Public Investment'!K8</f>
        <v>0.1451911444262565</v>
      </c>
      <c r="L19" s="106">
        <f>'Public Investment'!L8</f>
        <v>0.15706840396683605</v>
      </c>
      <c r="M19" s="106">
        <f>'Public Investment'!M8</f>
        <v>0.16931381157704462</v>
      </c>
      <c r="N19" s="106">
        <f>'Public Investment'!N8</f>
        <v>0.1812735553202904</v>
      </c>
      <c r="O19" s="106">
        <f>'Public Investment'!O8</f>
        <v>0.19676063989219122</v>
      </c>
      <c r="P19" s="106">
        <f>'Public Investment'!P8</f>
        <v>0.2125448685463452</v>
      </c>
      <c r="Q19" s="106">
        <f>'Public Investment'!Q8</f>
        <v>0.23046516264340025</v>
      </c>
      <c r="R19" s="106">
        <f>'Public Investment'!R8</f>
        <v>0.2490305114267064</v>
      </c>
      <c r="S19" s="106">
        <f>'Public Investment'!S8</f>
        <v>0.25283721165149187</v>
      </c>
      <c r="T19" s="106">
        <f>'Public Investment'!T8</f>
        <v>0.2987907123557485</v>
      </c>
      <c r="U19" s="106">
        <f>'Public Investment'!U8</f>
        <v>0.32237786961281156</v>
      </c>
      <c r="V19" s="106">
        <f>'Public Investment'!V8</f>
        <v>0.3662124486620998</v>
      </c>
      <c r="W19" s="106">
        <f>'Public Investment'!W8</f>
        <v>0.4384414606046908</v>
      </c>
      <c r="X19" s="106">
        <f>'Public Investment'!X8</f>
        <v>0.5327431388791902</v>
      </c>
      <c r="Y19" s="106">
        <f>'Public Investment'!Y8</f>
        <v>0.6785152810747808</v>
      </c>
      <c r="Z19" s="106">
        <f>'Public Investment'!Z8</f>
        <v>0.84139273295058</v>
      </c>
      <c r="AA19" s="106">
        <f>'Public Investment'!AA8</f>
        <v>1.0247788765119352</v>
      </c>
      <c r="AB19" s="106">
        <f>'Public Investment'!AB8</f>
        <v>1.2104287634073512</v>
      </c>
      <c r="AC19" s="106">
        <f>'Public Investment'!AC8</f>
        <v>1.3530531200871154</v>
      </c>
      <c r="AD19" s="106">
        <f>'Public Investment'!AD8</f>
        <v>1.504420757814491</v>
      </c>
      <c r="AE19" s="106">
        <f>'Public Investment'!AE8</f>
        <v>1.6700902579319221</v>
      </c>
      <c r="AF19" s="106">
        <f>'Public Investment'!AF8</f>
        <v>1.7831451103430491</v>
      </c>
      <c r="AG19" s="106">
        <f>'Public Investment'!AG8</f>
        <v>1.966333278294701</v>
      </c>
      <c r="AH19" s="106">
        <f>'Public Investment'!AH8</f>
        <v>2.0233384222348367</v>
      </c>
      <c r="AI19" s="106">
        <f>'Public Investment'!AI8</f>
        <v>2.18800484188418</v>
      </c>
      <c r="AJ19" s="106">
        <f>'Public Investment'!AJ8</f>
        <v>2.4114451499010805</v>
      </c>
      <c r="AK19" s="106">
        <f>'Public Investment'!AK8</f>
        <v>2.6659198235895634</v>
      </c>
      <c r="AL19" s="106">
        <f>'Public Investment'!AL8</f>
        <v>2.834170675663525</v>
      </c>
      <c r="AM19" s="106">
        <f>'Public Investment'!AM8</f>
        <v>2.780613198831868</v>
      </c>
      <c r="AN19" s="106">
        <f>'Public Investment'!AN8</f>
        <v>2.8071538451915323</v>
      </c>
      <c r="AO19" s="106">
        <f>'Public Investment'!AO8</f>
        <v>2.879993325806848</v>
      </c>
      <c r="AP19" s="106">
        <f>'Public Investment'!AP8</f>
        <v>3.014445107301933</v>
      </c>
      <c r="AQ19" s="106">
        <f>'Public Investment'!AQ8</f>
        <v>3.272653511401749</v>
      </c>
      <c r="AR19" s="106">
        <f>'Public Investment'!AR8</f>
        <v>3.3587408097968297</v>
      </c>
      <c r="AS19" s="106">
        <f>'Public Investment'!AS8</f>
        <v>3.401349053461838</v>
      </c>
      <c r="AT19" s="106">
        <f>'Public Investment'!AT8</f>
        <v>3.466318615075688</v>
      </c>
      <c r="AU19" s="106">
        <f>'Public Investment'!AU8</f>
        <v>3.5698867237226706</v>
      </c>
      <c r="AV19" s="106">
        <f>'Public Investment'!AV8</f>
        <v>3.703427430864875</v>
      </c>
      <c r="AW19" s="106">
        <f>'Public Investment'!AW8</f>
        <v>3.6200302153975032</v>
      </c>
      <c r="AX19" s="106">
        <f>'Public Investment'!AX8</f>
        <v>3.678155456053447</v>
      </c>
      <c r="AY19" s="106">
        <f>'Public Investment'!AY8</f>
        <v>3.688306083013335</v>
      </c>
      <c r="AZ19" s="106">
        <f>'Public Investment'!AZ8</f>
        <v>3.5961635750522527</v>
      </c>
      <c r="BA19" s="106">
        <f>'Public Investment'!BA8</f>
        <v>3.6434725894406848</v>
      </c>
      <c r="BB19" s="106">
        <f>'Public Investment'!BB8</f>
        <v>3.524537070572283</v>
      </c>
      <c r="BC19" s="106">
        <f>'Public Investment'!BC8</f>
        <v>3.43984379851153</v>
      </c>
      <c r="BD19" s="106">
        <f>'Public Investment'!BD8</f>
        <v>3.3583929905419376</v>
      </c>
      <c r="BE19" s="106">
        <f>'Public Investment'!BE8</f>
        <v>3.2934618954899757</v>
      </c>
      <c r="BF19" s="106">
        <f>'Public Investment'!BF8</f>
        <v>3.320419887987103</v>
      </c>
      <c r="BG19" s="106">
        <f>'Public Investment'!BG8</f>
        <v>3.2069913121198264</v>
      </c>
      <c r="BH19" s="106">
        <f>'Public Investment'!BH8</f>
        <v>3.1801177142530586</v>
      </c>
      <c r="BI19" s="106">
        <f>'Public Investment'!BI8</f>
        <v>3.301431702087195</v>
      </c>
      <c r="BJ19" s="106">
        <f>'Public Investment'!BJ8</f>
        <v>2.41557639961505</v>
      </c>
      <c r="BK19" s="106">
        <f>'Public Investment'!BK8</f>
        <v>2.332943823787609</v>
      </c>
      <c r="BL19" s="106">
        <f>'Public Investment'!BL8</f>
        <v>2.212808229941077</v>
      </c>
      <c r="BM19" s="106">
        <f>'Public Investment'!BM8</f>
        <v>2.1873620175976902</v>
      </c>
      <c r="BN19" s="106">
        <f>'Public Investment'!BN8</f>
        <v>1.8259257565013403</v>
      </c>
      <c r="BO19" s="106">
        <f>'Public Investment'!BO8</f>
        <v>1.6075751432771828</v>
      </c>
      <c r="BP19" s="106">
        <f>'Public Investment'!BP8</f>
        <v>1.4690443002846831</v>
      </c>
      <c r="BQ19" s="106">
        <f>'Public Investment'!BQ8</f>
        <v>1.3238318271302765</v>
      </c>
      <c r="BR19" s="106">
        <f>'Public Investment'!BR8</f>
        <v>1.2365021598552721</v>
      </c>
      <c r="BS19" s="106">
        <f>'Public Investment'!BS8</f>
        <v>1.1152503528989992</v>
      </c>
      <c r="BT19" s="106">
        <f>'Public Investment'!BT8</f>
        <v>1.0532288884091643</v>
      </c>
      <c r="BU19" s="106">
        <f>'Public Investment'!BU8</f>
        <v>1.0127104125249082</v>
      </c>
      <c r="BV19" s="106">
        <f>'Public Investment'!BV8</f>
        <v>0.8971837244396822</v>
      </c>
      <c r="BW19" s="106">
        <f>'Public Investment'!BW8</f>
        <v>0.8695666508026233</v>
      </c>
      <c r="BX19" s="106">
        <f>'Public Investment'!BX8</f>
        <v>0.8338492675030488</v>
      </c>
      <c r="BY19" s="106">
        <f>'Public Investment'!BY8</f>
        <v>0.8014376562341767</v>
      </c>
      <c r="BZ19" s="106">
        <f>'Public Investment'!BZ8</f>
        <v>0.7920273369912979</v>
      </c>
      <c r="CA19" s="106">
        <f>'Public Investment'!CA8</f>
        <v>0.725873650066181</v>
      </c>
      <c r="CB19" s="106">
        <f>'Public Investment'!CB8</f>
        <v>0.7017996289944125</v>
      </c>
      <c r="CC19" s="106">
        <f>'Public Investment'!CC8</f>
        <v>0.6602702395428016</v>
      </c>
      <c r="CD19" s="106">
        <f>'Public Investment'!CD8</f>
        <v>0.6074876343248389</v>
      </c>
      <c r="CE19" s="106">
        <f>'Public Investment'!CE8</f>
        <v>0.568789747288584</v>
      </c>
      <c r="CF19" s="106">
        <f>'Public Investment'!CF8</f>
        <v>0.5096804491604034</v>
      </c>
      <c r="CG19" s="106">
        <f>'Public Investment'!CG8</f>
        <v>0.4509247830260921</v>
      </c>
      <c r="CH19" s="106">
        <f>'Public Investment'!CH8</f>
        <v>0.42527872908779685</v>
      </c>
      <c r="CI19" s="106">
        <f>'Public Investment'!CI8</f>
        <v>0.39192756871938594</v>
      </c>
      <c r="CJ19" s="106">
        <f>'Public Investment'!CJ8</f>
        <v>0.35817239521063804</v>
      </c>
      <c r="CK19" s="106">
        <f>'Public Investment'!CK8</f>
        <v>0.3006227309987049</v>
      </c>
      <c r="CL19" s="106">
        <f>'Public Investment'!CL8</f>
        <v>0.2793933861707107</v>
      </c>
      <c r="CM19" s="106">
        <f>'Public Investment'!CM8</f>
        <v>0.23875009065190894</v>
      </c>
      <c r="CN19" s="106">
        <f>'Public Investment'!CN8</f>
        <v>0.21065714176169126</v>
      </c>
      <c r="CO19" s="106">
        <f>'Public Investment'!CO8</f>
        <v>0.186974936152918</v>
      </c>
      <c r="CP19" s="106">
        <f>'Public Investment'!CP8</f>
        <v>0.15909838480224758</v>
      </c>
      <c r="CQ19" s="106">
        <f>'Public Investment'!CQ8</f>
        <v>0.6008791141102616</v>
      </c>
      <c r="CR19" s="106">
        <f>'Public Investment'!CR8</f>
        <v>0.5977320392137735</v>
      </c>
    </row>
    <row r="20" spans="1:96" ht="12.75">
      <c r="A20" t="s">
        <v>277</v>
      </c>
      <c r="C20" s="107">
        <f>SUM(E20:CR20)</f>
        <v>113.19999999999962</v>
      </c>
      <c r="D20" s="107">
        <f>SUM(E20:CQ20)</f>
        <v>112.78774756797168</v>
      </c>
      <c r="E20" s="108">
        <f>0</f>
        <v>0</v>
      </c>
      <c r="F20" s="107">
        <f aca="true" t="shared" si="6" ref="F20:AK20">Krate*E16</f>
        <v>0.08830849103864426</v>
      </c>
      <c r="G20" s="107">
        <f t="shared" si="6"/>
        <v>0.09443073491793919</v>
      </c>
      <c r="H20" s="107">
        <f t="shared" si="6"/>
        <v>0.09585975270814075</v>
      </c>
      <c r="I20" s="107">
        <f t="shared" si="6"/>
        <v>0.10010682860260947</v>
      </c>
      <c r="J20" s="107">
        <f t="shared" si="6"/>
        <v>0.10632124426509092</v>
      </c>
      <c r="K20" s="107">
        <f t="shared" si="6"/>
        <v>0.11357920802547476</v>
      </c>
      <c r="L20" s="107">
        <f t="shared" si="6"/>
        <v>0.12314754871246919</v>
      </c>
      <c r="M20" s="107">
        <f t="shared" si="6"/>
        <v>0.1325678916221609</v>
      </c>
      <c r="N20" s="107">
        <f t="shared" si="6"/>
        <v>0.14183085804656936</v>
      </c>
      <c r="O20" s="107">
        <f t="shared" si="6"/>
        <v>0.15370902016067578</v>
      </c>
      <c r="P20" s="107">
        <f t="shared" si="6"/>
        <v>0.16626848661425453</v>
      </c>
      <c r="Q20" s="107">
        <f t="shared" si="6"/>
        <v>0.17942464507125216</v>
      </c>
      <c r="R20" s="107">
        <f t="shared" si="6"/>
        <v>0.19491980698855382</v>
      </c>
      <c r="S20" s="107">
        <f t="shared" si="6"/>
        <v>0.1990394571484938</v>
      </c>
      <c r="T20" s="107">
        <f t="shared" si="6"/>
        <v>0.2066176967692475</v>
      </c>
      <c r="U20" s="107">
        <f t="shared" si="6"/>
        <v>0.2451927457519352</v>
      </c>
      <c r="V20" s="107">
        <f t="shared" si="6"/>
        <v>0.26868600559666145</v>
      </c>
      <c r="W20" s="107">
        <f t="shared" si="6"/>
        <v>0.3052016855101376</v>
      </c>
      <c r="X20" s="107">
        <f t="shared" si="6"/>
        <v>0.3568390244657299</v>
      </c>
      <c r="Y20" s="107">
        <f t="shared" si="6"/>
        <v>0.448944570862113</v>
      </c>
      <c r="Z20" s="107">
        <f t="shared" si="6"/>
        <v>0.5664174674655167</v>
      </c>
      <c r="AA20" s="107">
        <f t="shared" si="6"/>
        <v>0.7031523542426962</v>
      </c>
      <c r="AB20" s="107">
        <f t="shared" si="6"/>
        <v>0.8447173185154857</v>
      </c>
      <c r="AC20" s="107">
        <f t="shared" si="6"/>
        <v>0.9513199070236084</v>
      </c>
      <c r="AD20" s="107">
        <f t="shared" si="6"/>
        <v>1.0839726397480922</v>
      </c>
      <c r="AE20" s="107">
        <f t="shared" si="6"/>
        <v>1.2256889383346217</v>
      </c>
      <c r="AF20" s="107">
        <f t="shared" si="6"/>
        <v>1.3440628136463544</v>
      </c>
      <c r="AG20" s="107">
        <f t="shared" si="6"/>
        <v>1.517740206695759</v>
      </c>
      <c r="AH20" s="107">
        <f t="shared" si="6"/>
        <v>1.5794387997188857</v>
      </c>
      <c r="AI20" s="107">
        <f t="shared" si="6"/>
        <v>1.7165424844625605</v>
      </c>
      <c r="AJ20" s="107">
        <f t="shared" si="6"/>
        <v>1.9016890859758464</v>
      </c>
      <c r="AK20" s="107">
        <f t="shared" si="6"/>
        <v>2.114837814924379</v>
      </c>
      <c r="AL20" s="107">
        <f aca="true" t="shared" si="7" ref="AL20:BQ20">Krate*AK16</f>
        <v>2.2572530874487904</v>
      </c>
      <c r="AM20" s="107">
        <f t="shared" si="7"/>
        <v>2.2217321489734307</v>
      </c>
      <c r="AN20" s="107">
        <f t="shared" si="7"/>
        <v>2.266843244584321</v>
      </c>
      <c r="AO20" s="107">
        <f t="shared" si="7"/>
        <v>2.33866935126309</v>
      </c>
      <c r="AP20" s="107">
        <f t="shared" si="7"/>
        <v>2.4631990732463747</v>
      </c>
      <c r="AQ20" s="107">
        <f t="shared" si="7"/>
        <v>2.680742280943149</v>
      </c>
      <c r="AR20" s="107">
        <f t="shared" si="7"/>
        <v>2.7670234461838645</v>
      </c>
      <c r="AS20" s="107">
        <f t="shared" si="7"/>
        <v>2.7880773418983904</v>
      </c>
      <c r="AT20" s="107">
        <f t="shared" si="7"/>
        <v>2.842535985848226</v>
      </c>
      <c r="AU20" s="107">
        <f t="shared" si="7"/>
        <v>2.9189801826898907</v>
      </c>
      <c r="AV20" s="107">
        <f t="shared" si="7"/>
        <v>3.029660181060876</v>
      </c>
      <c r="AW20" s="107">
        <f t="shared" si="7"/>
        <v>2.963150844299679</v>
      </c>
      <c r="AX20" s="107">
        <f t="shared" si="7"/>
        <v>3.021621759987112</v>
      </c>
      <c r="AY20" s="107">
        <f t="shared" si="7"/>
        <v>3.034164083589525</v>
      </c>
      <c r="AZ20" s="107">
        <f t="shared" si="7"/>
        <v>2.960371031579901</v>
      </c>
      <c r="BA20" s="107">
        <f t="shared" si="7"/>
        <v>3.016936708636247</v>
      </c>
      <c r="BB20" s="107">
        <f t="shared" si="7"/>
        <v>2.912651227317792</v>
      </c>
      <c r="BC20" s="107">
        <f t="shared" si="7"/>
        <v>2.849144251178773</v>
      </c>
      <c r="BD20" s="107">
        <f t="shared" si="7"/>
        <v>2.7817633797864</v>
      </c>
      <c r="BE20" s="107">
        <f t="shared" si="7"/>
        <v>2.7376954585409767</v>
      </c>
      <c r="BF20" s="107">
        <f t="shared" si="7"/>
        <v>2.7476493638099577</v>
      </c>
      <c r="BG20" s="107">
        <f t="shared" si="7"/>
        <v>2.674158918541807</v>
      </c>
      <c r="BH20" s="107">
        <f t="shared" si="7"/>
        <v>2.6633570449641075</v>
      </c>
      <c r="BI20" s="107">
        <f t="shared" si="7"/>
        <v>2.7940732637080083</v>
      </c>
      <c r="BJ20" s="107">
        <f t="shared" si="7"/>
        <v>2.0694327588678996</v>
      </c>
      <c r="BK20" s="107">
        <f t="shared" si="7"/>
        <v>2.0204591725044323</v>
      </c>
      <c r="BL20" s="107">
        <f t="shared" si="7"/>
        <v>1.9288996841395996</v>
      </c>
      <c r="BM20" s="107">
        <f t="shared" si="7"/>
        <v>1.9212986880222498</v>
      </c>
      <c r="BN20" s="107">
        <f t="shared" si="7"/>
        <v>1.6245691378291744</v>
      </c>
      <c r="BO20" s="107">
        <f t="shared" si="7"/>
        <v>1.4272779343898303</v>
      </c>
      <c r="BP20" s="107">
        <f t="shared" si="7"/>
        <v>1.3170313941463232</v>
      </c>
      <c r="BQ20" s="107">
        <f t="shared" si="7"/>
        <v>1.1781007485247863</v>
      </c>
      <c r="BR20" s="107">
        <f aca="true" t="shared" si="8" ref="BR20:CP20">Krate*BQ16</f>
        <v>1.0957728177581445</v>
      </c>
      <c r="BS20" s="107">
        <f t="shared" si="8"/>
        <v>0.9846094775164944</v>
      </c>
      <c r="BT20" s="107">
        <f t="shared" si="8"/>
        <v>0.9258915435024816</v>
      </c>
      <c r="BU20" s="107">
        <f t="shared" si="8"/>
        <v>0.8924777901142334</v>
      </c>
      <c r="BV20" s="107">
        <f t="shared" si="8"/>
        <v>0.7880307438820586</v>
      </c>
      <c r="BW20" s="107">
        <f t="shared" si="8"/>
        <v>0.7632763803498706</v>
      </c>
      <c r="BX20" s="107">
        <f t="shared" si="8"/>
        <v>0.7320207006486131</v>
      </c>
      <c r="BY20" s="107">
        <f t="shared" si="8"/>
        <v>0.7046453516606682</v>
      </c>
      <c r="BZ20" s="107">
        <f t="shared" si="8"/>
        <v>0.6938545984598798</v>
      </c>
      <c r="CA20" s="107">
        <f t="shared" si="8"/>
        <v>0.640583503799572</v>
      </c>
      <c r="CB20" s="107">
        <f t="shared" si="8"/>
        <v>0.6198076641953185</v>
      </c>
      <c r="CC20" s="107">
        <f t="shared" si="8"/>
        <v>0.5868328847911217</v>
      </c>
      <c r="CD20" s="107">
        <f t="shared" si="8"/>
        <v>0.5464873951098815</v>
      </c>
      <c r="CE20" s="107">
        <f t="shared" si="8"/>
        <v>0.5187254774935505</v>
      </c>
      <c r="CF20" s="107">
        <f t="shared" si="8"/>
        <v>0.4680686173903906</v>
      </c>
      <c r="CG20" s="107">
        <f t="shared" si="8"/>
        <v>0.41600758689950046</v>
      </c>
      <c r="CH20" s="107">
        <f t="shared" si="8"/>
        <v>0.3784730358677273</v>
      </c>
      <c r="CI20" s="107">
        <f t="shared" si="8"/>
        <v>0.34921538408398906</v>
      </c>
      <c r="CJ20" s="107">
        <f t="shared" si="8"/>
        <v>0.32061990242686145</v>
      </c>
      <c r="CK20" s="107">
        <f t="shared" si="8"/>
        <v>0.2719389454481561</v>
      </c>
      <c r="CL20" s="107">
        <f t="shared" si="8"/>
        <v>0.25433001320330767</v>
      </c>
      <c r="CM20" s="107">
        <f t="shared" si="8"/>
        <v>0.22000411895332728</v>
      </c>
      <c r="CN20" s="107">
        <f t="shared" si="8"/>
        <v>0.1958495293133344</v>
      </c>
      <c r="CO20" s="107">
        <f t="shared" si="8"/>
        <v>0.17532443797191632</v>
      </c>
      <c r="CP20" s="107">
        <f t="shared" si="8"/>
        <v>0.15099240224305255</v>
      </c>
      <c r="CQ20" s="107">
        <f>Krate*(CP16+CQ16)</f>
        <v>0.6048085527513126</v>
      </c>
      <c r="CR20" s="107">
        <f>Krate*CR16</f>
        <v>0.4122524320279358</v>
      </c>
    </row>
    <row r="21" spans="1:96" ht="25.5">
      <c r="A21" s="109" t="s">
        <v>278</v>
      </c>
      <c r="C21" s="106">
        <f aca="true" t="shared" si="9" ref="C21:AH21">C18-C19-C20</f>
        <v>4.831690603168681E-13</v>
      </c>
      <c r="D21" s="106">
        <f t="shared" si="9"/>
        <v>-4.452631831512292</v>
      </c>
      <c r="E21" s="106">
        <f t="shared" si="9"/>
        <v>4.956898055296221</v>
      </c>
      <c r="F21" s="106">
        <f t="shared" si="9"/>
        <v>0.2170122658151037</v>
      </c>
      <c r="G21" s="106">
        <f t="shared" si="9"/>
        <v>0.23837949434028244</v>
      </c>
      <c r="H21" s="106">
        <f t="shared" si="9"/>
        <v>0.24769404872118533</v>
      </c>
      <c r="I21" s="106">
        <f t="shared" si="9"/>
        <v>0.27582708180950477</v>
      </c>
      <c r="J21" s="106">
        <f t="shared" si="9"/>
        <v>0.30296046833345147</v>
      </c>
      <c r="K21" s="106">
        <f t="shared" si="9"/>
        <v>0.32519119578104655</v>
      </c>
      <c r="L21" s="106">
        <f t="shared" si="9"/>
        <v>0.33620222530503435</v>
      </c>
      <c r="M21" s="106">
        <f t="shared" si="9"/>
        <v>0.3725711264678714</v>
      </c>
      <c r="N21" s="106">
        <f t="shared" si="9"/>
        <v>0.4045812610776086</v>
      </c>
      <c r="O21" s="106">
        <f t="shared" si="9"/>
        <v>0.4526031148160897</v>
      </c>
      <c r="P21" s="106">
        <f t="shared" si="9"/>
        <v>0.47603320605063093</v>
      </c>
      <c r="Q21" s="106">
        <f t="shared" si="9"/>
        <v>0.564698502364205</v>
      </c>
      <c r="R21" s="106">
        <f t="shared" si="9"/>
        <v>0.5515866136321723</v>
      </c>
      <c r="S21" s="106">
        <f t="shared" si="9"/>
        <v>0.49586495712870693</v>
      </c>
      <c r="T21" s="106">
        <f t="shared" si="9"/>
        <v>2.195176534390363</v>
      </c>
      <c r="U21" s="106">
        <f t="shared" si="9"/>
        <v>1.1156535538137726</v>
      </c>
      <c r="V21" s="106">
        <f t="shared" si="9"/>
        <v>1.82140367436708</v>
      </c>
      <c r="W21" s="106">
        <f t="shared" si="9"/>
        <v>3.1078628884738952</v>
      </c>
      <c r="X21" s="106">
        <f t="shared" si="9"/>
        <v>4.564470704130971</v>
      </c>
      <c r="Y21" s="106">
        <f t="shared" si="9"/>
        <v>6.12486777337124</v>
      </c>
      <c r="Z21" s="106">
        <f t="shared" si="9"/>
        <v>7.049102512157323</v>
      </c>
      <c r="AA21" s="106">
        <f t="shared" si="9"/>
        <v>7.838160930145631</v>
      </c>
      <c r="AB21" s="106">
        <f t="shared" si="9"/>
        <v>8.460146797208088</v>
      </c>
      <c r="AC21" s="106">
        <f t="shared" si="9"/>
        <v>9.059178756158373</v>
      </c>
      <c r="AD21" s="106">
        <f t="shared" si="9"/>
        <v>8.59681217079968</v>
      </c>
      <c r="AE21" s="106">
        <f t="shared" si="9"/>
        <v>8.286019025922203</v>
      </c>
      <c r="AF21" s="106">
        <f t="shared" si="9"/>
        <v>6.854835042643215</v>
      </c>
      <c r="AG21" s="106">
        <f t="shared" si="9"/>
        <v>5.555968822910047</v>
      </c>
      <c r="AH21" s="106">
        <f t="shared" si="9"/>
        <v>4.7211437066050275</v>
      </c>
      <c r="AI21" s="106">
        <f aca="true" t="shared" si="10" ref="AI21:BN21">AI18-AI19-AI20</f>
        <v>4.623502778596294</v>
      </c>
      <c r="AJ21" s="106">
        <f t="shared" si="10"/>
        <v>4.54126550240267</v>
      </c>
      <c r="AK21" s="106">
        <f t="shared" si="10"/>
        <v>4.318943840040167</v>
      </c>
      <c r="AL21" s="106">
        <f t="shared" si="10"/>
        <v>4.088228764165935</v>
      </c>
      <c r="AM21" s="106">
        <f t="shared" si="10"/>
        <v>3.6095129568772575</v>
      </c>
      <c r="AN21" s="106">
        <f t="shared" si="10"/>
        <v>2.2988286271746623</v>
      </c>
      <c r="AO21" s="106">
        <f t="shared" si="10"/>
        <v>1.626598283002954</v>
      </c>
      <c r="AP21" s="106">
        <f t="shared" si="10"/>
        <v>0.8388134008717172</v>
      </c>
      <c r="AQ21" s="106">
        <f t="shared" si="10"/>
        <v>0.541929913413989</v>
      </c>
      <c r="AR21" s="106">
        <f t="shared" si="10"/>
        <v>-0.3308665565426696</v>
      </c>
      <c r="AS21" s="106">
        <f t="shared" si="10"/>
        <v>0.4554188834911921</v>
      </c>
      <c r="AT21" s="106">
        <f t="shared" si="10"/>
        <v>0.3964102821241027</v>
      </c>
      <c r="AU21" s="106">
        <f t="shared" si="10"/>
        <v>0.885779790999869</v>
      </c>
      <c r="AV21" s="106">
        <f t="shared" si="10"/>
        <v>0.8351782979812614</v>
      </c>
      <c r="AW21" s="106">
        <f t="shared" si="10"/>
        <v>0.7198469815342037</v>
      </c>
      <c r="AX21" s="106">
        <f t="shared" si="10"/>
        <v>0.11845832631783537</v>
      </c>
      <c r="AY21" s="106">
        <f t="shared" si="10"/>
        <v>-0.11774909888516971</v>
      </c>
      <c r="AZ21" s="106">
        <f t="shared" si="10"/>
        <v>-0.2277678437170163</v>
      </c>
      <c r="BA21" s="106">
        <f t="shared" si="10"/>
        <v>-1.2222908754504012</v>
      </c>
      <c r="BB21" s="106">
        <f t="shared" si="10"/>
        <v>-0.8558963062089484</v>
      </c>
      <c r="BC21" s="106">
        <f t="shared" si="10"/>
        <v>-1.2001250864306452</v>
      </c>
      <c r="BD21" s="106">
        <f t="shared" si="10"/>
        <v>-1.1763769164641178</v>
      </c>
      <c r="BE21" s="106">
        <f t="shared" si="10"/>
        <v>-1.7002781794202662</v>
      </c>
      <c r="BF21" s="106">
        <f t="shared" si="10"/>
        <v>-1.0133504077615836</v>
      </c>
      <c r="BG21" s="106">
        <f t="shared" si="10"/>
        <v>-2.125059205762484</v>
      </c>
      <c r="BH21" s="106">
        <f t="shared" si="10"/>
        <v>-2.760367559220576</v>
      </c>
      <c r="BI21" s="106">
        <f t="shared" si="10"/>
        <v>-4.504003643683934</v>
      </c>
      <c r="BJ21" s="106">
        <f t="shared" si="10"/>
        <v>-4.706618765875657</v>
      </c>
      <c r="BK21" s="106">
        <f t="shared" si="10"/>
        <v>-5.773321225893804</v>
      </c>
      <c r="BL21" s="106">
        <f t="shared" si="10"/>
        <v>-6.178536035317983</v>
      </c>
      <c r="BM21" s="106">
        <f t="shared" si="10"/>
        <v>-6.92793002101864</v>
      </c>
      <c r="BN21" s="106">
        <f t="shared" si="10"/>
        <v>-6.950375092174692</v>
      </c>
      <c r="BO21" s="106">
        <f aca="true" t="shared" si="11" ref="BO21:CR21">BO18-BO19-BO20</f>
        <v>-5.94931538861275</v>
      </c>
      <c r="BP21" s="106">
        <f t="shared" si="11"/>
        <v>-6.153941086395378</v>
      </c>
      <c r="BQ21" s="106">
        <f t="shared" si="11"/>
        <v>-5.053585462027266</v>
      </c>
      <c r="BR21" s="106">
        <f t="shared" si="11"/>
        <v>-4.460708915022451</v>
      </c>
      <c r="BS21" s="106">
        <f t="shared" si="11"/>
        <v>-3.8144431259174043</v>
      </c>
      <c r="BT21" s="106">
        <f t="shared" si="11"/>
        <v>-3.379388269869743</v>
      </c>
      <c r="BU21" s="106">
        <f t="shared" si="11"/>
        <v>-3.373510995968669</v>
      </c>
      <c r="BV21" s="106">
        <f t="shared" si="11"/>
        <v>-2.8403376062301238</v>
      </c>
      <c r="BW21" s="106">
        <f t="shared" si="11"/>
        <v>-2.7249270112480883</v>
      </c>
      <c r="BX21" s="106">
        <f t="shared" si="11"/>
        <v>-2.6183937300569182</v>
      </c>
      <c r="BY21" s="106">
        <f t="shared" si="11"/>
        <v>-2.5772877274168957</v>
      </c>
      <c r="BZ21" s="106">
        <f t="shared" si="11"/>
        <v>-2.4053961767606777</v>
      </c>
      <c r="CA21" s="106">
        <f t="shared" si="11"/>
        <v>-2.467987251419288</v>
      </c>
      <c r="CB21" s="106">
        <f t="shared" si="11"/>
        <v>-2.4125530489530598</v>
      </c>
      <c r="CC21" s="106">
        <f t="shared" si="11"/>
        <v>-2.4781403593965283</v>
      </c>
      <c r="CD21" s="106">
        <f t="shared" si="11"/>
        <v>-2.6495327118747074</v>
      </c>
      <c r="CE21" s="106">
        <f t="shared" si="11"/>
        <v>-2.8774682648803034</v>
      </c>
      <c r="CF21" s="106">
        <f t="shared" si="11"/>
        <v>-2.761300057521898</v>
      </c>
      <c r="CG21" s="106">
        <f t="shared" si="11"/>
        <v>-2.549760238616553</v>
      </c>
      <c r="CH21" s="106">
        <f t="shared" si="11"/>
        <v>-1.6240279487989213</v>
      </c>
      <c r="CI21" s="106">
        <f t="shared" si="11"/>
        <v>-1.520466332293814</v>
      </c>
      <c r="CJ21" s="106">
        <f t="shared" si="11"/>
        <v>-1.472854294599244</v>
      </c>
      <c r="CK21" s="106">
        <f t="shared" si="11"/>
        <v>-1.3957244073835073</v>
      </c>
      <c r="CL21" s="106">
        <f t="shared" si="11"/>
        <v>-1.3869025391558516</v>
      </c>
      <c r="CM21" s="106">
        <f t="shared" si="11"/>
        <v>-1.3354727820739987</v>
      </c>
      <c r="CN21" s="106">
        <f t="shared" si="11"/>
        <v>-1.2758249458691187</v>
      </c>
      <c r="CO21" s="106">
        <f t="shared" si="11"/>
        <v>-1.2163756193542419</v>
      </c>
      <c r="CP21" s="106">
        <f t="shared" si="11"/>
        <v>-1.136732602563438</v>
      </c>
      <c r="CQ21" s="106">
        <f t="shared" si="11"/>
        <v>-6.236983250433009</v>
      </c>
      <c r="CR21" s="106">
        <f t="shared" si="11"/>
        <v>4.452631831512785</v>
      </c>
    </row>
    <row r="22" ht="12.75">
      <c r="A22" s="110"/>
    </row>
  </sheetData>
  <mergeCells count="4">
    <mergeCell ref="C3:C4"/>
    <mergeCell ref="D3:CQ3"/>
    <mergeCell ref="CR3:CR4"/>
    <mergeCell ref="A11:I11"/>
  </mergeCells>
  <printOptions/>
  <pageMargins left="0.7479166666666667" right="0.7479166666666667" top="0.9840277777777777" bottom="0.9840277777777777"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CS21"/>
  <sheetViews>
    <sheetView workbookViewId="0" topLeftCell="A1">
      <selection activeCell="A12" sqref="A12"/>
    </sheetView>
  </sheetViews>
  <sheetFormatPr defaultColWidth="9.140625" defaultRowHeight="12.75"/>
  <cols>
    <col min="1" max="1" width="27.7109375" style="0" customWidth="1"/>
  </cols>
  <sheetData>
    <row r="1" spans="1:96" ht="12.75">
      <c r="A1" s="86" t="s">
        <v>279</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row>
    <row r="2" spans="1:96" ht="6"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row>
    <row r="3" spans="1:96" ht="12.75">
      <c r="A3" s="88"/>
      <c r="B3" s="68"/>
      <c r="C3" s="149" t="s">
        <v>39</v>
      </c>
      <c r="D3" s="151" t="s">
        <v>164</v>
      </c>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49" t="s">
        <v>232</v>
      </c>
    </row>
    <row r="4" spans="1:96" ht="12.75">
      <c r="A4" s="92" t="s">
        <v>210</v>
      </c>
      <c r="B4" s="16" t="s">
        <v>247</v>
      </c>
      <c r="C4" s="149"/>
      <c r="D4" s="50" t="s">
        <v>39</v>
      </c>
      <c r="E4" s="41">
        <v>0</v>
      </c>
      <c r="F4" s="41">
        <v>1</v>
      </c>
      <c r="G4" s="41">
        <v>2</v>
      </c>
      <c r="H4" s="41">
        <v>3</v>
      </c>
      <c r="I4" s="41">
        <v>4</v>
      </c>
      <c r="J4" s="41">
        <v>5</v>
      </c>
      <c r="K4" s="41">
        <v>6</v>
      </c>
      <c r="L4" s="41">
        <v>7</v>
      </c>
      <c r="M4" s="41">
        <v>8</v>
      </c>
      <c r="N4" s="41">
        <v>9</v>
      </c>
      <c r="O4" s="41">
        <v>10</v>
      </c>
      <c r="P4" s="41">
        <v>11</v>
      </c>
      <c r="Q4" s="41">
        <v>12</v>
      </c>
      <c r="R4" s="41">
        <v>13</v>
      </c>
      <c r="S4" s="41">
        <v>14</v>
      </c>
      <c r="T4" s="41">
        <v>15</v>
      </c>
      <c r="U4" s="41">
        <v>16</v>
      </c>
      <c r="V4" s="41">
        <v>17</v>
      </c>
      <c r="W4" s="41">
        <v>18</v>
      </c>
      <c r="X4" s="41">
        <v>19</v>
      </c>
      <c r="Y4" s="41">
        <v>20</v>
      </c>
      <c r="Z4" s="41">
        <v>21</v>
      </c>
      <c r="AA4" s="41">
        <v>22</v>
      </c>
      <c r="AB4" s="41">
        <v>23</v>
      </c>
      <c r="AC4" s="41">
        <v>24</v>
      </c>
      <c r="AD4" s="41">
        <v>25</v>
      </c>
      <c r="AE4" s="41">
        <v>26</v>
      </c>
      <c r="AF4" s="41">
        <v>27</v>
      </c>
      <c r="AG4" s="41">
        <v>28</v>
      </c>
      <c r="AH4" s="41">
        <v>29</v>
      </c>
      <c r="AI4" s="41">
        <v>30</v>
      </c>
      <c r="AJ4" s="41">
        <v>31</v>
      </c>
      <c r="AK4" s="41">
        <v>32</v>
      </c>
      <c r="AL4" s="41">
        <v>33</v>
      </c>
      <c r="AM4" s="41">
        <v>34</v>
      </c>
      <c r="AN4" s="41">
        <v>35</v>
      </c>
      <c r="AO4" s="41">
        <v>36</v>
      </c>
      <c r="AP4" s="41">
        <v>37</v>
      </c>
      <c r="AQ4" s="41">
        <v>38</v>
      </c>
      <c r="AR4" s="41">
        <v>39</v>
      </c>
      <c r="AS4" s="41">
        <v>40</v>
      </c>
      <c r="AT4" s="41">
        <v>41</v>
      </c>
      <c r="AU4" s="41">
        <v>42</v>
      </c>
      <c r="AV4" s="41">
        <v>43</v>
      </c>
      <c r="AW4" s="41">
        <v>44</v>
      </c>
      <c r="AX4" s="41">
        <v>45</v>
      </c>
      <c r="AY4" s="41">
        <v>46</v>
      </c>
      <c r="AZ4" s="41">
        <v>47</v>
      </c>
      <c r="BA4" s="41">
        <v>48</v>
      </c>
      <c r="BB4" s="41">
        <v>49</v>
      </c>
      <c r="BC4" s="41">
        <v>50</v>
      </c>
      <c r="BD4" s="41">
        <v>51</v>
      </c>
      <c r="BE4" s="41">
        <v>52</v>
      </c>
      <c r="BF4" s="41">
        <v>53</v>
      </c>
      <c r="BG4" s="41">
        <v>54</v>
      </c>
      <c r="BH4" s="41">
        <v>55</v>
      </c>
      <c r="BI4" s="41">
        <v>56</v>
      </c>
      <c r="BJ4" s="41">
        <v>57</v>
      </c>
      <c r="BK4" s="41">
        <v>58</v>
      </c>
      <c r="BL4" s="41">
        <v>59</v>
      </c>
      <c r="BM4" s="41">
        <v>60</v>
      </c>
      <c r="BN4" s="41">
        <v>61</v>
      </c>
      <c r="BO4" s="41">
        <v>62</v>
      </c>
      <c r="BP4" s="41">
        <v>63</v>
      </c>
      <c r="BQ4" s="41">
        <v>64</v>
      </c>
      <c r="BR4" s="41">
        <v>65</v>
      </c>
      <c r="BS4" s="41">
        <v>66</v>
      </c>
      <c r="BT4" s="41">
        <v>67</v>
      </c>
      <c r="BU4" s="41">
        <v>68</v>
      </c>
      <c r="BV4" s="41">
        <v>69</v>
      </c>
      <c r="BW4" s="41">
        <v>70</v>
      </c>
      <c r="BX4" s="41">
        <v>71</v>
      </c>
      <c r="BY4" s="41">
        <v>72</v>
      </c>
      <c r="BZ4" s="41">
        <v>73</v>
      </c>
      <c r="CA4" s="41">
        <v>74</v>
      </c>
      <c r="CB4" s="41">
        <v>75</v>
      </c>
      <c r="CC4" s="41">
        <v>76</v>
      </c>
      <c r="CD4" s="41">
        <v>77</v>
      </c>
      <c r="CE4" s="41">
        <v>78</v>
      </c>
      <c r="CF4" s="41">
        <v>79</v>
      </c>
      <c r="CG4" s="41">
        <v>80</v>
      </c>
      <c r="CH4" s="41">
        <v>81</v>
      </c>
      <c r="CI4" s="41">
        <v>82</v>
      </c>
      <c r="CJ4" s="41">
        <v>83</v>
      </c>
      <c r="CK4" s="41">
        <v>84</v>
      </c>
      <c r="CL4" s="41">
        <v>85</v>
      </c>
      <c r="CM4" s="41">
        <v>86</v>
      </c>
      <c r="CN4" s="41">
        <v>87</v>
      </c>
      <c r="CO4" s="41">
        <v>88</v>
      </c>
      <c r="CP4" s="41">
        <v>89</v>
      </c>
      <c r="CQ4" s="41" t="s">
        <v>165</v>
      </c>
      <c r="CR4" s="149"/>
    </row>
    <row r="5" spans="1:96" s="7" customFormat="1" ht="12.75">
      <c r="A5" s="67"/>
      <c r="B5" s="67"/>
      <c r="C5" s="100" t="s">
        <v>248</v>
      </c>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row>
    <row r="6" spans="1:97" ht="12.75">
      <c r="A6" t="s">
        <v>280</v>
      </c>
      <c r="B6" s="101">
        <v>1</v>
      </c>
      <c r="C6" s="96">
        <f>Kt</f>
        <v>6507.5</v>
      </c>
      <c r="D6" s="96">
        <f aca="true" t="shared" si="0" ref="D6:AI6">D17*Kt</f>
        <v>6479.252060674048</v>
      </c>
      <c r="E6" s="96">
        <f t="shared" si="0"/>
        <v>5.06405445929859</v>
      </c>
      <c r="F6" s="96">
        <f t="shared" si="0"/>
        <v>5.298271626583612</v>
      </c>
      <c r="G6" s="96">
        <f t="shared" si="0"/>
        <v>5.672048661937408</v>
      </c>
      <c r="H6" s="96">
        <f t="shared" si="0"/>
        <v>5.763714162126888</v>
      </c>
      <c r="I6" s="96">
        <f t="shared" si="0"/>
        <v>6.03660595123002</v>
      </c>
      <c r="J6" s="96">
        <f t="shared" si="0"/>
        <v>6.421572451446886</v>
      </c>
      <c r="K6" s="96">
        <f t="shared" si="0"/>
        <v>6.86152049639698</v>
      </c>
      <c r="L6" s="96">
        <f t="shared" si="0"/>
        <v>7.422822358853926</v>
      </c>
      <c r="M6" s="96">
        <f t="shared" si="0"/>
        <v>8.001522359024095</v>
      </c>
      <c r="N6" s="96">
        <f t="shared" si="0"/>
        <v>8.566722303898256</v>
      </c>
      <c r="O6" s="96">
        <f t="shared" si="0"/>
        <v>9.298619201876795</v>
      </c>
      <c r="P6" s="96">
        <f t="shared" si="0"/>
        <v>10.044558693284978</v>
      </c>
      <c r="Q6" s="96">
        <f t="shared" si="0"/>
        <v>10.891445504008185</v>
      </c>
      <c r="R6" s="96">
        <f t="shared" si="0"/>
        <v>11.768816652936035</v>
      </c>
      <c r="S6" s="96">
        <f t="shared" si="0"/>
        <v>11.948715721293272</v>
      </c>
      <c r="T6" s="96">
        <f t="shared" si="0"/>
        <v>14.120410752759865</v>
      </c>
      <c r="U6" s="96">
        <f t="shared" si="0"/>
        <v>15.235105203379604</v>
      </c>
      <c r="V6" s="96">
        <f t="shared" si="0"/>
        <v>17.30666310579967</v>
      </c>
      <c r="W6" s="96">
        <f t="shared" si="0"/>
        <v>20.72010025334078</v>
      </c>
      <c r="X6" s="96">
        <f t="shared" si="0"/>
        <v>25.17665923207212</v>
      </c>
      <c r="Y6" s="96">
        <f t="shared" si="0"/>
        <v>32.06563683074899</v>
      </c>
      <c r="Z6" s="96">
        <f t="shared" si="0"/>
        <v>39.762986272156134</v>
      </c>
      <c r="AA6" s="96">
        <f t="shared" si="0"/>
        <v>48.429546397250675</v>
      </c>
      <c r="AB6" s="96">
        <f t="shared" si="0"/>
        <v>57.20308771149846</v>
      </c>
      <c r="AC6" s="96">
        <f t="shared" si="0"/>
        <v>63.94330558436386</v>
      </c>
      <c r="AD6" s="96">
        <f t="shared" si="0"/>
        <v>71.0967180935207</v>
      </c>
      <c r="AE6" s="96">
        <f t="shared" si="0"/>
        <v>78.92601563901223</v>
      </c>
      <c r="AF6" s="96">
        <f t="shared" si="0"/>
        <v>84.26882211733763</v>
      </c>
      <c r="AG6" s="96">
        <f t="shared" si="0"/>
        <v>92.92602620553934</v>
      </c>
      <c r="AH6" s="96">
        <f t="shared" si="0"/>
        <v>95.62000568404649</v>
      </c>
      <c r="AI6" s="96">
        <f t="shared" si="0"/>
        <v>103.40189911809225</v>
      </c>
      <c r="AJ6" s="96">
        <f aca="true" t="shared" si="1" ref="AJ6:BO6">AJ17*Kt</f>
        <v>113.9613602976128</v>
      </c>
      <c r="AK6" s="96">
        <f t="shared" si="1"/>
        <v>125.98746007268761</v>
      </c>
      <c r="AL6" s="96">
        <f t="shared" si="1"/>
        <v>133.93874852491206</v>
      </c>
      <c r="AM6" s="96">
        <f t="shared" si="1"/>
        <v>131.4077007363717</v>
      </c>
      <c r="AN6" s="96">
        <f t="shared" si="1"/>
        <v>132.6619727493384</v>
      </c>
      <c r="AO6" s="96">
        <f t="shared" si="1"/>
        <v>136.1042597508211</v>
      </c>
      <c r="AP6" s="96">
        <f t="shared" si="1"/>
        <v>142.4582537092762</v>
      </c>
      <c r="AQ6" s="96">
        <f t="shared" si="1"/>
        <v>154.6608041063681</v>
      </c>
      <c r="AR6" s="96">
        <f t="shared" si="1"/>
        <v>158.7291635421414</v>
      </c>
      <c r="AS6" s="96">
        <f t="shared" si="1"/>
        <v>160.74276663328186</v>
      </c>
      <c r="AT6" s="96">
        <f t="shared" si="1"/>
        <v>163.81313280758926</v>
      </c>
      <c r="AU6" s="96">
        <f t="shared" si="1"/>
        <v>168.70760969226782</v>
      </c>
      <c r="AV6" s="96">
        <f t="shared" si="1"/>
        <v>175.01854761331282</v>
      </c>
      <c r="AW6" s="96">
        <f t="shared" si="1"/>
        <v>171.07731755046663</v>
      </c>
      <c r="AX6" s="96">
        <f t="shared" si="1"/>
        <v>173.82423115662894</v>
      </c>
      <c r="AY6" s="96">
        <f t="shared" si="1"/>
        <v>174.30393489621844</v>
      </c>
      <c r="AZ6" s="96">
        <f t="shared" si="1"/>
        <v>169.94941513908887</v>
      </c>
      <c r="BA6" s="96">
        <f t="shared" si="1"/>
        <v>172.1851697587891</v>
      </c>
      <c r="BB6" s="96">
        <f t="shared" si="1"/>
        <v>166.56445161037863</v>
      </c>
      <c r="BC6" s="96">
        <f t="shared" si="1"/>
        <v>162.5619718141887</v>
      </c>
      <c r="BD6" s="96">
        <f t="shared" si="1"/>
        <v>158.71272611439113</v>
      </c>
      <c r="BE6" s="96">
        <f t="shared" si="1"/>
        <v>155.6441778133698</v>
      </c>
      <c r="BF6" s="96">
        <f t="shared" si="1"/>
        <v>156.91817299256408</v>
      </c>
      <c r="BG6" s="96">
        <f t="shared" si="1"/>
        <v>151.55770489193733</v>
      </c>
      <c r="BH6" s="96">
        <f t="shared" si="1"/>
        <v>150.28769807917053</v>
      </c>
      <c r="BI6" s="96">
        <f t="shared" si="1"/>
        <v>156.02081918178956</v>
      </c>
      <c r="BJ6" s="96">
        <f t="shared" si="1"/>
        <v>114.15659709872868</v>
      </c>
      <c r="BK6" s="96">
        <f t="shared" si="1"/>
        <v>110.25150278357202</v>
      </c>
      <c r="BL6" s="96">
        <f t="shared" si="1"/>
        <v>104.57407085215367</v>
      </c>
      <c r="BM6" s="96">
        <f t="shared" si="1"/>
        <v>103.37152018530843</v>
      </c>
      <c r="BN6" s="96">
        <f t="shared" si="1"/>
        <v>86.29057269740358</v>
      </c>
      <c r="BO6" s="96">
        <f t="shared" si="1"/>
        <v>75.97164302742388</v>
      </c>
      <c r="BP6" s="96">
        <f aca="true" t="shared" si="2" ref="BP6:CR6">BP17*Kt</f>
        <v>69.42487860640941</v>
      </c>
      <c r="BQ6" s="96">
        <f t="shared" si="2"/>
        <v>62.562350145608384</v>
      </c>
      <c r="BR6" s="96">
        <f t="shared" si="2"/>
        <v>58.43527817907179</v>
      </c>
      <c r="BS6" s="96">
        <f t="shared" si="2"/>
        <v>52.70509565352388</v>
      </c>
      <c r="BT6" s="96">
        <f t="shared" si="2"/>
        <v>49.77405222456527</v>
      </c>
      <c r="BU6" s="96">
        <f t="shared" si="2"/>
        <v>47.85920849314336</v>
      </c>
      <c r="BV6" s="96">
        <f t="shared" si="2"/>
        <v>42.399586686937056</v>
      </c>
      <c r="BW6" s="96">
        <f t="shared" si="2"/>
        <v>41.09444429991338</v>
      </c>
      <c r="BX6" s="96">
        <f t="shared" si="2"/>
        <v>39.406493161046406</v>
      </c>
      <c r="BY6" s="96">
        <f t="shared" si="2"/>
        <v>37.874767958924515</v>
      </c>
      <c r="BZ6" s="96">
        <f t="shared" si="2"/>
        <v>37.43005007604119</v>
      </c>
      <c r="CA6" s="96">
        <f t="shared" si="2"/>
        <v>34.30372387658441</v>
      </c>
      <c r="CB6" s="96">
        <f t="shared" si="2"/>
        <v>33.16602095629005</v>
      </c>
      <c r="CC6" s="96">
        <f t="shared" si="2"/>
        <v>31.203402932641847</v>
      </c>
      <c r="CD6" s="96">
        <f t="shared" si="2"/>
        <v>28.708974439861215</v>
      </c>
      <c r="CE6" s="96">
        <f t="shared" si="2"/>
        <v>26.880169066670014</v>
      </c>
      <c r="CF6" s="96">
        <f t="shared" si="2"/>
        <v>24.086750347939912</v>
      </c>
      <c r="CG6" s="96">
        <f t="shared" si="2"/>
        <v>21.310043758477086</v>
      </c>
      <c r="CH6" s="96">
        <f t="shared" si="2"/>
        <v>20.09804887101553</v>
      </c>
      <c r="CI6" s="96">
        <f t="shared" si="2"/>
        <v>18.5219219567277</v>
      </c>
      <c r="CJ6" s="96">
        <f t="shared" si="2"/>
        <v>16.92670197409751</v>
      </c>
      <c r="CK6" s="96">
        <f t="shared" si="2"/>
        <v>14.206989266333133</v>
      </c>
      <c r="CL6" s="96">
        <f t="shared" si="2"/>
        <v>13.203721572301381</v>
      </c>
      <c r="CM6" s="96">
        <f t="shared" si="2"/>
        <v>11.282979048055902</v>
      </c>
      <c r="CN6" s="96">
        <f t="shared" si="2"/>
        <v>9.955347494656543</v>
      </c>
      <c r="CO6" s="96">
        <f t="shared" si="2"/>
        <v>8.83616119836684</v>
      </c>
      <c r="CP6" s="96">
        <f t="shared" si="2"/>
        <v>7.518756275240569</v>
      </c>
      <c r="CQ6" s="96">
        <f t="shared" si="2"/>
        <v>28.396665468936295</v>
      </c>
      <c r="CR6" s="96">
        <f t="shared" si="2"/>
        <v>28.2479393259523</v>
      </c>
      <c r="CS6" t="s">
        <v>250</v>
      </c>
    </row>
    <row r="7" spans="1:96" ht="12.75">
      <c r="A7" t="s">
        <v>281</v>
      </c>
      <c r="B7" s="101"/>
      <c r="C7" s="96">
        <f>Kt_1</f>
        <v>6256.6</v>
      </c>
      <c r="D7" s="96">
        <f aca="true" t="shared" si="3" ref="D7:AI7">D18*Kt_1</f>
        <v>6233.814676976803</v>
      </c>
      <c r="E7" s="96">
        <f t="shared" si="3"/>
        <v>4.880838383678299</v>
      </c>
      <c r="F7" s="96">
        <f t="shared" si="3"/>
        <v>5.219216749890284</v>
      </c>
      <c r="G7" s="96">
        <f t="shared" si="3"/>
        <v>5.29819901761268</v>
      </c>
      <c r="H7" s="96">
        <f t="shared" si="3"/>
        <v>5.532936252960146</v>
      </c>
      <c r="I7" s="96">
        <f t="shared" si="3"/>
        <v>5.876408982941431</v>
      </c>
      <c r="J7" s="96">
        <f t="shared" si="3"/>
        <v>6.277558948164202</v>
      </c>
      <c r="K7" s="96">
        <f t="shared" si="3"/>
        <v>6.8064041808695865</v>
      </c>
      <c r="L7" s="96">
        <f t="shared" si="3"/>
        <v>7.3270695293570185</v>
      </c>
      <c r="M7" s="96">
        <f t="shared" si="3"/>
        <v>7.839036629453788</v>
      </c>
      <c r="N7" s="96">
        <f t="shared" si="3"/>
        <v>8.495546427007838</v>
      </c>
      <c r="O7" s="96">
        <f t="shared" si="3"/>
        <v>9.189712132073748</v>
      </c>
      <c r="P7" s="96">
        <f t="shared" si="3"/>
        <v>9.916857193929328</v>
      </c>
      <c r="Q7" s="96">
        <f t="shared" si="3"/>
        <v>10.773279720888603</v>
      </c>
      <c r="R7" s="96">
        <f t="shared" si="3"/>
        <v>11.00097409536458</v>
      </c>
      <c r="S7" s="96">
        <f t="shared" si="3"/>
        <v>11.419825809244506</v>
      </c>
      <c r="T7" s="96">
        <f t="shared" si="3"/>
        <v>13.551881034201084</v>
      </c>
      <c r="U7" s="96">
        <f t="shared" si="3"/>
        <v>14.85036097717383</v>
      </c>
      <c r="V7" s="96">
        <f t="shared" si="3"/>
        <v>16.868594218752058</v>
      </c>
      <c r="W7" s="96">
        <f t="shared" si="3"/>
        <v>19.722606364596228</v>
      </c>
      <c r="X7" s="96">
        <f t="shared" si="3"/>
        <v>24.81330920544086</v>
      </c>
      <c r="Y7" s="96">
        <f t="shared" si="3"/>
        <v>31.306073559582714</v>
      </c>
      <c r="Z7" s="96">
        <f t="shared" si="3"/>
        <v>38.863454236350414</v>
      </c>
      <c r="AA7" s="96">
        <f t="shared" si="3"/>
        <v>46.68779483236754</v>
      </c>
      <c r="AB7" s="96">
        <f t="shared" si="3"/>
        <v>52.57975380109477</v>
      </c>
      <c r="AC7" s="96">
        <f t="shared" si="3"/>
        <v>59.91151252515844</v>
      </c>
      <c r="AD7" s="96">
        <f t="shared" si="3"/>
        <v>67.74421741682349</v>
      </c>
      <c r="AE7" s="96">
        <f t="shared" si="3"/>
        <v>74.28677915070502</v>
      </c>
      <c r="AF7" s="96">
        <f t="shared" si="3"/>
        <v>83.88598389763884</v>
      </c>
      <c r="AG7" s="96">
        <f t="shared" si="3"/>
        <v>87.29608475548774</v>
      </c>
      <c r="AH7" s="96">
        <f t="shared" si="3"/>
        <v>94.87384901314921</v>
      </c>
      <c r="AI7" s="96">
        <f t="shared" si="3"/>
        <v>105.1069605593332</v>
      </c>
      <c r="AJ7" s="96">
        <f aca="true" t="shared" si="4" ref="AJ7:BO7">AJ18*Kt_1</f>
        <v>116.8877585941335</v>
      </c>
      <c r="AK7" s="96">
        <f t="shared" si="4"/>
        <v>124.7590959976338</v>
      </c>
      <c r="AL7" s="96">
        <f t="shared" si="4"/>
        <v>122.79584243168915</v>
      </c>
      <c r="AM7" s="96">
        <f t="shared" si="4"/>
        <v>125.28914703238787</v>
      </c>
      <c r="AN7" s="96">
        <f t="shared" si="4"/>
        <v>129.2589987907482</v>
      </c>
      <c r="AO7" s="96">
        <f t="shared" si="4"/>
        <v>136.14179612785617</v>
      </c>
      <c r="AP7" s="96">
        <f t="shared" si="4"/>
        <v>148.1654784006092</v>
      </c>
      <c r="AQ7" s="96">
        <f t="shared" si="4"/>
        <v>152.93426584270338</v>
      </c>
      <c r="AR7" s="96">
        <f t="shared" si="4"/>
        <v>154.09792135443044</v>
      </c>
      <c r="AS7" s="96">
        <f t="shared" si="4"/>
        <v>157.10786792454124</v>
      </c>
      <c r="AT7" s="96">
        <f t="shared" si="4"/>
        <v>161.3329629948554</v>
      </c>
      <c r="AU7" s="96">
        <f t="shared" si="4"/>
        <v>167.4502817034058</v>
      </c>
      <c r="AV7" s="96">
        <f t="shared" si="4"/>
        <v>163.77428950923525</v>
      </c>
      <c r="AW7" s="96">
        <f t="shared" si="4"/>
        <v>167.00599561427055</v>
      </c>
      <c r="AX7" s="96">
        <f t="shared" si="4"/>
        <v>167.69921382850075</v>
      </c>
      <c r="AY7" s="96">
        <f t="shared" si="4"/>
        <v>163.62064837617373</v>
      </c>
      <c r="AZ7" s="96">
        <f t="shared" si="4"/>
        <v>166.74705133616257</v>
      </c>
      <c r="BA7" s="96">
        <f t="shared" si="4"/>
        <v>160.9831596186975</v>
      </c>
      <c r="BB7" s="96">
        <f t="shared" si="4"/>
        <v>157.47310885092904</v>
      </c>
      <c r="BC7" s="96">
        <f t="shared" si="4"/>
        <v>153.7489466605269</v>
      </c>
      <c r="BD7" s="96">
        <f t="shared" si="4"/>
        <v>151.3132986387591</v>
      </c>
      <c r="BE7" s="96">
        <f t="shared" si="4"/>
        <v>151.8634541485286</v>
      </c>
      <c r="BF7" s="96">
        <f t="shared" si="4"/>
        <v>147.80161386703818</v>
      </c>
      <c r="BG7" s="96">
        <f t="shared" si="4"/>
        <v>147.20459087917394</v>
      </c>
      <c r="BH7" s="96">
        <f t="shared" si="4"/>
        <v>154.4293178596783</v>
      </c>
      <c r="BI7" s="96">
        <f t="shared" si="4"/>
        <v>114.37820670612139</v>
      </c>
      <c r="BJ7" s="96">
        <f t="shared" si="4"/>
        <v>111.67142101317378</v>
      </c>
      <c r="BK7" s="96">
        <f t="shared" si="4"/>
        <v>106.61089897339097</v>
      </c>
      <c r="BL7" s="96">
        <f t="shared" si="4"/>
        <v>106.19078950070713</v>
      </c>
      <c r="BM7" s="96">
        <f t="shared" si="4"/>
        <v>89.79045289524775</v>
      </c>
      <c r="BN7" s="96">
        <f t="shared" si="4"/>
        <v>78.88610533836962</v>
      </c>
      <c r="BO7" s="96">
        <f t="shared" si="4"/>
        <v>72.79274399837378</v>
      </c>
      <c r="BP7" s="96">
        <f aca="true" t="shared" si="5" ref="BP7:CR7">BP18*Kt_1</f>
        <v>65.11400303198059</v>
      </c>
      <c r="BQ7" s="96">
        <f t="shared" si="5"/>
        <v>60.56371211648082</v>
      </c>
      <c r="BR7" s="96">
        <f t="shared" si="5"/>
        <v>54.41967894902579</v>
      </c>
      <c r="BS7" s="96">
        <f t="shared" si="5"/>
        <v>51.174320062523364</v>
      </c>
      <c r="BT7" s="96">
        <f t="shared" si="5"/>
        <v>49.32753128647289</v>
      </c>
      <c r="BU7" s="96">
        <f t="shared" si="5"/>
        <v>43.55470982484544</v>
      </c>
      <c r="BV7" s="96">
        <f t="shared" si="5"/>
        <v>42.18652828000897</v>
      </c>
      <c r="BW7" s="96">
        <f t="shared" si="5"/>
        <v>40.45901692295166</v>
      </c>
      <c r="BX7" s="96">
        <f t="shared" si="5"/>
        <v>38.945972678446566</v>
      </c>
      <c r="BY7" s="96">
        <f t="shared" si="5"/>
        <v>38.34956431735069</v>
      </c>
      <c r="BZ7" s="96">
        <f t="shared" si="5"/>
        <v>35.40525397413794</v>
      </c>
      <c r="CA7" s="96">
        <f t="shared" si="5"/>
        <v>34.25696671205338</v>
      </c>
      <c r="CB7" s="96">
        <f t="shared" si="5"/>
        <v>32.43444016770445</v>
      </c>
      <c r="CC7" s="96">
        <f t="shared" si="5"/>
        <v>30.204532122301202</v>
      </c>
      <c r="CD7" s="96">
        <f t="shared" si="5"/>
        <v>28.670122106768183</v>
      </c>
      <c r="CE7" s="96">
        <f t="shared" si="5"/>
        <v>25.870301338911016</v>
      </c>
      <c r="CF7" s="96">
        <f t="shared" si="5"/>
        <v>22.992871627168046</v>
      </c>
      <c r="CG7" s="96">
        <f t="shared" si="5"/>
        <v>20.918325054858926</v>
      </c>
      <c r="CH7" s="96">
        <f t="shared" si="5"/>
        <v>19.301245336218138</v>
      </c>
      <c r="CI7" s="96">
        <f t="shared" si="5"/>
        <v>17.720763971059256</v>
      </c>
      <c r="CJ7" s="96">
        <f t="shared" si="5"/>
        <v>15.03015199726978</v>
      </c>
      <c r="CK7" s="96">
        <f t="shared" si="5"/>
        <v>14.056900712083214</v>
      </c>
      <c r="CL7" s="96">
        <f t="shared" si="5"/>
        <v>12.159697620524664</v>
      </c>
      <c r="CM7" s="96">
        <f t="shared" si="5"/>
        <v>10.824665769450636</v>
      </c>
      <c r="CN7" s="96">
        <f t="shared" si="5"/>
        <v>9.690237443596248</v>
      </c>
      <c r="CO7" s="96">
        <f t="shared" si="5"/>
        <v>8.345398090758707</v>
      </c>
      <c r="CP7" s="96">
        <f t="shared" si="5"/>
        <v>7.090840148144891</v>
      </c>
      <c r="CQ7" s="96">
        <f t="shared" si="5"/>
        <v>26.337120904362838</v>
      </c>
      <c r="CR7" s="96">
        <f t="shared" si="5"/>
        <v>22.785323023197805</v>
      </c>
    </row>
    <row r="8" spans="2:97" ht="12.75">
      <c r="B8" s="101"/>
      <c r="C8" s="102" t="s">
        <v>251</v>
      </c>
      <c r="CS8" t="s">
        <v>250</v>
      </c>
    </row>
    <row r="9" spans="1:96" ht="12.75">
      <c r="A9" t="s">
        <v>280</v>
      </c>
      <c r="B9" s="101"/>
      <c r="C9" s="102"/>
      <c r="E9" s="96">
        <f>E6/'Age Profiles'!C$4*'Macro Controls'!$D$5/'Macro Controls'!$D$20</f>
        <v>1256.1222799313282</v>
      </c>
      <c r="F9" s="96">
        <f>F6/'Age Profiles'!D$4*'Macro Controls'!$D$5/'Macro Controls'!$D$20</f>
        <v>1328.0267523223267</v>
      </c>
      <c r="G9" s="96">
        <f>G6/'Age Profiles'!E$4*'Macro Controls'!$D$5/'Macro Controls'!$D$20</f>
        <v>1404.0475089602337</v>
      </c>
      <c r="H9" s="96">
        <f>H6/'Age Profiles'!F$4*'Macro Controls'!$D$5/'Macro Controls'!$D$20</f>
        <v>1484.8622742877803</v>
      </c>
      <c r="I9" s="96">
        <f>I6/'Age Profiles'!G$4*'Macro Controls'!$D$5/'Macro Controls'!$D$20</f>
        <v>1573.8144068897839</v>
      </c>
      <c r="J9" s="96">
        <f>J6/'Age Profiles'!H$4*'Macro Controls'!$D$5/'Macro Controls'!$D$20</f>
        <v>1669.6035614289365</v>
      </c>
      <c r="K9" s="96">
        <f>K6/'Age Profiles'!I$4*'Macro Controls'!$D$5/'Macro Controls'!$D$20</f>
        <v>1771.2703457721532</v>
      </c>
      <c r="L9" s="96">
        <f>L6/'Age Profiles'!J$4*'Macro Controls'!$D$5/'Macro Controls'!$D$20</f>
        <v>1875.3115026457674</v>
      </c>
      <c r="M9" s="96">
        <f>M6/'Age Profiles'!K$4*'Macro Controls'!$D$5/'Macro Controls'!$D$20</f>
        <v>1988.510672424653</v>
      </c>
      <c r="N9" s="96">
        <f>N6/'Age Profiles'!L$4*'Macro Controls'!$D$5/'Macro Controls'!$D$20</f>
        <v>2110.555683668583</v>
      </c>
      <c r="O9" s="96">
        <f>O6/'Age Profiles'!M$4*'Macro Controls'!$D$5/'Macro Controls'!$D$20</f>
        <v>2243.9370199558566</v>
      </c>
      <c r="P9" s="96">
        <f>P6/'Age Profiles'!N$4*'Macro Controls'!$D$5/'Macro Controls'!$D$20</f>
        <v>2382.7160439826666</v>
      </c>
      <c r="Q9" s="96">
        <f>Q6/'Age Profiles'!O$4*'Macro Controls'!$D$5/'Macro Controls'!$D$20</f>
        <v>2542.5785711270005</v>
      </c>
      <c r="R9" s="96">
        <f>R6/'Age Profiles'!P$4*'Macro Controls'!$D$5/'Macro Controls'!$D$20</f>
        <v>2698.920129142906</v>
      </c>
      <c r="S9" s="96">
        <f>S6/'Age Profiles'!Q$4*'Macro Controls'!$D$5/'Macro Controls'!$D$20</f>
        <v>2847.92602731044</v>
      </c>
      <c r="T9" s="96">
        <f>T6/'Age Profiles'!R$4*'Macro Controls'!$D$5/'Macro Controls'!$D$20</f>
        <v>3420.5625917517095</v>
      </c>
      <c r="U9" s="96">
        <f>U6/'Age Profiles'!S$4*'Macro Controls'!$D$5/'Macro Controls'!$D$20</f>
        <v>3733.676204253495</v>
      </c>
      <c r="V9" s="96">
        <f>V6/'Age Profiles'!T$4*'Macro Controls'!$D$5/'Macro Controls'!$D$20</f>
        <v>4221.15072701442</v>
      </c>
      <c r="W9" s="96">
        <f>W6/'Age Profiles'!U$4*'Macro Controls'!$D$5/'Macro Controls'!$D$20</f>
        <v>5024.398100471661</v>
      </c>
      <c r="X9" s="96">
        <f>X6/'Age Profiles'!V$4*'Macro Controls'!$D$5/'Macro Controls'!$D$20</f>
        <v>6208.735709029636</v>
      </c>
      <c r="Y9" s="96">
        <f>Y6/'Age Profiles'!W$4*'Macro Controls'!$D$5/'Macro Controls'!$D$20</f>
        <v>7757.147872215107</v>
      </c>
      <c r="Z9" s="96">
        <f>Z6/'Age Profiles'!X$4*'Macro Controls'!$D$5/'Macro Controls'!$D$20</f>
        <v>9520.798430468705</v>
      </c>
      <c r="AA9" s="96">
        <f>AA6/'Age Profiles'!Y$4*'Macro Controls'!$D$5/'Macro Controls'!$D$20</f>
        <v>11462.123491810333</v>
      </c>
      <c r="AB9" s="96">
        <f>AB6/'Age Profiles'!Z$4*'Macro Controls'!$D$5/'Macro Controls'!$D$20</f>
        <v>13563.548960345706</v>
      </c>
      <c r="AC9" s="96">
        <f>AC6/'Age Profiles'!AA$4*'Macro Controls'!$D$5/'Macro Controls'!$D$20</f>
        <v>15923.934045439853</v>
      </c>
      <c r="AD9" s="96">
        <f>AD6/'Age Profiles'!AB$4*'Macro Controls'!$D$5/'Macro Controls'!$D$20</f>
        <v>18233.003951312996</v>
      </c>
      <c r="AE9" s="96">
        <f>AE6/'Age Profiles'!AC$4*'Macro Controls'!$D$5/'Macro Controls'!$D$20</f>
        <v>20504.108988494005</v>
      </c>
      <c r="AF9" s="96">
        <f>AF6/'Age Profiles'!AD$4*'Macro Controls'!$D$5/'Macro Controls'!$D$20</f>
        <v>22451.527419870647</v>
      </c>
      <c r="AG9" s="96">
        <f>AG6/'Age Profiles'!AE$4*'Macro Controls'!$D$5/'Macro Controls'!$D$20</f>
        <v>24020.433675006756</v>
      </c>
      <c r="AH9" s="96">
        <f>AH6/'Age Profiles'!AF$4*'Macro Controls'!$D$5/'Macro Controls'!$D$20</f>
        <v>25417.913775819037</v>
      </c>
      <c r="AI9" s="96">
        <f>AI6/'Age Profiles'!AG$4*'Macro Controls'!$D$5/'Macro Controls'!$D$20</f>
        <v>26776.167038287207</v>
      </c>
      <c r="AJ9" s="96">
        <f>AJ6/'Age Profiles'!AH$4*'Macro Controls'!$D$5/'Macro Controls'!$D$20</f>
        <v>28098.873592234588</v>
      </c>
      <c r="AK9" s="96">
        <f>AK6/'Age Profiles'!AI$4*'Macro Controls'!$D$5/'Macro Controls'!$D$20</f>
        <v>29359.883852085008</v>
      </c>
      <c r="AL9" s="96">
        <f>AL6/'Age Profiles'!AJ$4*'Macro Controls'!$D$5/'Macro Controls'!$D$20</f>
        <v>30581.78043266341</v>
      </c>
      <c r="AM9" s="96">
        <f>AM6/'Age Profiles'!AK$4*'Macro Controls'!$D$5/'Macro Controls'!$D$20</f>
        <v>31755.510608201217</v>
      </c>
      <c r="AN9" s="96">
        <f>AN6/'Age Profiles'!AL$4*'Macro Controls'!$D$5/'Macro Controls'!$D$20</f>
        <v>32629.320043057076</v>
      </c>
      <c r="AO9" s="96">
        <f>AO6/'Age Profiles'!AM$4*'Macro Controls'!$D$5/'Macro Controls'!$D$20</f>
        <v>33351.86531826292</v>
      </c>
      <c r="AP9" s="96">
        <f>AP6/'Age Profiles'!AN$4*'Macro Controls'!$D$5/'Macro Controls'!$D$20</f>
        <v>33899.309229281265</v>
      </c>
      <c r="AQ9" s="96">
        <f>AQ6/'Age Profiles'!AO$4*'Macro Controls'!$D$5/'Macro Controls'!$D$20</f>
        <v>34406.5324701048</v>
      </c>
      <c r="AR9" s="96">
        <f>AR6/'Age Profiles'!AP$4*'Macro Controls'!$D$5/'Macro Controls'!$D$20</f>
        <v>34741.532523140115</v>
      </c>
      <c r="AS9" s="96">
        <f>AS6/'Age Profiles'!AQ$4*'Macro Controls'!$D$5/'Macro Controls'!$D$20</f>
        <v>35263.61404212735</v>
      </c>
      <c r="AT9" s="96">
        <f>AT6/'Age Profiles'!AR$4*'Macro Controls'!$D$5/'Macro Controls'!$D$20</f>
        <v>35798.85645319669</v>
      </c>
      <c r="AU9" s="96">
        <f>AU6/'Age Profiles'!AS$4*'Macro Controls'!$D$5/'Macro Controls'!$D$20</f>
        <v>36472.226731632254</v>
      </c>
      <c r="AV9" s="96">
        <f>AV6/'Age Profiles'!AT$4*'Macro Controls'!$D$5/'Macro Controls'!$D$20</f>
        <v>37155.117132003834</v>
      </c>
      <c r="AW9" s="96">
        <f>AW6/'Age Profiles'!AU$4*'Macro Controls'!$D$5/'Macro Controls'!$D$20</f>
        <v>37840.910308572966</v>
      </c>
      <c r="AX9" s="96">
        <f>AX6/'Age Profiles'!AV$4*'Macro Controls'!$D$5/'Macro Controls'!$D$20</f>
        <v>38410.986034012836</v>
      </c>
      <c r="AY9" s="96">
        <f>AY6/'Age Profiles'!AW$4*'Macro Controls'!$D$5/'Macro Controls'!$D$20</f>
        <v>38953.41158618118</v>
      </c>
      <c r="AZ9" s="96">
        <f>AZ6/'Age Profiles'!AX$4*'Macro Controls'!$D$5/'Macro Controls'!$D$20</f>
        <v>39492.811363160574</v>
      </c>
      <c r="BA9" s="96">
        <f>BA6/'Age Profiles'!AY$4*'Macro Controls'!$D$5/'Macro Controls'!$D$20</f>
        <v>39824.933239796606</v>
      </c>
      <c r="BB9" s="96">
        <f>BB6/'Age Profiles'!AZ$4*'Macro Controls'!$D$5/'Macro Controls'!$D$20</f>
        <v>40248.27116847077</v>
      </c>
      <c r="BC9" s="96">
        <f>BC6/'Age Profiles'!BA$4*'Macro Controls'!$D$5/'Macro Controls'!$D$20</f>
        <v>40593.799935171744</v>
      </c>
      <c r="BD9" s="96">
        <f>BD6/'Age Profiles'!BB$4*'Macro Controls'!$D$5/'Macro Controls'!$D$20</f>
        <v>40960.82892557318</v>
      </c>
      <c r="BE9" s="96">
        <f>BE6/'Age Profiles'!BC$4*'Macro Controls'!$D$5/'Macro Controls'!$D$20</f>
        <v>41216.24863115884</v>
      </c>
      <c r="BF9" s="96">
        <f>BF6/'Age Profiles'!BD$4*'Macro Controls'!$D$5/'Macro Controls'!$D$20</f>
        <v>41684.11219472755</v>
      </c>
      <c r="BG9" s="96">
        <f>BG6/'Age Profiles'!BE$4*'Macro Controls'!$D$5/'Macro Controls'!$D$20</f>
        <v>41851.80901963147</v>
      </c>
      <c r="BH9" s="96">
        <f>BH6/'Age Profiles'!BF$4*'Macro Controls'!$D$5/'Macro Controls'!$D$20</f>
        <v>41862.90352865769</v>
      </c>
      <c r="BI9" s="96">
        <f>BI6/'Age Profiles'!BG$4*'Macro Controls'!$D$5/'Macro Controls'!$D$20</f>
        <v>41458.23684688129</v>
      </c>
      <c r="BJ9" s="96">
        <f>BJ6/'Age Profiles'!BH$4*'Macro Controls'!$D$5/'Macro Controls'!$D$20</f>
        <v>40605.06664278595</v>
      </c>
      <c r="BK9" s="96">
        <f>BK6/'Age Profiles'!BI$4*'Macro Controls'!$D$5/'Macro Controls'!$D$20</f>
        <v>39358.767062309525</v>
      </c>
      <c r="BL9" s="96">
        <f>BL6/'Age Profiles'!BJ$4*'Macro Controls'!$D$5/'Macro Controls'!$D$20</f>
        <v>37930.45357432772</v>
      </c>
      <c r="BM9" s="96">
        <f>BM6/'Age Profiles'!BK$4*'Macro Controls'!$D$5/'Macro Controls'!$D$20</f>
        <v>36292.59900456044</v>
      </c>
      <c r="BN9" s="96">
        <f>BN6/'Age Profiles'!BL$4*'Macro Controls'!$D$5/'Macro Controls'!$D$20</f>
        <v>34332.53627686569</v>
      </c>
      <c r="BO9" s="96">
        <f>BO6/'Age Profiles'!BM$4*'Macro Controls'!$D$5/'Macro Controls'!$D$20</f>
        <v>32582.949423291215</v>
      </c>
      <c r="BP9" s="96">
        <f>BP6/'Age Profiles'!BN$4*'Macro Controls'!$D$5/'Macro Controls'!$D$20</f>
        <v>30645.518510017984</v>
      </c>
      <c r="BQ9" s="96">
        <f>BQ6/'Age Profiles'!BO$4*'Macro Controls'!$D$5/'Macro Controls'!$D$20</f>
        <v>29072.38600953664</v>
      </c>
      <c r="BR9" s="96">
        <f>BR6/'Age Profiles'!BP$4*'Macro Controls'!$D$5/'Macro Controls'!$D$20</f>
        <v>27726.112848832927</v>
      </c>
      <c r="BS9" s="96">
        <f>BS6/'Age Profiles'!BQ$4*'Macro Controls'!$D$5/'Macro Controls'!$D$20</f>
        <v>26586.13359654115</v>
      </c>
      <c r="BT9" s="96">
        <f>BT6/'Age Profiles'!BR$4*'Macro Controls'!$D$5/'Macro Controls'!$D$20</f>
        <v>25631.44002492658</v>
      </c>
      <c r="BU9" s="96">
        <f>BU6/'Age Profiles'!BS$4*'Macro Controls'!$D$5/'Macro Controls'!$D$20</f>
        <v>24682.379807119105</v>
      </c>
      <c r="BV9" s="96">
        <f>BV6/'Age Profiles'!BT$4*'Macro Controls'!$D$5/'Macro Controls'!$D$20</f>
        <v>23900.21938075115</v>
      </c>
      <c r="BW9" s="96">
        <f>BW6/'Age Profiles'!BU$4*'Macro Controls'!$D$5/'Macro Controls'!$D$20</f>
        <v>23206.31811066753</v>
      </c>
      <c r="BX9" s="96">
        <f>BX6/'Age Profiles'!BV$4*'Macro Controls'!$D$5/'Macro Controls'!$D$20</f>
        <v>22583.734115789848</v>
      </c>
      <c r="BY9" s="96">
        <f>BY6/'Age Profiles'!BW$4*'Macro Controls'!$D$5/'Macro Controls'!$D$20</f>
        <v>21996.337672378017</v>
      </c>
      <c r="BZ9" s="96">
        <f>BZ6/'Age Profiles'!BX$4*'Macro Controls'!$D$5/'Macro Controls'!$D$20</f>
        <v>21547.460233125126</v>
      </c>
      <c r="CA9" s="96">
        <f>CA6/'Age Profiles'!BY$4*'Macro Controls'!$D$5/'Macro Controls'!$D$20</f>
        <v>21026.69234336625</v>
      </c>
      <c r="CB9" s="96">
        <f>CB6/'Age Profiles'!BZ$4*'Macro Controls'!$D$5/'Macro Controls'!$D$20</f>
        <v>20554.56317477506</v>
      </c>
      <c r="CC9" s="96">
        <f>CC6/'Age Profiles'!CA$4*'Macro Controls'!$D$5/'Macro Controls'!$D$20</f>
        <v>20034.673497814947</v>
      </c>
      <c r="CD9" s="96">
        <f>CD6/'Age Profiles'!CB$4*'Macro Controls'!$D$5/'Macro Controls'!$D$20</f>
        <v>19366.968552924252</v>
      </c>
      <c r="CE9" s="96">
        <f>CE6/'Age Profiles'!CC$4*'Macro Controls'!$D$5/'Macro Controls'!$D$20</f>
        <v>18524.46728134479</v>
      </c>
      <c r="CF9" s="96">
        <f>CF6/'Age Profiles'!CD$4*'Macro Controls'!$D$5/'Macro Controls'!$D$20</f>
        <v>17663.725259337527</v>
      </c>
      <c r="CG9" s="96">
        <f>CG6/'Age Profiles'!CE$4*'Macro Controls'!$D$5/'Macro Controls'!$D$20</f>
        <v>16868.153022944985</v>
      </c>
      <c r="CH9" s="96">
        <f>CH6/'Age Profiles'!CF$4*'Macro Controls'!$D$5/'Macro Controls'!$D$20</f>
        <v>16792.496343321687</v>
      </c>
      <c r="CI9" s="96">
        <f>CI6/'Age Profiles'!CG$4*'Macro Controls'!$D$5/'Macro Controls'!$D$20</f>
        <v>16792.496343321687</v>
      </c>
      <c r="CJ9" s="96">
        <f>CJ6/'Age Profiles'!CH$4*'Macro Controls'!$D$5/'Macro Controls'!$D$20</f>
        <v>16792.496343321687</v>
      </c>
      <c r="CK9" s="96">
        <f>CK6/'Age Profiles'!CI$4*'Macro Controls'!$D$5/'Macro Controls'!$D$20</f>
        <v>16792.496343321687</v>
      </c>
      <c r="CL9" s="96">
        <f>CL6/'Age Profiles'!CJ$4*'Macro Controls'!$D$5/'Macro Controls'!$D$20</f>
        <v>16792.49634332169</v>
      </c>
      <c r="CM9" s="96">
        <f>CM6/'Age Profiles'!CK$4*'Macro Controls'!$D$5/'Macro Controls'!$D$20</f>
        <v>16792.496343321687</v>
      </c>
      <c r="CN9" s="96">
        <f>CN6/'Age Profiles'!CL$4*'Macro Controls'!$D$5/'Macro Controls'!$D$20</f>
        <v>16792.496343321684</v>
      </c>
      <c r="CO9" s="96">
        <f>CO6/'Age Profiles'!CM$4*'Macro Controls'!$D$5/'Macro Controls'!$D$20</f>
        <v>16792.496343321684</v>
      </c>
      <c r="CP9" s="96">
        <f>CP6/'Age Profiles'!CN$4*'Macro Controls'!$D$5/'Macro Controls'!$D$20</f>
        <v>16792.496343321687</v>
      </c>
      <c r="CQ9" s="96">
        <f>CQ6/'Age Profiles'!CO$4*'Macro Controls'!$D$5/'Macro Controls'!$D$20</f>
        <v>16792.496343321684</v>
      </c>
      <c r="CR9" s="111" t="s">
        <v>177</v>
      </c>
    </row>
    <row r="10" spans="1:97" ht="12.75">
      <c r="A10" t="s">
        <v>281</v>
      </c>
      <c r="B10" s="101"/>
      <c r="E10" s="96">
        <f>E7/'Age Profiles'!C$4*'Macro Controls'!$D$5/'Macro Controls'!$D$20</f>
        <v>1210.6761267594077</v>
      </c>
      <c r="F10" s="96">
        <f>F7/'Age Profiles'!D$4*'Macro Controls'!$D$5/'Macro Controls'!$D$20</f>
        <v>1308.211424126709</v>
      </c>
      <c r="G10" s="96">
        <f>G7/'Age Profiles'!E$4*'Macro Controls'!$D$5/'Macro Controls'!$D$20</f>
        <v>1311.5055204963137</v>
      </c>
      <c r="H10" s="96">
        <f>H7/'Age Profiles'!F$4*'Macro Controls'!$D$5/'Macro Controls'!$D$20</f>
        <v>1425.4086994883219</v>
      </c>
      <c r="I10" s="96">
        <f>I7/'Age Profiles'!G$4*'Macro Controls'!$D$5/'Macro Controls'!$D$20</f>
        <v>1532.049166841065</v>
      </c>
      <c r="J10" s="96">
        <f>J7/'Age Profiles'!H$4*'Macro Controls'!$D$5/'Macro Controls'!$D$20</f>
        <v>1632.1601688965588</v>
      </c>
      <c r="K10" s="96">
        <f>K7/'Age Profiles'!I$4*'Macro Controls'!$D$5/'Macro Controls'!$D$20</f>
        <v>1757.0423193000092</v>
      </c>
      <c r="L10" s="96">
        <f>L7/'Age Profiles'!J$4*'Macro Controls'!$D$5/'Macro Controls'!$D$20</f>
        <v>1851.1203831651505</v>
      </c>
      <c r="M10" s="96">
        <f>M7/'Age Profiles'!K$4*'Macro Controls'!$D$5/'Macro Controls'!$D$20</f>
        <v>1948.1302806854653</v>
      </c>
      <c r="N10" s="96">
        <f>N7/'Age Profiles'!L$4*'Macro Controls'!$D$5/'Macro Controls'!$D$20</f>
        <v>2093.0203129419265</v>
      </c>
      <c r="O10" s="96">
        <f>O7/'Age Profiles'!M$4*'Macro Controls'!$D$5/'Macro Controls'!$D$20</f>
        <v>2217.6556334015336</v>
      </c>
      <c r="P10" s="96">
        <f>P7/'Age Profiles'!N$4*'Macro Controls'!$D$5/'Macro Controls'!$D$20</f>
        <v>2352.4233829861446</v>
      </c>
      <c r="Q10" s="96">
        <f>Q7/'Age Profiles'!O$4*'Macro Controls'!$D$5/'Macro Controls'!$D$20</f>
        <v>2514.9930878328205</v>
      </c>
      <c r="R10" s="96">
        <f>R7/'Age Profiles'!P$4*'Macro Controls'!$D$5/'Macro Controls'!$D$20</f>
        <v>2522.832269525756</v>
      </c>
      <c r="S10" s="96">
        <f>S7/'Age Profiles'!Q$4*'Macro Controls'!$D$5/'Macro Controls'!$D$20</f>
        <v>2721.867346089879</v>
      </c>
      <c r="T10" s="96">
        <f>T7/'Age Profiles'!R$4*'Macro Controls'!$D$5/'Macro Controls'!$D$20</f>
        <v>3282.840572070292</v>
      </c>
      <c r="U10" s="96">
        <f>U7/'Age Profiles'!S$4*'Macro Controls'!$D$5/'Macro Controls'!$D$20</f>
        <v>3639.386710158649</v>
      </c>
      <c r="V10" s="96">
        <f>V7/'Age Profiles'!T$4*'Macro Controls'!$D$5/'Macro Controls'!$D$20</f>
        <v>4114.3043182215115</v>
      </c>
      <c r="W10" s="96">
        <f>W7/'Age Profiles'!U$4*'Macro Controls'!$D$5/'Macro Controls'!$D$20</f>
        <v>4782.516722555444</v>
      </c>
      <c r="X10" s="96">
        <f>X7/'Age Profiles'!V$4*'Macro Controls'!$D$5/'Macro Controls'!$D$20</f>
        <v>6119.131116759167</v>
      </c>
      <c r="Y10" s="96">
        <f>Y7/'Age Profiles'!W$4*'Macro Controls'!$D$5/'Macro Controls'!$D$20</f>
        <v>7573.398376022655</v>
      </c>
      <c r="Z10" s="96">
        <f>Z7/'Age Profiles'!X$4*'Macro Controls'!$D$5/'Macro Controls'!$D$20</f>
        <v>9305.41563361241</v>
      </c>
      <c r="AA10" s="96">
        <f>AA7/'Age Profiles'!Y$4*'Macro Controls'!$D$5/'Macro Controls'!$D$20</f>
        <v>11049.892260797238</v>
      </c>
      <c r="AB10" s="96">
        <f>AB7/'Age Profiles'!Z$4*'Macro Controls'!$D$5/'Macro Controls'!$D$20</f>
        <v>12467.300167447382</v>
      </c>
      <c r="AC10" s="96">
        <f>AC7/'Age Profiles'!AA$4*'Macro Controls'!$D$5/'Macro Controls'!$D$20</f>
        <v>14919.88825561211</v>
      </c>
      <c r="AD10" s="96">
        <f>AD7/'Age Profiles'!AB$4*'Macro Controls'!$D$5/'Macro Controls'!$D$20</f>
        <v>17373.24333613812</v>
      </c>
      <c r="AE10" s="96">
        <f>AE7/'Age Profiles'!AC$4*'Macro Controls'!$D$5/'Macro Controls'!$D$20</f>
        <v>19298.886479673594</v>
      </c>
      <c r="AF10" s="96">
        <f>AF7/'Age Profiles'!AD$4*'Macro Controls'!$D$5/'Macro Controls'!$D$20</f>
        <v>22349.52880910362</v>
      </c>
      <c r="AG10" s="96">
        <f>AG7/'Age Profiles'!AE$4*'Macro Controls'!$D$5/'Macro Controls'!$D$20</f>
        <v>22565.15100859834</v>
      </c>
      <c r="AH10" s="96">
        <f>AH7/'Age Profiles'!AF$4*'Macro Controls'!$D$5/'Macro Controls'!$D$20</f>
        <v>25219.568818731426</v>
      </c>
      <c r="AI10" s="96">
        <f>AI7/'Age Profiles'!AG$4*'Macro Controls'!$D$5/'Macro Controls'!$D$20</f>
        <v>27217.696742776185</v>
      </c>
      <c r="AJ10" s="96">
        <f>AJ7/'Age Profiles'!AH$4*'Macro Controls'!$D$5/'Macro Controls'!$D$20</f>
        <v>28820.420751725524</v>
      </c>
      <c r="AK10" s="96">
        <f>AK7/'Age Profiles'!AI$4*'Macro Controls'!$D$5/'Macro Controls'!$D$20</f>
        <v>29073.628167980838</v>
      </c>
      <c r="AL10" s="96">
        <f>AL7/'Age Profiles'!AJ$4*'Macro Controls'!$D$5/'Macro Controls'!$D$20</f>
        <v>28037.55845599362</v>
      </c>
      <c r="AM10" s="96">
        <f>AM7/'Age Profiles'!AK$4*'Macro Controls'!$D$5/'Macro Controls'!$D$20</f>
        <v>30276.92300667621</v>
      </c>
      <c r="AN10" s="96">
        <f>AN7/'Age Profiles'!AL$4*'Macro Controls'!$D$5/'Macro Controls'!$D$20</f>
        <v>31792.330180085344</v>
      </c>
      <c r="AO10" s="96">
        <f>AO7/'Age Profiles'!AM$4*'Macro Controls'!$D$5/'Macro Controls'!$D$20</f>
        <v>33361.063474100956</v>
      </c>
      <c r="AP10" s="96">
        <f>AP7/'Age Profiles'!AN$4*'Macro Controls'!$D$5/'Macro Controls'!$D$20</f>
        <v>35257.398140347905</v>
      </c>
      <c r="AQ10" s="96">
        <f>AQ7/'Age Profiles'!AO$4*'Macro Controls'!$D$5/'Macro Controls'!$D$20</f>
        <v>34022.43906536081</v>
      </c>
      <c r="AR10" s="96">
        <f>AR7/'Age Profiles'!AP$4*'Macro Controls'!$D$5/'Macro Controls'!$D$20</f>
        <v>33727.878526001885</v>
      </c>
      <c r="AS10" s="96">
        <f>AS7/'Age Profiles'!AQ$4*'Macro Controls'!$D$5/'Macro Controls'!$D$20</f>
        <v>34466.192995868485</v>
      </c>
      <c r="AT10" s="96">
        <f>AT7/'Age Profiles'!AR$4*'Macro Controls'!$D$5/'Macro Controls'!$D$20</f>
        <v>35256.8532475691</v>
      </c>
      <c r="AU10" s="96">
        <f>AU7/'Age Profiles'!AS$4*'Macro Controls'!$D$5/'Macro Controls'!$D$20</f>
        <v>36200.40999752376</v>
      </c>
      <c r="AV10" s="96">
        <f>AV7/'Age Profiles'!AT$4*'Macro Controls'!$D$5/'Macro Controls'!$D$20</f>
        <v>34768.04597516544</v>
      </c>
      <c r="AW10" s="96">
        <f>AW7/'Age Profiles'!AU$4*'Macro Controls'!$D$5/'Macro Controls'!$D$20</f>
        <v>36940.36703123595</v>
      </c>
      <c r="AX10" s="96">
        <f>AX7/'Age Profiles'!AV$4*'Macro Controls'!$D$5/'Macro Controls'!$D$20</f>
        <v>37057.504108717716</v>
      </c>
      <c r="AY10" s="96">
        <f>AY7/'Age Profiles'!AW$4*'Macro Controls'!$D$5/'Macro Controls'!$D$20</f>
        <v>36565.91266278521</v>
      </c>
      <c r="AZ10" s="96">
        <f>AZ7/'Age Profiles'!AX$4*'Macro Controls'!$D$5/'Macro Controls'!$D$20</f>
        <v>38748.64669815318</v>
      </c>
      <c r="BA10" s="96">
        <f>BA7/'Age Profiles'!AY$4*'Macro Controls'!$D$5/'Macro Controls'!$D$20</f>
        <v>37234.00565523382</v>
      </c>
      <c r="BB10" s="96">
        <f>BB7/'Age Profiles'!AZ$4*'Macro Controls'!$D$5/'Macro Controls'!$D$20</f>
        <v>38051.45891273348</v>
      </c>
      <c r="BC10" s="96">
        <f>BC7/'Age Profiles'!BA$4*'Macro Controls'!$D$5/'Macro Controls'!$D$20</f>
        <v>38393.075030577806</v>
      </c>
      <c r="BD10" s="96">
        <f>BD7/'Age Profiles'!BB$4*'Macro Controls'!$D$5/'Macro Controls'!$D$20</f>
        <v>39051.17309395385</v>
      </c>
      <c r="BE10" s="96">
        <f>BE7/'Age Profiles'!BC$4*'Macro Controls'!$D$5/'Macro Controls'!$D$20</f>
        <v>40215.072430641725</v>
      </c>
      <c r="BF10" s="96">
        <f>BF7/'Age Profiles'!BD$4*'Macro Controls'!$D$5/'Macro Controls'!$D$20</f>
        <v>39262.368006842466</v>
      </c>
      <c r="BG10" s="96">
        <f>BG7/'Age Profiles'!BE$4*'Macro Controls'!$D$5/'Macro Controls'!$D$20</f>
        <v>40649.72103319254</v>
      </c>
      <c r="BH10" s="96">
        <f>BH7/'Age Profiles'!BF$4*'Macro Controls'!$D$5/'Macro Controls'!$D$20</f>
        <v>43016.5590276756</v>
      </c>
      <c r="BI10" s="96">
        <f>BI7/'Age Profiles'!BG$4*'Macro Controls'!$D$5/'Macro Controls'!$D$20</f>
        <v>30392.859162076456</v>
      </c>
      <c r="BJ10" s="96">
        <f>BJ7/'Age Profiles'!BH$4*'Macro Controls'!$D$5/'Macro Controls'!$D$20</f>
        <v>39721.0989778621</v>
      </c>
      <c r="BK10" s="96">
        <f>BK7/'Age Profiles'!BI$4*'Macro Controls'!$D$5/'Macro Controls'!$D$20</f>
        <v>38059.10516461771</v>
      </c>
      <c r="BL10" s="96">
        <f>BL7/'Age Profiles'!BJ$4*'Macro Controls'!$D$5/'Macro Controls'!$D$20</f>
        <v>38516.85966086523</v>
      </c>
      <c r="BM10" s="96">
        <f>BM7/'Age Profiles'!BK$4*'Macro Controls'!$D$5/'Macro Controls'!$D$20</f>
        <v>31524.43628112807</v>
      </c>
      <c r="BN10" s="96">
        <f>BN7/'Age Profiles'!BL$4*'Macro Controls'!$D$5/'Macro Controls'!$D$20</f>
        <v>31386.511742918537</v>
      </c>
      <c r="BO10" s="96">
        <f>BO7/'Age Profiles'!BM$4*'Macro Controls'!$D$5/'Macro Controls'!$D$20</f>
        <v>31219.57353516017</v>
      </c>
      <c r="BP10" s="96">
        <f>BP7/'Age Profiles'!BN$4*'Macro Controls'!$D$5/'Macro Controls'!$D$20</f>
        <v>28742.612522101048</v>
      </c>
      <c r="BQ10" s="96">
        <f>BQ7/'Age Profiles'!BO$4*'Macro Controls'!$D$5/'Macro Controls'!$D$20</f>
        <v>28143.6297185581</v>
      </c>
      <c r="BR10" s="96">
        <f>BR7/'Age Profiles'!BP$4*'Macro Controls'!$D$5/'Macro Controls'!$D$20</f>
        <v>25820.80905158299</v>
      </c>
      <c r="BS10" s="96">
        <f>BS7/'Age Profiles'!BQ$4*'Macro Controls'!$D$5/'Macro Controls'!$D$20</f>
        <v>25813.961496974094</v>
      </c>
      <c r="BT10" s="96">
        <f>BT7/'Age Profiles'!BR$4*'Macro Controls'!$D$5/'Macro Controls'!$D$20</f>
        <v>25401.501449844272</v>
      </c>
      <c r="BU10" s="96">
        <f>BU7/'Age Profiles'!BS$4*'Macro Controls'!$D$5/'Macro Controls'!$D$20</f>
        <v>22462.425186988075</v>
      </c>
      <c r="BV10" s="96">
        <f>BV7/'Age Profiles'!BT$4*'Macro Controls'!$D$5/'Macro Controls'!$D$20</f>
        <v>23780.12050563491</v>
      </c>
      <c r="BW10" s="96">
        <f>BW7/'Age Profiles'!BU$4*'Macro Controls'!$D$5/'Macro Controls'!$D$20</f>
        <v>22847.487857643966</v>
      </c>
      <c r="BX10" s="96">
        <f>BX7/'Age Profiles'!BV$4*'Macro Controls'!$D$5/'Macro Controls'!$D$20</f>
        <v>22319.811312727772</v>
      </c>
      <c r="BY10" s="96">
        <f>BY7/'Age Profiles'!BW$4*'Macro Controls'!$D$5/'Macro Controls'!$D$20</f>
        <v>22272.08275514351</v>
      </c>
      <c r="BZ10" s="96">
        <f>BZ7/'Age Profiles'!BX$4*'Macro Controls'!$D$5/'Macro Controls'!$D$20</f>
        <v>20381.840272764082</v>
      </c>
      <c r="CA10" s="96">
        <f>CA7/'Age Profiles'!BY$4*'Macro Controls'!$D$5/'Macro Controls'!$D$20</f>
        <v>20998.032232966016</v>
      </c>
      <c r="CB10" s="96">
        <f>CB7/'Age Profiles'!BZ$4*'Macro Controls'!$D$5/'Macro Controls'!$D$20</f>
        <v>20101.167708485864</v>
      </c>
      <c r="CC10" s="96">
        <f>CC7/'Age Profiles'!CA$4*'Macro Controls'!$D$5/'Macro Controls'!$D$20</f>
        <v>19393.331571266994</v>
      </c>
      <c r="CD10" s="96">
        <f>CD7/'Age Profiles'!CB$4*'Macro Controls'!$D$5/'Macro Controls'!$D$20</f>
        <v>19340.758911935623</v>
      </c>
      <c r="CE10" s="96">
        <f>CE7/'Age Profiles'!CC$4*'Macro Controls'!$D$5/'Macro Controls'!$D$20</f>
        <v>17828.51698300557</v>
      </c>
      <c r="CF10" s="96">
        <f>CF7/'Age Profiles'!CD$4*'Macro Controls'!$D$5/'Macro Controls'!$D$20</f>
        <v>16861.542610717912</v>
      </c>
      <c r="CG10" s="96">
        <f>CG7/'Age Profiles'!CE$4*'Macro Controls'!$D$5/'Macro Controls'!$D$20</f>
        <v>16558.08462939923</v>
      </c>
      <c r="CH10" s="96">
        <f>CH7/'Age Profiles'!CF$4*'Macro Controls'!$D$5/'Macro Controls'!$D$20</f>
        <v>16126.74413372648</v>
      </c>
      <c r="CI10" s="96">
        <f>CI7/'Age Profiles'!CG$4*'Macro Controls'!$D$5/'Macro Controls'!$D$20</f>
        <v>16066.143939063033</v>
      </c>
      <c r="CJ10" s="96">
        <f>CJ7/'Age Profiles'!CH$4*'Macro Controls'!$D$5/'Macro Controls'!$D$20</f>
        <v>14910.983417794765</v>
      </c>
      <c r="CK10" s="96">
        <f>CK7/'Age Profiles'!CI$4*'Macro Controls'!$D$5/'Macro Controls'!$D$20</f>
        <v>16615.09341500465</v>
      </c>
      <c r="CL10" s="96">
        <f>CL7/'Age Profiles'!CJ$4*'Macro Controls'!$D$5/'Macro Controls'!$D$20</f>
        <v>15464.706424657488</v>
      </c>
      <c r="CM10" s="96">
        <f>CM7/'Age Profiles'!CK$4*'Macro Controls'!$D$5/'Macro Controls'!$D$20</f>
        <v>16110.38712178584</v>
      </c>
      <c r="CN10" s="96">
        <f>CN7/'Age Profiles'!CL$4*'Macro Controls'!$D$5/'Macro Controls'!$D$20</f>
        <v>16345.31360405544</v>
      </c>
      <c r="CO10" s="96">
        <f>CO7/'Age Profiles'!CM$4*'Macro Controls'!$D$5/'Macro Controls'!$D$20</f>
        <v>15859.835937412616</v>
      </c>
      <c r="CP10" s="96">
        <f>CP7/'Age Profiles'!CN$4*'Macro Controls'!$D$5/'Macro Controls'!$D$20</f>
        <v>15836.782427821394</v>
      </c>
      <c r="CQ10" s="96">
        <f>CQ7/'Age Profiles'!CO$4*'Macro Controls'!$D$5/'Macro Controls'!$D$20</f>
        <v>15574.575365686442</v>
      </c>
      <c r="CR10" s="111" t="s">
        <v>177</v>
      </c>
      <c r="CS10" t="s">
        <v>250</v>
      </c>
    </row>
    <row r="11" spans="2:3" ht="12.75">
      <c r="B11" s="101"/>
      <c r="C11" s="102" t="s">
        <v>259</v>
      </c>
    </row>
    <row r="12" spans="1:95" s="99" customFormat="1" ht="12.75">
      <c r="A12" t="s">
        <v>280</v>
      </c>
      <c r="B12" s="101"/>
      <c r="C12"/>
      <c r="D12"/>
      <c r="E12" s="99">
        <f>E9/'Macro Controls'!$C$21</f>
        <v>0.030474130089677844</v>
      </c>
      <c r="F12" s="99">
        <f>F9/'Macro Controls'!$C$21</f>
        <v>0.03221856714065725</v>
      </c>
      <c r="G12" s="99">
        <f>G9/'Macro Controls'!$C$21</f>
        <v>0.03406286722537987</v>
      </c>
      <c r="H12" s="99">
        <f>H9/'Macro Controls'!$C$21</f>
        <v>0.036023472264479314</v>
      </c>
      <c r="I12" s="99">
        <f>I9/'Macro Controls'!$C$21</f>
        <v>0.03818149374373842</v>
      </c>
      <c r="J12" s="99">
        <f>J9/'Macro Controls'!$C$21</f>
        <v>0.04050538466044597</v>
      </c>
      <c r="K12" s="99">
        <f>K9/'Macro Controls'!$C$21</f>
        <v>0.0429718697004564</v>
      </c>
      <c r="L12" s="99">
        <f>L9/'Macro Controls'!$C$21</f>
        <v>0.04549595815896255</v>
      </c>
      <c r="M12" s="99">
        <f>M9/'Macro Controls'!$C$21</f>
        <v>0.04824222441106173</v>
      </c>
      <c r="N12" s="99">
        <f>N9/'Macro Controls'!$C$21</f>
        <v>0.05120309502761272</v>
      </c>
      <c r="O12" s="99">
        <f>O9/'Macro Controls'!$C$21</f>
        <v>0.05443899033692581</v>
      </c>
      <c r="P12" s="99">
        <f>P9/'Macro Controls'!$C$21</f>
        <v>0.05780583614443967</v>
      </c>
      <c r="Q12" s="99">
        <f>Q9/'Macro Controls'!$C$21</f>
        <v>0.06168417786840576</v>
      </c>
      <c r="R12" s="99">
        <f>R9/'Macro Controls'!$C$21</f>
        <v>0.06547709918945746</v>
      </c>
      <c r="S12" s="99">
        <f>S9/'Macro Controls'!$C$21</f>
        <v>0.06909205387773429</v>
      </c>
      <c r="T12" s="99">
        <f>T9/'Macro Controls'!$C$21</f>
        <v>0.08298449208832272</v>
      </c>
      <c r="U12" s="99">
        <f>U9/'Macro Controls'!$C$21</f>
        <v>0.09058077878164532</v>
      </c>
      <c r="V12" s="99">
        <f>V9/'Macro Controls'!$C$21</f>
        <v>0.10240714493990834</v>
      </c>
      <c r="W12" s="99">
        <f>W9/'Macro Controls'!$C$21</f>
        <v>0.12189431218788216</v>
      </c>
      <c r="X12" s="99">
        <f>X9/'Macro Controls'!$C$21</f>
        <v>0.1506269116568342</v>
      </c>
      <c r="Y12" s="99">
        <f>Y9/'Macro Controls'!$C$21</f>
        <v>0.1881921347622895</v>
      </c>
      <c r="Z12" s="99">
        <f>Z9/'Macro Controls'!$C$21</f>
        <v>0.23097914475616632</v>
      </c>
      <c r="AA12" s="99">
        <f>AA9/'Macro Controls'!$C$21</f>
        <v>0.2780766235692249</v>
      </c>
      <c r="AB12" s="99">
        <f>AB9/'Macro Controls'!$C$21</f>
        <v>0.32905821519055195</v>
      </c>
      <c r="AC12" s="99">
        <f>AC9/'Macro Controls'!$C$21</f>
        <v>0.3863222915421208</v>
      </c>
      <c r="AD12" s="99">
        <f>AD9/'Macro Controls'!$C$21</f>
        <v>0.4423414369883629</v>
      </c>
      <c r="AE12" s="99">
        <f>AE9/'Macro Controls'!$C$21</f>
        <v>0.49743953647765815</v>
      </c>
      <c r="AF12" s="99">
        <f>AF9/'Macro Controls'!$C$21</f>
        <v>0.5446848433756877</v>
      </c>
      <c r="AG12" s="99">
        <f>AG9/'Macro Controls'!$C$21</f>
        <v>0.582747262999469</v>
      </c>
      <c r="AH12" s="99">
        <f>AH9/'Macro Controls'!$C$21</f>
        <v>0.6166508017474782</v>
      </c>
      <c r="AI12" s="99">
        <f>AI9/'Macro Controls'!$C$21</f>
        <v>0.6496026785483955</v>
      </c>
      <c r="AJ12" s="99">
        <f>AJ9/'Macro Controls'!$C$21</f>
        <v>0.6816921751200713</v>
      </c>
      <c r="AK12" s="99">
        <f>AK9/'Macro Controls'!$C$21</f>
        <v>0.7122848899513065</v>
      </c>
      <c r="AL12" s="99">
        <f>AL9/'Macro Controls'!$C$21</f>
        <v>0.7419286881289127</v>
      </c>
      <c r="AM12" s="99">
        <f>AM9/'Macro Controls'!$C$21</f>
        <v>0.7704039461758243</v>
      </c>
      <c r="AN12" s="99">
        <f>AN9/'Macro Controls'!$C$21</f>
        <v>0.7916029829390613</v>
      </c>
      <c r="AO12" s="99">
        <f>AO9/'Macro Controls'!$C$21</f>
        <v>0.8091322785053406</v>
      </c>
      <c r="AP12" s="99">
        <f>AP9/'Macro Controls'!$C$21</f>
        <v>0.8224135308385825</v>
      </c>
      <c r="AQ12" s="99">
        <f>AQ9/'Macro Controls'!$C$21</f>
        <v>0.8347190103864889</v>
      </c>
      <c r="AR12" s="99">
        <f>AR9/'Macro Controls'!$C$21</f>
        <v>0.842846272643795</v>
      </c>
      <c r="AS12" s="99">
        <f>AS9/'Macro Controls'!$C$21</f>
        <v>0.8555122211594948</v>
      </c>
      <c r="AT12" s="99">
        <f>AT9/'Macro Controls'!$C$21</f>
        <v>0.8684974592410385</v>
      </c>
      <c r="AU12" s="99">
        <f>AU9/'Macro Controls'!$C$21</f>
        <v>0.8848337457566234</v>
      </c>
      <c r="AV12" s="99">
        <f>AV9/'Macro Controls'!$C$21</f>
        <v>0.901400995004884</v>
      </c>
      <c r="AW12" s="99">
        <f>AW9/'Macro Controls'!$C$21</f>
        <v>0.9180386669985084</v>
      </c>
      <c r="AX12" s="99">
        <f>AX9/'Macro Controls'!$C$21</f>
        <v>0.9318689780244158</v>
      </c>
      <c r="AY12" s="99">
        <f>AY9/'Macro Controls'!$C$21</f>
        <v>0.9450284825605881</v>
      </c>
      <c r="AZ12" s="99">
        <f>AZ9/'Macro Controls'!$C$21</f>
        <v>0.9581145803367631</v>
      </c>
      <c r="BA12" s="99">
        <f>BA9/'Macro Controls'!$C$21</f>
        <v>0.9661720166516319</v>
      </c>
      <c r="BB12" s="99">
        <f>BB9/'Macro Controls'!$C$21</f>
        <v>0.9764423982191147</v>
      </c>
      <c r="BC12" s="99">
        <f>BC9/'Macro Controls'!$C$21</f>
        <v>0.9848250921290954</v>
      </c>
      <c r="BD12" s="99">
        <f>BD9/'Macro Controls'!$C$21</f>
        <v>0.9937293917971086</v>
      </c>
      <c r="BE12" s="99">
        <f>BE9/'Macro Controls'!$C$21</f>
        <v>0.9999259965861823</v>
      </c>
      <c r="BF12" s="99">
        <f>BF9/'Macro Controls'!$C$21</f>
        <v>1.0112765914511923</v>
      </c>
      <c r="BG12" s="99">
        <f>BG9/'Macro Controls'!$C$21</f>
        <v>1.0153449970032595</v>
      </c>
      <c r="BH12" s="99">
        <f>BH9/'Macro Controls'!$C$21</f>
        <v>1.0156141551232514</v>
      </c>
      <c r="BI12" s="99">
        <f>BI9/'Macro Controls'!$C$21</f>
        <v>1.0057967469772175</v>
      </c>
      <c r="BJ12" s="99">
        <f>BJ9/'Macro Controls'!$C$21</f>
        <v>0.9850984278695747</v>
      </c>
      <c r="BK12" s="99">
        <f>BK9/'Macro Controls'!$C$21</f>
        <v>0.9548626011885721</v>
      </c>
      <c r="BL12" s="99">
        <f>BL9/'Macro Controls'!$C$21</f>
        <v>0.9202110296520984</v>
      </c>
      <c r="BM12" s="99">
        <f>BM9/'Macro Controls'!$C$21</f>
        <v>0.8804758907850526</v>
      </c>
      <c r="BN12" s="99">
        <f>BN9/'Macro Controls'!$C$21</f>
        <v>0.8329238271826428</v>
      </c>
      <c r="BO12" s="99">
        <f>BO9/'Macro Controls'!$C$21</f>
        <v>0.7904780094220235</v>
      </c>
      <c r="BP12" s="99">
        <f>BP9/'Macro Controls'!$C$21</f>
        <v>0.7434750045122789</v>
      </c>
      <c r="BQ12" s="99">
        <f>BQ9/'Macro Controls'!$C$21</f>
        <v>0.7053100541456717</v>
      </c>
      <c r="BR12" s="99">
        <f>BR9/'Macro Controls'!$C$21</f>
        <v>0.6726488203701115</v>
      </c>
      <c r="BS12" s="99">
        <f>BS9/'Macro Controls'!$C$21</f>
        <v>0.6449923759387839</v>
      </c>
      <c r="BT12" s="99">
        <f>BT9/'Macro Controls'!$C$21</f>
        <v>0.6218310511521937</v>
      </c>
      <c r="BU12" s="99">
        <f>BU9/'Macro Controls'!$C$21</f>
        <v>0.5988063942358431</v>
      </c>
      <c r="BV12" s="99">
        <f>BV9/'Macro Controls'!$C$21</f>
        <v>0.5798308064567314</v>
      </c>
      <c r="BW12" s="99">
        <f>BW9/'Macro Controls'!$C$21</f>
        <v>0.5629964282184304</v>
      </c>
      <c r="BX12" s="99">
        <f>BX9/'Macro Controls'!$C$21</f>
        <v>0.5478922413452456</v>
      </c>
      <c r="BY12" s="99">
        <f>BY9/'Macro Controls'!$C$21</f>
        <v>0.533641721378571</v>
      </c>
      <c r="BZ12" s="99">
        <f>BZ9/'Macro Controls'!$C$21</f>
        <v>0.5227517390124737</v>
      </c>
      <c r="CA12" s="99">
        <f>CA9/'Macro Controls'!$C$21</f>
        <v>0.5101176597730651</v>
      </c>
      <c r="CB12" s="99">
        <f>CB9/'Macro Controls'!$C$21</f>
        <v>0.49866357928054655</v>
      </c>
      <c r="CC12" s="99">
        <f>CC9/'Macro Controls'!$C$21</f>
        <v>0.48605080590562544</v>
      </c>
      <c r="CD12" s="99">
        <f>CD9/'Macro Controls'!$C$21</f>
        <v>0.46985196310408495</v>
      </c>
      <c r="CE12" s="99">
        <f>CE9/'Macro Controls'!$C$21</f>
        <v>0.4494124774257996</v>
      </c>
      <c r="CF12" s="99">
        <f>CF9/'Macro Controls'!$C$21</f>
        <v>0.42853046237728404</v>
      </c>
      <c r="CG12" s="99">
        <f>CG9/'Macro Controls'!$C$21</f>
        <v>0.4092294976424752</v>
      </c>
      <c r="CH12" s="99">
        <f>CH9/'Macro Controls'!$C$21</f>
        <v>0.4073940302410694</v>
      </c>
      <c r="CI12" s="99">
        <f>CI9/'Macro Controls'!$C$21</f>
        <v>0.4073940302410694</v>
      </c>
      <c r="CJ12" s="99">
        <f>CJ9/'Macro Controls'!$C$21</f>
        <v>0.4073940302410694</v>
      </c>
      <c r="CK12" s="99">
        <f>CK9/'Macro Controls'!$C$21</f>
        <v>0.4073940302410694</v>
      </c>
      <c r="CL12" s="99">
        <f>CL9/'Macro Controls'!$C$21</f>
        <v>0.40739403024106946</v>
      </c>
      <c r="CM12" s="99">
        <f>CM9/'Macro Controls'!$C$21</f>
        <v>0.4073940302410694</v>
      </c>
      <c r="CN12" s="99">
        <f>CN9/'Macro Controls'!$C$21</f>
        <v>0.4073940302410693</v>
      </c>
      <c r="CO12" s="99">
        <f>CO9/'Macro Controls'!$C$21</f>
        <v>0.4073940302410693</v>
      </c>
      <c r="CP12" s="99">
        <f>CP9/'Macro Controls'!$C$21</f>
        <v>0.4073940302410694</v>
      </c>
      <c r="CQ12" s="99">
        <f>CQ9/'Macro Controls'!$C$21</f>
        <v>0.4073940302410693</v>
      </c>
    </row>
    <row r="13" spans="1:95" ht="12.75">
      <c r="A13" t="s">
        <v>281</v>
      </c>
      <c r="B13" s="101"/>
      <c r="E13" s="99">
        <f>E10/'Macro Controls'!$C$21</f>
        <v>0.029371584576423953</v>
      </c>
      <c r="F13" s="99">
        <f>F10/'Macro Controls'!$C$21</f>
        <v>0.03173783775718041</v>
      </c>
      <c r="G13" s="99">
        <f>G10/'Macro Controls'!$C$21</f>
        <v>0.031817754117951236</v>
      </c>
      <c r="H13" s="99">
        <f>H10/'Macro Controls'!$C$21</f>
        <v>0.034581099971843804</v>
      </c>
      <c r="I13" s="99">
        <f>I10/'Macro Controls'!$C$21</f>
        <v>0.0371682489515667</v>
      </c>
      <c r="J13" s="99">
        <f>J10/'Macro Controls'!$C$21</f>
        <v>0.039596989965708984</v>
      </c>
      <c r="K13" s="99">
        <f>K10/'Macro Controls'!$C$21</f>
        <v>0.042626690941541936</v>
      </c>
      <c r="L13" s="99">
        <f>L10/'Macro Controls'!$C$21</f>
        <v>0.04490906997630285</v>
      </c>
      <c r="M13" s="99">
        <f>M10/'Macro Controls'!$C$21</f>
        <v>0.047262576704311846</v>
      </c>
      <c r="N13" s="99">
        <f>N10/'Macro Controls'!$C$21</f>
        <v>0.05077767850787384</v>
      </c>
      <c r="O13" s="99">
        <f>O10/'Macro Controls'!$C$21</f>
        <v>0.05380139127066506</v>
      </c>
      <c r="P13" s="99">
        <f>P10/'Macro Controls'!$C$21</f>
        <v>0.05707092163275615</v>
      </c>
      <c r="Q13" s="99">
        <f>Q10/'Macro Controls'!$C$21</f>
        <v>0.06101494078860535</v>
      </c>
      <c r="R13" s="99">
        <f>R10/'Macro Controls'!$C$21</f>
        <v>0.06120512310327634</v>
      </c>
      <c r="S13" s="99">
        <f>S10/'Macro Controls'!$C$21</f>
        <v>0.06603380969894412</v>
      </c>
      <c r="T13" s="99">
        <f>T10/'Macro Controls'!$C$21</f>
        <v>0.0796432897141286</v>
      </c>
      <c r="U13" s="99">
        <f>U10/'Macro Controls'!$C$21</f>
        <v>0.08829327034791755</v>
      </c>
      <c r="V13" s="99">
        <f>V10/'Macro Controls'!$C$21</f>
        <v>0.09981499972189023</v>
      </c>
      <c r="W13" s="99">
        <f>W10/'Macro Controls'!$C$21</f>
        <v>0.11602615373336268</v>
      </c>
      <c r="X13" s="99">
        <f>X10/'Macro Controls'!$C$21</f>
        <v>0.14845306119250512</v>
      </c>
      <c r="Y13" s="99">
        <f>Y10/'Macro Controls'!$C$21</f>
        <v>0.18373428369130324</v>
      </c>
      <c r="Z13" s="99">
        <f>Z10/'Macro Controls'!$C$21</f>
        <v>0.22575385461097744</v>
      </c>
      <c r="AA13" s="99">
        <f>AA10/'Macro Controls'!$C$21</f>
        <v>0.2680756958238721</v>
      </c>
      <c r="AB13" s="99">
        <f>AB10/'Macro Controls'!$C$21</f>
        <v>0.30246269271700565</v>
      </c>
      <c r="AC13" s="99">
        <f>AC10/'Macro Controls'!$C$21</f>
        <v>0.36196365822747506</v>
      </c>
      <c r="AD13" s="99">
        <f>AD10/'Macro Controls'!$C$21</f>
        <v>0.4214832313411762</v>
      </c>
      <c r="AE13" s="99">
        <f>AE10/'Macro Controls'!$C$21</f>
        <v>0.46820025929294884</v>
      </c>
      <c r="AF13" s="99">
        <f>AF10/'Macro Controls'!$C$21</f>
        <v>0.54221030806719</v>
      </c>
      <c r="AG13" s="99">
        <f>AG10/'Macro Controls'!$C$21</f>
        <v>0.5474414062354221</v>
      </c>
      <c r="AH13" s="99">
        <f>AH10/'Macro Controls'!$C$21</f>
        <v>0.6118388577819195</v>
      </c>
      <c r="AI13" s="99">
        <f>AI10/'Macro Controls'!$C$21</f>
        <v>0.6603144013384646</v>
      </c>
      <c r="AJ13" s="99">
        <f>AJ10/'Macro Controls'!$C$21</f>
        <v>0.699197255919503</v>
      </c>
      <c r="AK13" s="99">
        <f>AK10/'Macro Controls'!$C$21</f>
        <v>0.7053401895063968</v>
      </c>
      <c r="AL13" s="99">
        <f>AL10/'Macro Controls'!$C$21</f>
        <v>0.6802046404523671</v>
      </c>
      <c r="AM13" s="99">
        <f>AM10/'Macro Controls'!$C$21</f>
        <v>0.734532700487609</v>
      </c>
      <c r="AN13" s="99">
        <f>AN10/'Macro Controls'!$C$21</f>
        <v>0.7712972066818831</v>
      </c>
      <c r="AO13" s="99">
        <f>AO10/'Macro Controls'!$C$21</f>
        <v>0.8093554301857716</v>
      </c>
      <c r="AP13" s="99">
        <f>AP10/'Macro Controls'!$C$21</f>
        <v>0.8553614203955262</v>
      </c>
      <c r="AQ13" s="99">
        <f>AQ10/'Macro Controls'!$C$21</f>
        <v>0.8254007198269141</v>
      </c>
      <c r="AR13" s="99">
        <f>AR10/'Macro Controls'!$C$21</f>
        <v>0.818254539602963</v>
      </c>
      <c r="AS13" s="99">
        <f>AS10/'Macro Controls'!$C$21</f>
        <v>0.8361664034089583</v>
      </c>
      <c r="AT13" s="99">
        <f>AT10/'Macro Controls'!$C$21</f>
        <v>0.8553482010348864</v>
      </c>
      <c r="AU13" s="99">
        <f>AU10/'Macro Controls'!$C$21</f>
        <v>0.8782393411766598</v>
      </c>
      <c r="AV13" s="99">
        <f>AV10/'Macro Controls'!$C$21</f>
        <v>0.8434895017298919</v>
      </c>
      <c r="AW13" s="99">
        <f>AW10/'Macro Controls'!$C$21</f>
        <v>0.8961910543708165</v>
      </c>
      <c r="AX13" s="99">
        <f>AX10/'Macro Controls'!$C$21</f>
        <v>0.899032856155989</v>
      </c>
      <c r="AY13" s="99">
        <f>AY10/'Macro Controls'!$C$21</f>
        <v>0.8871066114633632</v>
      </c>
      <c r="AZ13" s="99">
        <f>AZ10/'Macro Controls'!$C$21</f>
        <v>0.9400607879855785</v>
      </c>
      <c r="BA13" s="99">
        <f>BA10/'Macro Controls'!$C$21</f>
        <v>0.9033148684851193</v>
      </c>
      <c r="BB13" s="99">
        <f>BB10/'Macro Controls'!$C$21</f>
        <v>0.9231466773060227</v>
      </c>
      <c r="BC13" s="99">
        <f>BC10/'Macro Controls'!$C$21</f>
        <v>0.9314344484746767</v>
      </c>
      <c r="BD13" s="99">
        <f>BD10/'Macro Controls'!$C$21</f>
        <v>0.947400223714475</v>
      </c>
      <c r="BE13" s="99">
        <f>BE10/'Macro Controls'!$C$21</f>
        <v>0.975636980887077</v>
      </c>
      <c r="BF13" s="99">
        <f>BF10/'Macro Controls'!$C$21</f>
        <v>0.9525239137822905</v>
      </c>
      <c r="BG13" s="99">
        <f>BG10/'Macro Controls'!$C$21</f>
        <v>0.9861817648376923</v>
      </c>
      <c r="BH13" s="99">
        <f>BH10/'Macro Controls'!$C$21</f>
        <v>1.0436023918717197</v>
      </c>
      <c r="BI13" s="99">
        <f>BI10/'Macro Controls'!$C$21</f>
        <v>0.7373453673260296</v>
      </c>
      <c r="BJ13" s="99">
        <f>BJ10/'Macro Controls'!$C$21</f>
        <v>0.9636529475637634</v>
      </c>
      <c r="BK13" s="99">
        <f>BK10/'Macro Controls'!$C$21</f>
        <v>0.9233321790508299</v>
      </c>
      <c r="BL13" s="99">
        <f>BL10/'Macro Controls'!$C$21</f>
        <v>0.9344375230851262</v>
      </c>
      <c r="BM13" s="99">
        <f>BM10/'Macro Controls'!$C$21</f>
        <v>0.764797971967647</v>
      </c>
      <c r="BN13" s="99">
        <f>BN10/'Macro Controls'!$C$21</f>
        <v>0.7614518563966487</v>
      </c>
      <c r="BO13" s="99">
        <f>BO10/'Macro Controls'!$C$21</f>
        <v>0.7574018552610552</v>
      </c>
      <c r="BP13" s="99">
        <f>BP10/'Macro Controls'!$C$21</f>
        <v>0.6973095908812287</v>
      </c>
      <c r="BQ13" s="99">
        <f>BQ10/'Macro Controls'!$C$21</f>
        <v>0.6827779802504184</v>
      </c>
      <c r="BR13" s="99">
        <f>BR10/'Macro Controls'!$C$21</f>
        <v>0.6264252347324728</v>
      </c>
      <c r="BS13" s="99">
        <f>BS10/'Macro Controls'!$C$21</f>
        <v>0.6262591097673468</v>
      </c>
      <c r="BT13" s="99">
        <f>BT10/'Macro Controls'!$C$21</f>
        <v>0.6162526308330538</v>
      </c>
      <c r="BU13" s="99">
        <f>BU10/'Macro Controls'!$C$21</f>
        <v>0.5449492284424359</v>
      </c>
      <c r="BV13" s="99">
        <f>BV10/'Macro Controls'!$C$21</f>
        <v>0.5769171500377749</v>
      </c>
      <c r="BW13" s="99">
        <f>BW10/'Macro Controls'!$C$21</f>
        <v>0.5542910338587748</v>
      </c>
      <c r="BX13" s="99">
        <f>BX10/'Macro Controls'!$C$21</f>
        <v>0.541489347325576</v>
      </c>
      <c r="BY13" s="99">
        <f>BY10/'Macro Controls'!$C$21</f>
        <v>0.5403314295845619</v>
      </c>
      <c r="BZ13" s="99">
        <f>BZ10/'Macro Controls'!$C$21</f>
        <v>0.49447323868278487</v>
      </c>
      <c r="CA13" s="99">
        <f>CA10/'Macro Controls'!$C$21</f>
        <v>0.5094223517233034</v>
      </c>
      <c r="CB13" s="99">
        <f>CB10/'Macro Controls'!$C$21</f>
        <v>0.48766398740759415</v>
      </c>
      <c r="CC13" s="99">
        <f>CC10/'Macro Controls'!$C$21</f>
        <v>0.4704915425967576</v>
      </c>
      <c r="CD13" s="99">
        <f>CD10/'Macro Controls'!$C$21</f>
        <v>0.46921610461972235</v>
      </c>
      <c r="CE13" s="99">
        <f>CE10/'Macro Controls'!$C$21</f>
        <v>0.43252838877744054</v>
      </c>
      <c r="CF13" s="99">
        <f>CF10/'Macro Controls'!$C$21</f>
        <v>0.4090691258654813</v>
      </c>
      <c r="CG13" s="99">
        <f>CG10/'Macro Controls'!$C$21</f>
        <v>0.4017070894242821</v>
      </c>
      <c r="CH13" s="99">
        <f>CH10/'Macro Controls'!$C$21</f>
        <v>0.3912425617361051</v>
      </c>
      <c r="CI13" s="99">
        <f>CI10/'Macro Controls'!$C$21</f>
        <v>0.3897723718946076</v>
      </c>
      <c r="CJ13" s="99">
        <f>CJ10/'Macro Controls'!$C$21</f>
        <v>0.36174762258316817</v>
      </c>
      <c r="CK13" s="99">
        <f>CK10/'Macro Controls'!$C$21</f>
        <v>0.40309014995632614</v>
      </c>
      <c r="CL13" s="99">
        <f>CL10/'Macro Controls'!$C$21</f>
        <v>0.3751812087987591</v>
      </c>
      <c r="CM13" s="99">
        <f>CM10/'Macro Controls'!$C$21</f>
        <v>0.3908457327667274</v>
      </c>
      <c r="CN13" s="99">
        <f>CN10/'Macro Controls'!$C$21</f>
        <v>0.39654516211096735</v>
      </c>
      <c r="CO13" s="99">
        <f>CO10/'Macro Controls'!$C$21</f>
        <v>0.3847672406416376</v>
      </c>
      <c r="CP13" s="99">
        <f>CP10/'Macro Controls'!$C$21</f>
        <v>0.3842079514215268</v>
      </c>
      <c r="CQ13" s="99">
        <f>CQ10/'Macro Controls'!$C$21</f>
        <v>0.3778466821011788</v>
      </c>
    </row>
    <row r="14" s="15" customFormat="1" ht="12.75">
      <c r="B14" s="54"/>
    </row>
    <row r="15" spans="1:97" s="15" customFormat="1" ht="12.75">
      <c r="A15" s="15" t="s">
        <v>252</v>
      </c>
      <c r="B15" s="54"/>
      <c r="CS15" s="15" t="s">
        <v>250</v>
      </c>
    </row>
    <row r="16" spans="1:97" s="15" customFormat="1" ht="27.75" customHeight="1">
      <c r="A16" s="150" t="s">
        <v>282</v>
      </c>
      <c r="B16" s="150"/>
      <c r="C16" s="150"/>
      <c r="D16" s="150"/>
      <c r="E16" s="150"/>
      <c r="F16" s="150"/>
      <c r="G16" s="150"/>
      <c r="H16" s="150"/>
      <c r="I16" s="150"/>
      <c r="CS16" s="15" t="s">
        <v>250</v>
      </c>
    </row>
    <row r="17" spans="1:96" ht="12.75">
      <c r="A17" t="s">
        <v>283</v>
      </c>
      <c r="B17" s="101"/>
      <c r="C17" s="103">
        <f>SUM(E17:CR17)</f>
        <v>0.9999999999999998</v>
      </c>
      <c r="D17" s="103">
        <f>1-ROW1</f>
        <v>0.9956591718285129</v>
      </c>
      <c r="E17" s="99">
        <f>$D$17*'Age Profiles'!F16</f>
        <v>0.0007781873929002827</v>
      </c>
      <c r="F17" s="99">
        <f>$D$17*'Age Profiles'!G16</f>
        <v>0.0008141792741580657</v>
      </c>
      <c r="G17" s="99">
        <f>$D$17*'Age Profiles'!H16</f>
        <v>0.0008716171589608003</v>
      </c>
      <c r="H17" s="99">
        <f>$D$17*'Age Profiles'!I16</f>
        <v>0.0008857032903767789</v>
      </c>
      <c r="I17" s="99">
        <f>$D$17*'Age Profiles'!J16</f>
        <v>0.0009276382560476404</v>
      </c>
      <c r="J17" s="99">
        <f>$D$17*'Age Profiles'!K16</f>
        <v>0.0009867956129768554</v>
      </c>
      <c r="K17" s="99">
        <f>$D$17*'Age Profiles'!L16</f>
        <v>0.0010544019203068736</v>
      </c>
      <c r="L17" s="99">
        <f>$D$17*'Age Profiles'!M16</f>
        <v>0.0011406565284447063</v>
      </c>
      <c r="M17" s="99">
        <f>$D$17*'Age Profiles'!N16</f>
        <v>0.0012295846882864534</v>
      </c>
      <c r="N17" s="99">
        <f>$D$17*'Age Profiles'!O16</f>
        <v>0.0013164383102417605</v>
      </c>
      <c r="O17" s="99">
        <f>$D$17*'Age Profiles'!P16</f>
        <v>0.0014289080602192538</v>
      </c>
      <c r="P17" s="99">
        <f>$D$17*'Age Profiles'!Q16</f>
        <v>0.0015435357192908148</v>
      </c>
      <c r="Q17" s="99">
        <f>$D$17*'Age Profiles'!R16</f>
        <v>0.0016736758361902706</v>
      </c>
      <c r="R17" s="99">
        <f>$D$17*'Age Profiles'!S16</f>
        <v>0.0018085004460908238</v>
      </c>
      <c r="S17" s="99">
        <f>$D$17*'Age Profiles'!T16</f>
        <v>0.0018361453278975446</v>
      </c>
      <c r="T17" s="99">
        <f>$D$17*'Age Profiles'!U16</f>
        <v>0.0021698671921259877</v>
      </c>
      <c r="U17" s="99">
        <f>$D$17*'Age Profiles'!V16</f>
        <v>0.0023411609993668234</v>
      </c>
      <c r="V17" s="99">
        <f>$D$17*'Age Profiles'!W16</f>
        <v>0.002659494906769062</v>
      </c>
      <c r="W17" s="99">
        <f>$D$17*'Age Profiles'!X16</f>
        <v>0.0031840338460761863</v>
      </c>
      <c r="X17" s="99">
        <f>$D$17*'Age Profiles'!Y16</f>
        <v>0.0038688681109599874</v>
      </c>
      <c r="Y17" s="99">
        <f>$D$17*'Age Profiles'!Z16</f>
        <v>0.004927489332423971</v>
      </c>
      <c r="Z17" s="99">
        <f>$D$17*'Age Profiles'!AA16</f>
        <v>0.006110332120193029</v>
      </c>
      <c r="AA17" s="99">
        <f>$D$17*'Age Profiles'!AB16</f>
        <v>0.007442112392969755</v>
      </c>
      <c r="AB17" s="99">
        <f>$D$17*'Age Profiles'!AC16</f>
        <v>0.0087903323413751</v>
      </c>
      <c r="AC17" s="99">
        <f>$D$17*'Age Profiles'!AD16</f>
        <v>0.00982609382779314</v>
      </c>
      <c r="AD17" s="99">
        <f>$D$17*'Age Profiles'!AE16</f>
        <v>0.010925350456169144</v>
      </c>
      <c r="AE17" s="99">
        <f>$D$17*'Age Profiles'!AF16</f>
        <v>0.012128469556513597</v>
      </c>
      <c r="AF17" s="99">
        <f>$D$17*'Age Profiles'!AG16</f>
        <v>0.01294949244984059</v>
      </c>
      <c r="AG17" s="99">
        <f>$D$17*'Age Profiles'!AH16</f>
        <v>0.014279834991246921</v>
      </c>
      <c r="AH17" s="99">
        <f>$D$17*'Age Profiles'!AI16</f>
        <v>0.014693815702504262</v>
      </c>
      <c r="AI17" s="99">
        <f>$D$17*'Age Profiles'!AJ16</f>
        <v>0.01588965026785897</v>
      </c>
      <c r="AJ17" s="99">
        <f>$D$17*'Age Profiles'!AK16</f>
        <v>0.01751231045679797</v>
      </c>
      <c r="AK17" s="99">
        <f>$D$17*'Age Profiles'!AL16</f>
        <v>0.019360347302756452</v>
      </c>
      <c r="AL17" s="99">
        <f>$D$17*'Age Profiles'!AM16</f>
        <v>0.020582212604673387</v>
      </c>
      <c r="AM17" s="99">
        <f>$D$17*'Age Profiles'!AN16</f>
        <v>0.02019326941780587</v>
      </c>
      <c r="AN17" s="99">
        <f>$D$17*'Age Profiles'!AO16</f>
        <v>0.020386011947650926</v>
      </c>
      <c r="AO17" s="99">
        <f>$D$17*'Age Profiles'!AP16</f>
        <v>0.020914984210652493</v>
      </c>
      <c r="AP17" s="99">
        <f>$D$17*'Age Profiles'!AQ16</f>
        <v>0.021891395114756233</v>
      </c>
      <c r="AQ17" s="99">
        <f>$D$17*'Age Profiles'!AR16</f>
        <v>0.02376654692375998</v>
      </c>
      <c r="AR17" s="99">
        <f>$D$17*'Age Profiles'!AS16</f>
        <v>0.02439172701377509</v>
      </c>
      <c r="AS17" s="99">
        <f>$D$17*'Age Profiles'!AT16</f>
        <v>0.024701155072344504</v>
      </c>
      <c r="AT17" s="99">
        <f>$D$17*'Age Profiles'!AU16</f>
        <v>0.025172974691907685</v>
      </c>
      <c r="AU17" s="99">
        <f>$D$17*'Age Profiles'!AV16</f>
        <v>0.0259251032950085</v>
      </c>
      <c r="AV17" s="99">
        <f>$D$17*'Age Profiles'!AW16</f>
        <v>0.026894897827631627</v>
      </c>
      <c r="AW17" s="99">
        <f>$D$17*'Age Profiles'!AX16</f>
        <v>0.02628925356134716</v>
      </c>
      <c r="AX17" s="99">
        <f>$D$17*'Age Profiles'!AY16</f>
        <v>0.026711368598790464</v>
      </c>
      <c r="AY17" s="99">
        <f>$D$17*'Age Profiles'!AZ16</f>
        <v>0.026785084117743902</v>
      </c>
      <c r="AZ17" s="99">
        <f>$D$17*'Age Profiles'!BA16</f>
        <v>0.026115930102049767</v>
      </c>
      <c r="BA17" s="99">
        <f>$D$17*'Age Profiles'!BB16</f>
        <v>0.026459495929126255</v>
      </c>
      <c r="BB17" s="99">
        <f>$D$17*'Age Profiles'!BC16</f>
        <v>0.025595766670822685</v>
      </c>
      <c r="BC17" s="99">
        <f>$D$17*'Age Profiles'!BD16</f>
        <v>0.024980710228841903</v>
      </c>
      <c r="BD17" s="99">
        <f>$D$17*'Age Profiles'!BE16</f>
        <v>0.02438920109326026</v>
      </c>
      <c r="BE17" s="99">
        <f>$D$17*'Age Profiles'!BF16</f>
        <v>0.023917660824182833</v>
      </c>
      <c r="BF17" s="99">
        <f>$D$17*'Age Profiles'!BG16</f>
        <v>0.024113434190175042</v>
      </c>
      <c r="BG17" s="99">
        <f>$D$17*'Age Profiles'!BH16</f>
        <v>0.023289697255772162</v>
      </c>
      <c r="BH17" s="99">
        <f>$D$17*'Age Profiles'!BI16</f>
        <v>0.023094536777436885</v>
      </c>
      <c r="BI17" s="99">
        <f>$D$17*'Age Profiles'!BJ16</f>
        <v>0.023975538867735624</v>
      </c>
      <c r="BJ17" s="99">
        <f>$D$17*'Age Profiles'!BK16</f>
        <v>0.017542312270261803</v>
      </c>
      <c r="BK17" s="99">
        <f>$D$17*'Age Profiles'!BL16</f>
        <v>0.01694222094253892</v>
      </c>
      <c r="BL17" s="99">
        <f>$D$17*'Age Profiles'!BM16</f>
        <v>0.01606977654278197</v>
      </c>
      <c r="BM17" s="99">
        <f>$D$17*'Age Profiles'!BN16</f>
        <v>0.015884981972387004</v>
      </c>
      <c r="BN17" s="99">
        <f>$D$17*'Age Profiles'!BO16</f>
        <v>0.013260172523611767</v>
      </c>
      <c r="BO17" s="99">
        <f>$D$17*'Age Profiles'!BP16</f>
        <v>0.011674474533603362</v>
      </c>
      <c r="BP17" s="99">
        <f>$D$17*'Age Profiles'!BQ16</f>
        <v>0.010668440815429798</v>
      </c>
      <c r="BQ17" s="99">
        <f>$D$17*'Age Profiles'!BR16</f>
        <v>0.009613884002398522</v>
      </c>
      <c r="BR17" s="99">
        <f>$D$17*'Age Profiles'!BS16</f>
        <v>0.008979681625673728</v>
      </c>
      <c r="BS17" s="99">
        <f>$D$17*'Age Profiles'!BT16</f>
        <v>0.008099131103115463</v>
      </c>
      <c r="BT17" s="99">
        <f>$D$17*'Age Profiles'!BU16</f>
        <v>0.007648721048723053</v>
      </c>
      <c r="BU17" s="99">
        <f>$D$17*'Age Profiles'!BV16</f>
        <v>0.007354469226760409</v>
      </c>
      <c r="BV17" s="99">
        <f>$D$17*'Age Profiles'!BW16</f>
        <v>0.006515495457078303</v>
      </c>
      <c r="BW17" s="99">
        <f>$D$17*'Age Profiles'!BX16</f>
        <v>0.0063149357356762775</v>
      </c>
      <c r="BX17" s="99">
        <f>$D$17*'Age Profiles'!BY16</f>
        <v>0.006055550236042475</v>
      </c>
      <c r="BY17" s="99">
        <f>$D$17*'Age Profiles'!BZ16</f>
        <v>0.0058201717954551695</v>
      </c>
      <c r="BZ17" s="99">
        <f>$D$17*'Age Profiles'!CA16</f>
        <v>0.005751832512645592</v>
      </c>
      <c r="CA17" s="99">
        <f>$D$17*'Age Profiles'!CB16</f>
        <v>0.005271413580727531</v>
      </c>
      <c r="CB17" s="99">
        <f>$D$17*'Age Profiles'!CC16</f>
        <v>0.0050965840885578255</v>
      </c>
      <c r="CC17" s="99">
        <f>$D$17*'Age Profiles'!CD16</f>
        <v>0.004794990846352954</v>
      </c>
      <c r="CD17" s="99">
        <f>$D$17*'Age Profiles'!CE16</f>
        <v>0.004411674904319818</v>
      </c>
      <c r="CE17" s="99">
        <f>$D$17*'Age Profiles'!CF16</f>
        <v>0.004130644497375338</v>
      </c>
      <c r="CF17" s="99">
        <f>$D$17*'Age Profiles'!CG16</f>
        <v>0.0037013830730603017</v>
      </c>
      <c r="CG17" s="99">
        <f>$D$17*'Age Profiles'!CH16</f>
        <v>0.003274689782324562</v>
      </c>
      <c r="CH17" s="99">
        <f>$D$17*'Age Profiles'!CI16</f>
        <v>0.003088443929468387</v>
      </c>
      <c r="CI17" s="99">
        <f>$D$17*'Age Profiles'!CJ16</f>
        <v>0.002846242329116819</v>
      </c>
      <c r="CJ17" s="99">
        <f>$D$17*'Age Profiles'!CK16</f>
        <v>0.0026011067190315038</v>
      </c>
      <c r="CK17" s="99">
        <f>$D$17*'Age Profiles'!CL16</f>
        <v>0.0021831716121910308</v>
      </c>
      <c r="CL17" s="99">
        <f>$D$17*'Age Profiles'!CM16</f>
        <v>0.002029000625785844</v>
      </c>
      <c r="CM17" s="99">
        <f>$D$17*'Age Profiles'!CN16</f>
        <v>0.0017338423431511182</v>
      </c>
      <c r="CN17" s="99">
        <f>$D$17*'Age Profiles'!CO16</f>
        <v>0.001529826737557671</v>
      </c>
      <c r="CO17" s="99">
        <f>$D$17*'Age Profiles'!CP16</f>
        <v>0.0013578426735869136</v>
      </c>
      <c r="CP17" s="99">
        <f>$D$17*'Age Profiles'!CQ16</f>
        <v>0.0011553985824418853</v>
      </c>
      <c r="CQ17" s="99">
        <f>$D$17*'Age Profiles'!CR16</f>
        <v>0.0043636827458987774</v>
      </c>
      <c r="CR17" s="99">
        <f>ROW1</f>
        <v>0.004340828171487099</v>
      </c>
    </row>
    <row r="18" spans="1:96" ht="12.75">
      <c r="A18" t="s">
        <v>284</v>
      </c>
      <c r="B18" s="101"/>
      <c r="C18" s="103">
        <f>SUM(E18:CR18)</f>
        <v>1.0000000000000004</v>
      </c>
      <c r="D18" s="103">
        <f>1-ROW4</f>
        <v>0.9963581940633575</v>
      </c>
      <c r="E18" s="99">
        <f>$D$18*'Age Profiles'!F19</f>
        <v>0.0007801103448643509</v>
      </c>
      <c r="F18" s="99">
        <f>$D$18*'Age Profiles'!G19</f>
        <v>0.0008341937713598894</v>
      </c>
      <c r="G18" s="99">
        <f>$D$18*'Age Profiles'!H19</f>
        <v>0.0008468176034288078</v>
      </c>
      <c r="H18" s="99">
        <f>$D$18*'Age Profiles'!I19</f>
        <v>0.0008843359417191678</v>
      </c>
      <c r="I18" s="99">
        <f>$D$18*'Age Profiles'!J19</f>
        <v>0.0009392336065820782</v>
      </c>
      <c r="J18" s="99">
        <f>$D$18*'Age Profiles'!K19</f>
        <v>0.001003349894217978</v>
      </c>
      <c r="K18" s="99">
        <f>$D$18*'Age Profiles'!L19</f>
        <v>0.0010878758720182825</v>
      </c>
      <c r="L18" s="99">
        <f>$D$18*'Age Profiles'!M19</f>
        <v>0.0011710944489590222</v>
      </c>
      <c r="M18" s="99">
        <f>$D$18*'Age Profiles'!N19</f>
        <v>0.0012529227742629843</v>
      </c>
      <c r="N18" s="99">
        <f>$D$18*'Age Profiles'!O19</f>
        <v>0.0013578535349883065</v>
      </c>
      <c r="O18" s="99">
        <f>$D$18*'Age Profiles'!P19</f>
        <v>0.0014688028852849386</v>
      </c>
      <c r="P18" s="99">
        <f>$D$18*'Age Profiles'!Q19</f>
        <v>0.0015850233663538228</v>
      </c>
      <c r="Q18" s="99">
        <f>$D$18*'Age Profiles'!R19</f>
        <v>0.001721906422160375</v>
      </c>
      <c r="R18" s="99">
        <f>$D$18*'Age Profiles'!S19</f>
        <v>0.0017582990914177955</v>
      </c>
      <c r="S18" s="99">
        <f>$D$18*'Age Profiles'!T19</f>
        <v>0.0018252446711064323</v>
      </c>
      <c r="T18" s="99">
        <f>$D$18*'Age Profiles'!U19</f>
        <v>0.002166013655052438</v>
      </c>
      <c r="U18" s="99">
        <f>$D$18*'Age Profiles'!V19</f>
        <v>0.0023735512861895965</v>
      </c>
      <c r="V18" s="99">
        <f>$D$18*'Age Profiles'!W19</f>
        <v>0.0026961279638704817</v>
      </c>
      <c r="W18" s="99">
        <f>$D$18*'Age Profiles'!X19</f>
        <v>0.0031522882019940908</v>
      </c>
      <c r="X18" s="99">
        <f>$D$18*'Age Profiles'!Y19</f>
        <v>0.003965941438711258</v>
      </c>
      <c r="Y18" s="99">
        <f>$D$18*'Age Profiles'!Z19</f>
        <v>0.005003687875137089</v>
      </c>
      <c r="Z18" s="99">
        <f>$D$18*'Age Profiles'!AA19</f>
        <v>0.006211593235359527</v>
      </c>
      <c r="AA18" s="99">
        <f>$D$18*'Age Profiles'!AB19</f>
        <v>0.007462167124695128</v>
      </c>
      <c r="AB18" s="99">
        <f>$D$18*'Age Profiles'!AC19</f>
        <v>0.008403886104448864</v>
      </c>
      <c r="AC18" s="99">
        <f>$D$18*'Age Profiles'!AD19</f>
        <v>0.009575730033110385</v>
      </c>
      <c r="AD18" s="99">
        <f>$D$18*'Age Profiles'!AE19</f>
        <v>0.010827640798009061</v>
      </c>
      <c r="AE18" s="99">
        <f>$D$18*'Age Profiles'!AF19</f>
        <v>0.011873346410303522</v>
      </c>
      <c r="AF18" s="99">
        <f>$D$18*'Age Profiles'!AG19</f>
        <v>0.013407598999079185</v>
      </c>
      <c r="AG18" s="99">
        <f>$D$18*'Age Profiles'!AH19</f>
        <v>0.013952639573488435</v>
      </c>
      <c r="AH18" s="99">
        <f>$D$18*'Age Profiles'!AI19</f>
        <v>0.015163802866277085</v>
      </c>
      <c r="AI18" s="99">
        <f>$D$18*'Age Profiles'!AJ19</f>
        <v>0.01679937355102343</v>
      </c>
      <c r="AJ18" s="99">
        <f>$D$18*'Age Profiles'!AK19</f>
        <v>0.01868231285268892</v>
      </c>
      <c r="AK18" s="99">
        <f>$D$18*'Age Profiles'!AL19</f>
        <v>0.019940398299017646</v>
      </c>
      <c r="AL18" s="99">
        <f>$D$18*'Age Profiles'!AM19</f>
        <v>0.01962660908987136</v>
      </c>
      <c r="AM18" s="99">
        <f>$D$18*'Age Profiles'!AN19</f>
        <v>0.02002511700162834</v>
      </c>
      <c r="AN18" s="99">
        <f>$D$18*'Age Profiles'!AO19</f>
        <v>0.020659623244373652</v>
      </c>
      <c r="AO18" s="99">
        <f>$D$18*'Age Profiles'!AP19</f>
        <v>0.02175970912761822</v>
      </c>
      <c r="AP18" s="99">
        <f>$D$18*'Age Profiles'!AQ19</f>
        <v>0.023681468912925423</v>
      </c>
      <c r="AQ18" s="99">
        <f>$D$18*'Age Profiles'!AR19</f>
        <v>0.02444367001929217</v>
      </c>
      <c r="AR18" s="99">
        <f>$D$18*'Age Profiles'!AS19</f>
        <v>0.024629658497335682</v>
      </c>
      <c r="AS18" s="99">
        <f>$D$18*'Age Profiles'!AT19</f>
        <v>0.025110741924454373</v>
      </c>
      <c r="AT18" s="99">
        <f>$D$18*'Age Profiles'!AU19</f>
        <v>0.025786044016695233</v>
      </c>
      <c r="AU18" s="99">
        <f>$D$18*'Age Profiles'!AV19</f>
        <v>0.0267637825182057</v>
      </c>
      <c r="AV18" s="99">
        <f>$D$18*'Age Profiles'!AW19</f>
        <v>0.02617624420759442</v>
      </c>
      <c r="AW18" s="99">
        <f>$D$18*'Age Profiles'!AX19</f>
        <v>0.026692771731334997</v>
      </c>
      <c r="AX18" s="99">
        <f>$D$18*'Age Profiles'!AY19</f>
        <v>0.026803569643017094</v>
      </c>
      <c r="AY18" s="99">
        <f>$D$18*'Age Profiles'!AZ19</f>
        <v>0.026151687558126413</v>
      </c>
      <c r="AZ18" s="99">
        <f>$D$18*'Age Profiles'!BA19</f>
        <v>0.026651384351910393</v>
      </c>
      <c r="BA18" s="99">
        <f>$D$18*'Age Profiles'!BB19</f>
        <v>0.025730134516941706</v>
      </c>
      <c r="BB18" s="99">
        <f>$D$18*'Age Profiles'!BC19</f>
        <v>0.025169118826667683</v>
      </c>
      <c r="BC18" s="99">
        <f>$D$18*'Age Profiles'!BD19</f>
        <v>0.024573881446876403</v>
      </c>
      <c r="BD18" s="99">
        <f>$D$18*'Age Profiles'!BE19</f>
        <v>0.02418458885636913</v>
      </c>
      <c r="BE18" s="99">
        <f>$D$18*'Age Profiles'!BF19</f>
        <v>0.024272520881713486</v>
      </c>
      <c r="BF18" s="99">
        <f>$D$18*'Age Profiles'!BG19</f>
        <v>0.023623312001252783</v>
      </c>
      <c r="BG18" s="99">
        <f>$D$18*'Age Profiles'!BH19</f>
        <v>0.023527889089789013</v>
      </c>
      <c r="BH18" s="99">
        <f>$D$18*'Age Profiles'!BI19</f>
        <v>0.024682626004487784</v>
      </c>
      <c r="BI18" s="99">
        <f>$D$18*'Age Profiles'!BJ19</f>
        <v>0.01828120811720765</v>
      </c>
      <c r="BJ18" s="99">
        <f>$D$18*'Age Profiles'!BK19</f>
        <v>0.017848579262406704</v>
      </c>
      <c r="BK18" s="99">
        <f>$D$18*'Age Profiles'!BL19</f>
        <v>0.01703974985989051</v>
      </c>
      <c r="BL18" s="99">
        <f>$D$18*'Age Profiles'!BM19</f>
        <v>0.01697260325108</v>
      </c>
      <c r="BM18" s="99">
        <f>$D$18*'Age Profiles'!BN19</f>
        <v>0.014351317471989219</v>
      </c>
      <c r="BN18" s="99">
        <f>$D$18*'Age Profiles'!BO19</f>
        <v>0.012608462317931403</v>
      </c>
      <c r="BO18" s="99">
        <f>$D$18*'Age Profiles'!BP19</f>
        <v>0.011634552951822679</v>
      </c>
      <c r="BP18" s="99">
        <f>$D$18*'Age Profiles'!BQ19</f>
        <v>0.010407250428664224</v>
      </c>
      <c r="BQ18" s="99">
        <f>$D$18*'Age Profiles'!BR19</f>
        <v>0.009679971888322862</v>
      </c>
      <c r="BR18" s="99">
        <f>$D$18*'Age Profiles'!BS19</f>
        <v>0.008697963582301215</v>
      </c>
      <c r="BS18" s="99">
        <f>$D$18*'Age Profiles'!BT19</f>
        <v>0.008179253917866471</v>
      </c>
      <c r="BT18" s="99">
        <f>$D$18*'Age Profiles'!BU19</f>
        <v>0.007884079417970286</v>
      </c>
      <c r="BU18" s="99">
        <f>$D$18*'Age Profiles'!BV19</f>
        <v>0.006961402331113613</v>
      </c>
      <c r="BV18" s="99">
        <f>$D$18*'Age Profiles'!BW19</f>
        <v>0.006742724208037747</v>
      </c>
      <c r="BW18" s="99">
        <f>$D$18*'Age Profiles'!BX19</f>
        <v>0.006466613963326992</v>
      </c>
      <c r="BX18" s="99">
        <f>$D$18*'Age Profiles'!BY19</f>
        <v>0.006224782258486488</v>
      </c>
      <c r="BY18" s="99">
        <f>$D$18*'Age Profiles'!BZ19</f>
        <v>0.006129457583567863</v>
      </c>
      <c r="BZ18" s="99">
        <f>$D$18*'Age Profiles'!CA19</f>
        <v>0.005658864874554541</v>
      </c>
      <c r="CA18" s="99">
        <f>$D$18*'Age Profiles'!CB19</f>
        <v>0.005475332722573502</v>
      </c>
      <c r="CB18" s="99">
        <f>$D$18*'Age Profiles'!CC19</f>
        <v>0.0051840360847272395</v>
      </c>
      <c r="CC18" s="99">
        <f>$D$18*'Age Profiles'!CD19</f>
        <v>0.004827627165281655</v>
      </c>
      <c r="CD18" s="99">
        <f>$D$18*'Age Profiles'!CE19</f>
        <v>0.004582380543229259</v>
      </c>
      <c r="CE18" s="99">
        <f>$D$18*'Age Profiles'!CF19</f>
        <v>0.004134881779067068</v>
      </c>
      <c r="CF18" s="99">
        <f>$D$18*'Age Profiles'!CG19</f>
        <v>0.003674978682857789</v>
      </c>
      <c r="CG18" s="99">
        <f>$D$18*'Age Profiles'!CH19</f>
        <v>0.0033434013769233968</v>
      </c>
      <c r="CH18" s="99">
        <f>$D$18*'Age Profiles'!CI19</f>
        <v>0.0030849415555122806</v>
      </c>
      <c r="CI18" s="99">
        <f>$D$18*'Age Profiles'!CJ19</f>
        <v>0.00283233129352352</v>
      </c>
      <c r="CJ18" s="99">
        <f>$D$18*'Age Profiles'!CK19</f>
        <v>0.002402287503958984</v>
      </c>
      <c r="CK18" s="99">
        <f>$D$18*'Age Profiles'!CL19</f>
        <v>0.0022467315654002514</v>
      </c>
      <c r="CL18" s="99">
        <f>$D$18*'Age Profiles'!CM19</f>
        <v>0.0019434992840399999</v>
      </c>
      <c r="CM18" s="99">
        <f>$D$18*'Age Profiles'!CN19</f>
        <v>0.0017301195169022528</v>
      </c>
      <c r="CN18" s="99">
        <f>$D$18*'Age Profiles'!CO19</f>
        <v>0.0015488024555823047</v>
      </c>
      <c r="CO18" s="99">
        <f>$D$18*'Age Profiles'!CP19</f>
        <v>0.0013338551434898677</v>
      </c>
      <c r="CP18" s="99">
        <f>$D$18*'Age Profiles'!CQ19</f>
        <v>0.0011333376191773313</v>
      </c>
      <c r="CQ18" s="99">
        <f>$D$18*'Age Profiles'!CR19</f>
        <v>0.004209494118908487</v>
      </c>
      <c r="CR18" s="99">
        <f>ROW4</f>
        <v>0.003641805936642554</v>
      </c>
    </row>
    <row r="20" ht="12.75">
      <c r="E20" s="96"/>
    </row>
    <row r="21" ht="12.75">
      <c r="E21" s="96"/>
    </row>
  </sheetData>
  <mergeCells count="4">
    <mergeCell ref="C3:C4"/>
    <mergeCell ref="D3:CQ3"/>
    <mergeCell ref="CR3:CR4"/>
    <mergeCell ref="A16:I16"/>
  </mergeCells>
  <printOptions/>
  <pageMargins left="0.7479166666666667" right="0.7479166666666667" top="0.9840277777777777" bottom="0.9840277777777777"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CS22"/>
  <sheetViews>
    <sheetView workbookViewId="0" topLeftCell="A1">
      <selection activeCell="A1" sqref="A1"/>
    </sheetView>
  </sheetViews>
  <sheetFormatPr defaultColWidth="9.140625" defaultRowHeight="12.75"/>
  <cols>
    <col min="1" max="1" width="29.7109375" style="0" customWidth="1"/>
    <col min="2" max="2" width="5.421875" style="0" customWidth="1"/>
    <col min="4" max="4" width="9.57421875" style="0" customWidth="1"/>
    <col min="5" max="21" width="9.28125" style="0" customWidth="1"/>
    <col min="22" max="39" width="9.57421875" style="0" customWidth="1"/>
    <col min="40" max="47" width="9.28125" style="0" customWidth="1"/>
    <col min="48" max="61" width="10.140625" style="0" customWidth="1"/>
    <col min="62" max="75" width="9.28125" style="0" customWidth="1"/>
    <col min="76" max="76" width="10.140625" style="0" customWidth="1"/>
    <col min="77" max="77" width="9.28125" style="0" customWidth="1"/>
    <col min="78" max="80" width="10.140625" style="0" customWidth="1"/>
    <col min="81" max="95" width="9.28125" style="0" customWidth="1"/>
  </cols>
  <sheetData>
    <row r="1" spans="1:96" ht="12.75">
      <c r="A1" s="86" t="s">
        <v>285</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row>
    <row r="2" spans="1:96" ht="6"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row>
    <row r="3" spans="1:96" ht="12.75">
      <c r="A3" s="88"/>
      <c r="B3" s="68"/>
      <c r="C3" s="149" t="s">
        <v>39</v>
      </c>
      <c r="D3" s="151" t="s">
        <v>164</v>
      </c>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49" t="s">
        <v>232</v>
      </c>
    </row>
    <row r="4" spans="1:96" ht="12.75">
      <c r="A4" s="92" t="s">
        <v>210</v>
      </c>
      <c r="B4" s="16" t="s">
        <v>247</v>
      </c>
      <c r="C4" s="149"/>
      <c r="D4" s="50" t="s">
        <v>39</v>
      </c>
      <c r="E4" s="41">
        <v>0</v>
      </c>
      <c r="F4" s="41">
        <v>1</v>
      </c>
      <c r="G4" s="41">
        <v>2</v>
      </c>
      <c r="H4" s="41">
        <v>3</v>
      </c>
      <c r="I4" s="41">
        <v>4</v>
      </c>
      <c r="J4" s="41">
        <v>5</v>
      </c>
      <c r="K4" s="41">
        <v>6</v>
      </c>
      <c r="L4" s="41">
        <v>7</v>
      </c>
      <c r="M4" s="41">
        <v>8</v>
      </c>
      <c r="N4" s="41">
        <v>9</v>
      </c>
      <c r="O4" s="41">
        <v>10</v>
      </c>
      <c r="P4" s="41">
        <v>11</v>
      </c>
      <c r="Q4" s="41">
        <v>12</v>
      </c>
      <c r="R4" s="41">
        <v>13</v>
      </c>
      <c r="S4" s="41">
        <v>14</v>
      </c>
      <c r="T4" s="41">
        <v>15</v>
      </c>
      <c r="U4" s="41">
        <v>16</v>
      </c>
      <c r="V4" s="41">
        <v>17</v>
      </c>
      <c r="W4" s="41">
        <v>18</v>
      </c>
      <c r="X4" s="41">
        <v>19</v>
      </c>
      <c r="Y4" s="41">
        <v>20</v>
      </c>
      <c r="Z4" s="41">
        <v>21</v>
      </c>
      <c r="AA4" s="41">
        <v>22</v>
      </c>
      <c r="AB4" s="41">
        <v>23</v>
      </c>
      <c r="AC4" s="41">
        <v>24</v>
      </c>
      <c r="AD4" s="41">
        <v>25</v>
      </c>
      <c r="AE4" s="41">
        <v>26</v>
      </c>
      <c r="AF4" s="41">
        <v>27</v>
      </c>
      <c r="AG4" s="41">
        <v>28</v>
      </c>
      <c r="AH4" s="41">
        <v>29</v>
      </c>
      <c r="AI4" s="41">
        <v>30</v>
      </c>
      <c r="AJ4" s="41">
        <v>31</v>
      </c>
      <c r="AK4" s="41">
        <v>32</v>
      </c>
      <c r="AL4" s="41">
        <v>33</v>
      </c>
      <c r="AM4" s="41">
        <v>34</v>
      </c>
      <c r="AN4" s="41">
        <v>35</v>
      </c>
      <c r="AO4" s="41">
        <v>36</v>
      </c>
      <c r="AP4" s="41">
        <v>37</v>
      </c>
      <c r="AQ4" s="41">
        <v>38</v>
      </c>
      <c r="AR4" s="41">
        <v>39</v>
      </c>
      <c r="AS4" s="41">
        <v>40</v>
      </c>
      <c r="AT4" s="41">
        <v>41</v>
      </c>
      <c r="AU4" s="41">
        <v>42</v>
      </c>
      <c r="AV4" s="41">
        <v>43</v>
      </c>
      <c r="AW4" s="41">
        <v>44</v>
      </c>
      <c r="AX4" s="41">
        <v>45</v>
      </c>
      <c r="AY4" s="41">
        <v>46</v>
      </c>
      <c r="AZ4" s="41">
        <v>47</v>
      </c>
      <c r="BA4" s="41">
        <v>48</v>
      </c>
      <c r="BB4" s="41">
        <v>49</v>
      </c>
      <c r="BC4" s="41">
        <v>50</v>
      </c>
      <c r="BD4" s="41">
        <v>51</v>
      </c>
      <c r="BE4" s="41">
        <v>52</v>
      </c>
      <c r="BF4" s="41">
        <v>53</v>
      </c>
      <c r="BG4" s="41">
        <v>54</v>
      </c>
      <c r="BH4" s="41">
        <v>55</v>
      </c>
      <c r="BI4" s="41">
        <v>56</v>
      </c>
      <c r="BJ4" s="41">
        <v>57</v>
      </c>
      <c r="BK4" s="41">
        <v>58</v>
      </c>
      <c r="BL4" s="41">
        <v>59</v>
      </c>
      <c r="BM4" s="41">
        <v>60</v>
      </c>
      <c r="BN4" s="41">
        <v>61</v>
      </c>
      <c r="BO4" s="41">
        <v>62</v>
      </c>
      <c r="BP4" s="41">
        <v>63</v>
      </c>
      <c r="BQ4" s="41">
        <v>64</v>
      </c>
      <c r="BR4" s="41">
        <v>65</v>
      </c>
      <c r="BS4" s="41">
        <v>66</v>
      </c>
      <c r="BT4" s="41">
        <v>67</v>
      </c>
      <c r="BU4" s="41">
        <v>68</v>
      </c>
      <c r="BV4" s="41">
        <v>69</v>
      </c>
      <c r="BW4" s="41">
        <v>70</v>
      </c>
      <c r="BX4" s="41">
        <v>71</v>
      </c>
      <c r="BY4" s="41">
        <v>72</v>
      </c>
      <c r="BZ4" s="41">
        <v>73</v>
      </c>
      <c r="CA4" s="41">
        <v>74</v>
      </c>
      <c r="CB4" s="41">
        <v>75</v>
      </c>
      <c r="CC4" s="41">
        <v>76</v>
      </c>
      <c r="CD4" s="41">
        <v>77</v>
      </c>
      <c r="CE4" s="41">
        <v>78</v>
      </c>
      <c r="CF4" s="41">
        <v>79</v>
      </c>
      <c r="CG4" s="41">
        <v>80</v>
      </c>
      <c r="CH4" s="41">
        <v>81</v>
      </c>
      <c r="CI4" s="41">
        <v>82</v>
      </c>
      <c r="CJ4" s="41">
        <v>83</v>
      </c>
      <c r="CK4" s="41">
        <v>84</v>
      </c>
      <c r="CL4" s="41">
        <v>85</v>
      </c>
      <c r="CM4" s="41">
        <v>86</v>
      </c>
      <c r="CN4" s="41">
        <v>87</v>
      </c>
      <c r="CO4" s="41">
        <v>88</v>
      </c>
      <c r="CP4" s="41">
        <v>89</v>
      </c>
      <c r="CQ4" s="41" t="s">
        <v>165</v>
      </c>
      <c r="CR4" s="149"/>
    </row>
    <row r="5" spans="1:96" s="7" customFormat="1" ht="12.75">
      <c r="A5" s="67"/>
      <c r="B5" s="67"/>
      <c r="C5" s="100" t="s">
        <v>248</v>
      </c>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row>
    <row r="6" spans="1:97" ht="12.75">
      <c r="A6" t="s">
        <v>243</v>
      </c>
      <c r="B6" s="101">
        <v>1</v>
      </c>
      <c r="C6" s="93">
        <f>SUM(E6:CR6)</f>
        <v>5.639932965095795E-14</v>
      </c>
      <c r="D6" s="93">
        <f>SUM(E6:CQ6)</f>
        <v>-3.6323991411461396</v>
      </c>
      <c r="E6" s="93">
        <f aca="true" t="shared" si="0" ref="E6:AJ6">E21</f>
        <v>4.067254289847446</v>
      </c>
      <c r="F6" s="93">
        <f t="shared" si="0"/>
        <v>0.17866369531937512</v>
      </c>
      <c r="G6" s="93">
        <f t="shared" si="0"/>
        <v>0.19484686867464743</v>
      </c>
      <c r="H6" s="93">
        <f t="shared" si="0"/>
        <v>0.20319488563897692</v>
      </c>
      <c r="I6" s="93">
        <f t="shared" si="0"/>
        <v>0.2266685658888477</v>
      </c>
      <c r="J6" s="93">
        <f t="shared" si="0"/>
        <v>0.24908111028766058</v>
      </c>
      <c r="K6" s="93">
        <f t="shared" si="0"/>
        <v>0.2678309803001258</v>
      </c>
      <c r="L6" s="93">
        <f t="shared" si="0"/>
        <v>0.2767742822201848</v>
      </c>
      <c r="M6" s="93">
        <f t="shared" si="0"/>
        <v>0.3064017122327122</v>
      </c>
      <c r="N6" s="93">
        <f t="shared" si="0"/>
        <v>0.3332105470579449</v>
      </c>
      <c r="O6" s="93">
        <f t="shared" si="0"/>
        <v>0.37256731035402263</v>
      </c>
      <c r="P6" s="93">
        <f t="shared" si="0"/>
        <v>0.3918399351083079</v>
      </c>
      <c r="Q6" s="93">
        <f t="shared" si="0"/>
        <v>0.4647938742378942</v>
      </c>
      <c r="R6" s="93">
        <f t="shared" si="0"/>
        <v>0.4510726052968312</v>
      </c>
      <c r="S6" s="93">
        <f t="shared" si="0"/>
        <v>0.406535245191995</v>
      </c>
      <c r="T6" s="93">
        <f t="shared" si="0"/>
        <v>1.8010536146427913</v>
      </c>
      <c r="U6" s="93">
        <f t="shared" si="0"/>
        <v>0.9163825426924994</v>
      </c>
      <c r="V6" s="93">
        <f t="shared" si="0"/>
        <v>1.4955869879773274</v>
      </c>
      <c r="W6" s="93">
        <f t="shared" si="0"/>
        <v>2.5490845494612433</v>
      </c>
      <c r="X6" s="93">
        <f t="shared" si="0"/>
        <v>3.74812680137557</v>
      </c>
      <c r="Y6" s="93">
        <f t="shared" si="0"/>
        <v>5.0278236426251635</v>
      </c>
      <c r="Z6" s="93">
        <f t="shared" si="0"/>
        <v>5.786924106351379</v>
      </c>
      <c r="AA6" s="93">
        <f t="shared" si="0"/>
        <v>6.431912024674787</v>
      </c>
      <c r="AB6" s="93">
        <f t="shared" si="0"/>
        <v>6.930023473246388</v>
      </c>
      <c r="AC6" s="93">
        <f t="shared" si="0"/>
        <v>7.425632715838907</v>
      </c>
      <c r="AD6" s="93">
        <f t="shared" si="0"/>
        <v>7.05085008040598</v>
      </c>
      <c r="AE6" s="93">
        <f t="shared" si="0"/>
        <v>6.791102299623024</v>
      </c>
      <c r="AF6" s="93">
        <f t="shared" si="0"/>
        <v>5.63826628277256</v>
      </c>
      <c r="AG6" s="93">
        <f t="shared" si="0"/>
        <v>4.548892830990137</v>
      </c>
      <c r="AH6" s="93">
        <f t="shared" si="0"/>
        <v>3.8879036519307744</v>
      </c>
      <c r="AI6" s="93">
        <f t="shared" si="0"/>
        <v>3.821024115190957</v>
      </c>
      <c r="AJ6" s="93">
        <f t="shared" si="0"/>
        <v>3.7613818101469447</v>
      </c>
      <c r="AK6" s="93">
        <f aca="true" t="shared" si="1" ref="AK6:BP6">AK21</f>
        <v>3.5612065882654242</v>
      </c>
      <c r="AL6" s="93">
        <f t="shared" si="1"/>
        <v>3.325678802714191</v>
      </c>
      <c r="AM6" s="93">
        <f t="shared" si="1"/>
        <v>2.956588816222764</v>
      </c>
      <c r="AN6" s="93">
        <f t="shared" si="1"/>
        <v>1.8944531354183933</v>
      </c>
      <c r="AO6" s="93">
        <f t="shared" si="1"/>
        <v>1.3600703102570186</v>
      </c>
      <c r="AP6" s="93">
        <f t="shared" si="1"/>
        <v>0.7421380331017107</v>
      </c>
      <c r="AQ6" s="93">
        <f t="shared" si="1"/>
        <v>0.46504162880231725</v>
      </c>
      <c r="AR6" s="93">
        <f t="shared" si="1"/>
        <v>-0.2643183806798364</v>
      </c>
      <c r="AS6" s="93">
        <f t="shared" si="1"/>
        <v>0.38600541353211104</v>
      </c>
      <c r="AT6" s="93">
        <f t="shared" si="1"/>
        <v>0.343712945770826</v>
      </c>
      <c r="AU6" s="93">
        <f t="shared" si="1"/>
        <v>0.7520375627225147</v>
      </c>
      <c r="AV6" s="93">
        <f t="shared" si="1"/>
        <v>0.6636426907514945</v>
      </c>
      <c r="AW6" s="93">
        <f t="shared" si="1"/>
        <v>0.6027892843053121</v>
      </c>
      <c r="AX6" s="93">
        <f t="shared" si="1"/>
        <v>0.09997177918719813</v>
      </c>
      <c r="AY6" s="93">
        <f t="shared" si="1"/>
        <v>-0.11567983428483564</v>
      </c>
      <c r="AZ6" s="93">
        <f t="shared" si="1"/>
        <v>-0.1707691712637993</v>
      </c>
      <c r="BA6" s="93">
        <f t="shared" si="1"/>
        <v>-1.0248586201880565</v>
      </c>
      <c r="BB6" s="93">
        <f t="shared" si="1"/>
        <v>-0.7151156478501223</v>
      </c>
      <c r="BC6" s="93">
        <f t="shared" si="1"/>
        <v>-0.9969630828736291</v>
      </c>
      <c r="BD6" s="93">
        <f t="shared" si="1"/>
        <v>-0.9713906965051842</v>
      </c>
      <c r="BE6" s="93">
        <f t="shared" si="1"/>
        <v>-1.3844180724900066</v>
      </c>
      <c r="BF6" s="93">
        <f t="shared" si="1"/>
        <v>-0.8462192712122412</v>
      </c>
      <c r="BG6" s="93">
        <f t="shared" si="1"/>
        <v>-1.7364678930505604</v>
      </c>
      <c r="BH6" s="93">
        <f t="shared" si="1"/>
        <v>-2.217114374774167</v>
      </c>
      <c r="BI6" s="93">
        <f t="shared" si="1"/>
        <v>-3.866990275826064</v>
      </c>
      <c r="BJ6" s="93">
        <f t="shared" si="1"/>
        <v>-3.8526205075989104</v>
      </c>
      <c r="BK6" s="93">
        <f t="shared" si="1"/>
        <v>-4.734146138376695</v>
      </c>
      <c r="BL6" s="93">
        <f t="shared" si="1"/>
        <v>-5.042390457948022</v>
      </c>
      <c r="BM6" s="93">
        <f t="shared" si="1"/>
        <v>-5.73061591455092</v>
      </c>
      <c r="BN6" s="93">
        <f t="shared" si="1"/>
        <v>-5.722485549885733</v>
      </c>
      <c r="BO6" s="93">
        <f t="shared" si="1"/>
        <v>-4.882688794402105</v>
      </c>
      <c r="BP6" s="93">
        <f t="shared" si="1"/>
        <v>-5.057246911499035</v>
      </c>
      <c r="BQ6" s="93">
        <f aca="true" t="shared" si="2" ref="BQ6:CR6">BQ21</f>
        <v>-4.144540381511372</v>
      </c>
      <c r="BR6" s="93">
        <f t="shared" si="2"/>
        <v>-3.668546770841216</v>
      </c>
      <c r="BS6" s="93">
        <f t="shared" si="2"/>
        <v>-3.127386255740332</v>
      </c>
      <c r="BT6" s="93">
        <f t="shared" si="2"/>
        <v>-2.7657457536637295</v>
      </c>
      <c r="BU6" s="93">
        <f t="shared" si="2"/>
        <v>-2.7798389779173887</v>
      </c>
      <c r="BV6" s="93">
        <f t="shared" si="2"/>
        <v>-2.3236926917416696</v>
      </c>
      <c r="BW6" s="93">
        <f t="shared" si="2"/>
        <v>-2.231270936144937</v>
      </c>
      <c r="BX6" s="93">
        <f t="shared" si="2"/>
        <v>-2.143330686776967</v>
      </c>
      <c r="BY6" s="93">
        <f t="shared" si="2"/>
        <v>-2.1053870828109957</v>
      </c>
      <c r="BZ6" s="93">
        <f t="shared" si="2"/>
        <v>-1.976455759081791</v>
      </c>
      <c r="CA6" s="93">
        <f t="shared" si="2"/>
        <v>-2.0188762210173046</v>
      </c>
      <c r="CB6" s="93">
        <f t="shared" si="2"/>
        <v>-1.976897430598237</v>
      </c>
      <c r="CC6" s="93">
        <f t="shared" si="2"/>
        <v>-2.032362585163453</v>
      </c>
      <c r="CD6" s="93">
        <f t="shared" si="2"/>
        <v>-2.168836252185871</v>
      </c>
      <c r="CE6" s="93">
        <f t="shared" si="2"/>
        <v>-2.360870901476599</v>
      </c>
      <c r="CF6" s="93">
        <f t="shared" si="2"/>
        <v>-2.266475759089457</v>
      </c>
      <c r="CG6" s="93">
        <f t="shared" si="2"/>
        <v>-2.0900417196394896</v>
      </c>
      <c r="CH6" s="93">
        <f t="shared" si="2"/>
        <v>-1.3326405205796872</v>
      </c>
      <c r="CI6" s="93">
        <f t="shared" si="2"/>
        <v>-1.2479802289272375</v>
      </c>
      <c r="CJ6" s="93">
        <f t="shared" si="2"/>
        <v>-1.2144796969562066</v>
      </c>
      <c r="CK6" s="93">
        <f t="shared" si="2"/>
        <v>-1.1432960537336097</v>
      </c>
      <c r="CL6" s="93">
        <f t="shared" si="2"/>
        <v>-1.1405443462812497</v>
      </c>
      <c r="CM6" s="93">
        <f t="shared" si="2"/>
        <v>-1.0958840586258314</v>
      </c>
      <c r="CN6" s="93">
        <f t="shared" si="2"/>
        <v>-1.0462590421319158</v>
      </c>
      <c r="CO6" s="93">
        <f t="shared" si="2"/>
        <v>-0.9987733252548325</v>
      </c>
      <c r="CP6" s="93">
        <f t="shared" si="2"/>
        <v>-0.9333672513115436</v>
      </c>
      <c r="CQ6" s="93">
        <f t="shared" si="2"/>
        <v>-5.122163285337976</v>
      </c>
      <c r="CR6" s="93">
        <f t="shared" si="2"/>
        <v>3.632399141146196</v>
      </c>
      <c r="CS6" t="s">
        <v>250</v>
      </c>
    </row>
    <row r="7" spans="2:97" ht="12.75">
      <c r="B7" s="101"/>
      <c r="C7" s="102" t="s">
        <v>251</v>
      </c>
      <c r="CS7" t="s">
        <v>250</v>
      </c>
    </row>
    <row r="8" spans="1:97" ht="12.75">
      <c r="A8" t="s">
        <v>243</v>
      </c>
      <c r="B8" s="101">
        <v>1</v>
      </c>
      <c r="E8" s="93">
        <f>E6/'Age Profiles'!C4*'Macro Controls'!$D$5/'Macro Controls'!$D$20</f>
        <v>1008.8692316968644</v>
      </c>
      <c r="F8" s="93">
        <f>F6/'Age Profiles'!D4*'Macro Controls'!$D$5/'Macro Controls'!$D$20</f>
        <v>44.782560007383005</v>
      </c>
      <c r="G8" s="93">
        <f>G6/'Age Profiles'!E4*'Macro Controls'!$D$5/'Macro Controls'!$D$20</f>
        <v>48.23200167995304</v>
      </c>
      <c r="H8" s="93">
        <f>H6/'Age Profiles'!F4*'Macro Controls'!$D$5/'Macro Controls'!$D$20</f>
        <v>52.347568169862065</v>
      </c>
      <c r="I8" s="93">
        <f>I6/'Age Profiles'!G4*'Macro Controls'!$D$5/'Macro Controls'!$D$20</f>
        <v>59.09516994599034</v>
      </c>
      <c r="J8" s="93">
        <f>J6/'Age Profiles'!H4*'Macro Controls'!$D$5/'Macro Controls'!$D$20</f>
        <v>64.76088403039822</v>
      </c>
      <c r="K8" s="93">
        <f>K6/'Age Profiles'!I4*'Macro Controls'!$D$5/'Macro Controls'!$D$20</f>
        <v>69.13935086746575</v>
      </c>
      <c r="L8" s="93">
        <f>L6/'Age Profiles'!J4*'Macro Controls'!$D$5/'Macro Controls'!$D$20</f>
        <v>69.92461492291152</v>
      </c>
      <c r="M8" s="93">
        <f>M6/'Age Profiles'!K4*'Macro Controls'!$D$5/'Macro Controls'!$D$20</f>
        <v>76.14589417934798</v>
      </c>
      <c r="N8" s="93">
        <f>N6/'Age Profiles'!L4*'Macro Controls'!$D$5/'Macro Controls'!$D$20</f>
        <v>82.092005437301</v>
      </c>
      <c r="O8" s="93">
        <f>O6/'Age Profiles'!M4*'Macro Controls'!$D$5/'Macro Controls'!$D$20</f>
        <v>89.9077123149678</v>
      </c>
      <c r="P8" s="93">
        <f>P6/'Age Profiles'!N4*'Macro Controls'!$D$5/'Macro Controls'!$D$20</f>
        <v>92.95015625523246</v>
      </c>
      <c r="Q8" s="93">
        <f>Q6/'Age Profiles'!O4*'Macro Controls'!$D$5/'Macro Controls'!$D$20</f>
        <v>108.50487606933903</v>
      </c>
      <c r="R8" s="93">
        <f>R6/'Age Profiles'!P4*'Macro Controls'!$D$5/'Macro Controls'!$D$20</f>
        <v>103.44361459967486</v>
      </c>
      <c r="S8" s="93">
        <f>S6/'Age Profiles'!Q4*'Macro Controls'!$D$5/'Macro Controls'!$D$20</f>
        <v>96.89596211064608</v>
      </c>
      <c r="T8" s="93">
        <f>T6/'Age Profiles'!R4*'Macro Controls'!$D$5/'Macro Controls'!$D$20</f>
        <v>436.2916014169223</v>
      </c>
      <c r="U8" s="93">
        <f>U6/'Age Profiles'!S4*'Macro Controls'!$D$5/'Macro Controls'!$D$20</f>
        <v>224.5784094018144</v>
      </c>
      <c r="V8" s="93">
        <f>V6/'Age Profiles'!T4*'Macro Controls'!$D$5/'Macro Controls'!$D$20</f>
        <v>364.7784707554749</v>
      </c>
      <c r="W8" s="93">
        <f>W6/'Age Profiles'!U4*'Macro Controls'!$D$5/'Macro Controls'!$D$20</f>
        <v>618.1251737037185</v>
      </c>
      <c r="X8" s="93">
        <f>X6/'Age Profiles'!V4*'Macro Controls'!$D$5/'Macro Controls'!$D$20</f>
        <v>924.3136072647334</v>
      </c>
      <c r="Y8" s="93">
        <f>Y6/'Age Profiles'!W4*'Macro Controls'!$D$5/'Macro Controls'!$D$20</f>
        <v>1216.3042847744866</v>
      </c>
      <c r="Z8" s="93">
        <f>Z6/'Age Profiles'!X4*'Macro Controls'!$D$5/'Macro Controls'!$D$20</f>
        <v>1385.6136853476864</v>
      </c>
      <c r="AA8" s="93">
        <f>AA6/'Age Profiles'!Y4*'Macro Controls'!$D$5/'Macro Controls'!$D$20</f>
        <v>1522.2808264722355</v>
      </c>
      <c r="AB8" s="93">
        <f>AB6/'Age Profiles'!Z4*'Macro Controls'!$D$5/'Macro Controls'!$D$20</f>
        <v>1643.1929889831488</v>
      </c>
      <c r="AC8" s="93">
        <f>AC6/'Age Profiles'!AA4*'Macro Controls'!$D$5/'Macro Controls'!$D$20</f>
        <v>1849.2207203250034</v>
      </c>
      <c r="AD8" s="93">
        <f>AD6/'Age Profiles'!AB4*'Macro Controls'!$D$5/'Macro Controls'!$D$20</f>
        <v>1808.21535541278</v>
      </c>
      <c r="AE8" s="93">
        <f>AE6/'Age Profiles'!AC4*'Macro Controls'!$D$5/'Macro Controls'!$D$20</f>
        <v>1764.2535300446016</v>
      </c>
      <c r="AF8" s="93">
        <f>AF6/'Age Profiles'!AD4*'Macro Controls'!$D$5/'Macro Controls'!$D$20</f>
        <v>1502.1889100566398</v>
      </c>
      <c r="AG8" s="93">
        <f>AG6/'Age Profiles'!AE4*'Macro Controls'!$D$5/'Macro Controls'!$D$20</f>
        <v>1175.8425814941272</v>
      </c>
      <c r="AH8" s="93">
        <f>AH6/'Age Profiles'!AF4*'Macro Controls'!$D$5/'Macro Controls'!$D$20</f>
        <v>1033.4908378901737</v>
      </c>
      <c r="AI8" s="93">
        <f>AI6/'Age Profiles'!AG4*'Macro Controls'!$D$5/'Macro Controls'!$D$20</f>
        <v>989.463257815301</v>
      </c>
      <c r="AJ8" s="93">
        <f>AJ6/'Age Profiles'!AH4*'Macro Controls'!$D$5/'Macro Controls'!$D$20</f>
        <v>927.4248020507654</v>
      </c>
      <c r="AK8" s="93">
        <f>AK6/'Age Profiles'!AI4*'Macro Controls'!$D$5/'Macro Controls'!$D$20</f>
        <v>829.8969734323522</v>
      </c>
      <c r="AL8" s="93">
        <f>AL6/'Age Profiles'!AJ4*'Macro Controls'!$D$5/'Macro Controls'!$D$20</f>
        <v>759.3409678249427</v>
      </c>
      <c r="AM8" s="93">
        <f>AM6/'Age Profiles'!AK4*'Macro Controls'!$D$5/'Macro Controls'!$D$20</f>
        <v>714.4785807188563</v>
      </c>
      <c r="AN8" s="93">
        <f>AN6/'Age Profiles'!AL4*'Macro Controls'!$D$5/'Macro Controls'!$D$20</f>
        <v>465.9565690232658</v>
      </c>
      <c r="AO8" s="93">
        <f>AO6/'Age Profiles'!AM4*'Macro Controls'!$D$5/'Macro Controls'!$D$20</f>
        <v>333.2803976459414</v>
      </c>
      <c r="AP8" s="93">
        <f>AP6/'Age Profiles'!AN4*'Macro Controls'!$D$5/'Macro Controls'!$D$20</f>
        <v>176.59887033479268</v>
      </c>
      <c r="AQ8" s="93">
        <f>AQ6/'Age Profiles'!AO4*'Macro Controls'!$D$5/'Macro Controls'!$D$20</f>
        <v>103.45523543465491</v>
      </c>
      <c r="AR8" s="93">
        <f>AR6/'Age Profiles'!AP4*'Macro Controls'!$D$5/'Macro Controls'!$D$20</f>
        <v>-57.85216411358643</v>
      </c>
      <c r="AS8" s="93">
        <f>AS6/'Age Profiles'!AQ4*'Macro Controls'!$D$5/'Macro Controls'!$D$20</f>
        <v>84.68154559030569</v>
      </c>
      <c r="AT8" s="93">
        <f>AT6/'Age Profiles'!AR4*'Macro Controls'!$D$5/'Macro Controls'!$D$20</f>
        <v>75.11321098539621</v>
      </c>
      <c r="AU8" s="93">
        <f>AU6/'Age Profiles'!AS4*'Macro Controls'!$D$5/'Macro Controls'!$D$20</f>
        <v>162.58000779188782</v>
      </c>
      <c r="AV8" s="93">
        <f>AV6/'Age Profiles'!AT4*'Macro Controls'!$D$5/'Macro Controls'!$D$20</f>
        <v>140.88633601936243</v>
      </c>
      <c r="AW8" s="93">
        <f>AW6/'Age Profiles'!AU4*'Macro Controls'!$D$5/'Macro Controls'!$D$20</f>
        <v>133.33208381431035</v>
      </c>
      <c r="AX8" s="93">
        <f>AX6/'Age Profiles'!AV4*'Macro Controls'!$D$5/'Macro Controls'!$D$20</f>
        <v>22.09136544774782</v>
      </c>
      <c r="AY8" s="93">
        <f>AY6/'Age Profiles'!AW4*'Macro Controls'!$D$5/'Macro Controls'!$D$20</f>
        <v>-25.852108271688802</v>
      </c>
      <c r="AZ8" s="93">
        <f>AZ6/'Age Profiles'!AX4*'Macro Controls'!$D$5/'Macro Controls'!$D$20</f>
        <v>-39.68330612873825</v>
      </c>
      <c r="BA8" s="93">
        <f>BA6/'Age Profiles'!AY4*'Macro Controls'!$D$5/'Macro Controls'!$D$20</f>
        <v>-237.040891421696</v>
      </c>
      <c r="BB8" s="93">
        <f>BB6/'Age Profiles'!AZ4*'Macro Controls'!$D$5/'Macro Controls'!$D$20</f>
        <v>-172.79898701803762</v>
      </c>
      <c r="BC8" s="93">
        <f>BC6/'Age Profiles'!BA4*'Macro Controls'!$D$5/'Macro Controls'!$D$20</f>
        <v>-248.9544109072612</v>
      </c>
      <c r="BD8" s="93">
        <f>BD6/'Age Profiles'!BB4*'Macro Controls'!$D$5/'Macro Controls'!$D$20</f>
        <v>-250.698032310053</v>
      </c>
      <c r="BE8" s="93">
        <f>BE6/'Age Profiles'!BC4*'Macro Controls'!$D$5/'Macro Controls'!$D$20</f>
        <v>-366.6087629287237</v>
      </c>
      <c r="BF8" s="93">
        <f>BF6/'Age Profiles'!BD4*'Macro Controls'!$D$5/'Macro Controls'!$D$20</f>
        <v>-224.79167562206564</v>
      </c>
      <c r="BG8" s="93">
        <f>BG6/'Age Profiles'!BE4*'Macro Controls'!$D$5/'Macro Controls'!$D$20</f>
        <v>-479.5158562244768</v>
      </c>
      <c r="BH8" s="93">
        <f>BH6/'Age Profiles'!BF4*'Macro Controls'!$D$5/'Macro Controls'!$D$20</f>
        <v>-617.581121871179</v>
      </c>
      <c r="BI8" s="93">
        <f>BI6/'Age Profiles'!BG4*'Macro Controls'!$D$5/'Macro Controls'!$D$20</f>
        <v>-1027.5461927487167</v>
      </c>
      <c r="BJ8" s="93">
        <f>BJ6/'Age Profiles'!BH4*'Macro Controls'!$D$5/'Macro Controls'!$D$20</f>
        <v>-1370.3624357786653</v>
      </c>
      <c r="BK8" s="93">
        <f>BK6/'Age Profiles'!BI4*'Macro Controls'!$D$5/'Macro Controls'!$D$20</f>
        <v>-1690.0463975087382</v>
      </c>
      <c r="BL8" s="93">
        <f>BL6/'Age Profiles'!BJ4*'Macro Controls'!$D$5/'Macro Controls'!$D$20</f>
        <v>-1828.94436077977</v>
      </c>
      <c r="BM8" s="93">
        <f>BM6/'Age Profiles'!BK4*'Macro Controls'!$D$5/'Macro Controls'!$D$20</f>
        <v>-2011.9559532752983</v>
      </c>
      <c r="BN8" s="93">
        <f>BN6/'Age Profiles'!BL4*'Macro Controls'!$D$5/'Macro Controls'!$D$20</f>
        <v>-2276.8123630868336</v>
      </c>
      <c r="BO8" s="93">
        <f>BO6/'Age Profiles'!BM4*'Macro Controls'!$D$5/'Macro Controls'!$D$20</f>
        <v>-2094.1024268784886</v>
      </c>
      <c r="BP8" s="93">
        <f>BP6/'Age Profiles'!BN4*'Macro Controls'!$D$5/'Macro Controls'!$D$20</f>
        <v>-2232.369100920067</v>
      </c>
      <c r="BQ8" s="93">
        <f>BQ6/'Age Profiles'!BO4*'Macro Controls'!$D$5/'Macro Controls'!$D$20</f>
        <v>-1925.9455171197542</v>
      </c>
      <c r="BR8" s="93">
        <f>BR6/'Age Profiles'!BP4*'Macro Controls'!$D$5/'Macro Controls'!$D$20</f>
        <v>-1740.6358783450366</v>
      </c>
      <c r="BS8" s="93">
        <f>BS6/'Age Profiles'!BQ4*'Macro Controls'!$D$5/'Macro Controls'!$D$20</f>
        <v>-1577.5535130356977</v>
      </c>
      <c r="BT8" s="93">
        <f>BT6/'Age Profiles'!BR4*'Macro Controls'!$D$5/'Macro Controls'!$D$20</f>
        <v>-1424.236991784255</v>
      </c>
      <c r="BU8" s="93">
        <f>BU6/'Age Profiles'!BS4*'Macro Controls'!$D$5/'Macro Controls'!$D$20</f>
        <v>-1433.6434641500755</v>
      </c>
      <c r="BV8" s="93">
        <f>BV6/'Age Profiles'!BT4*'Macro Controls'!$D$5/'Macro Controls'!$D$20</f>
        <v>-1309.842133984397</v>
      </c>
      <c r="BW8" s="93">
        <f>BW6/'Age Profiles'!BU4*'Macro Controls'!$D$5/'Macro Controls'!$D$20</f>
        <v>-1260.014194555625</v>
      </c>
      <c r="BX8" s="93">
        <f>BX6/'Age Profiles'!BV4*'Macro Controls'!$D$5/'Macro Controls'!$D$20</f>
        <v>-1228.3359027804174</v>
      </c>
      <c r="BY8" s="93">
        <f>BY6/'Age Profiles'!BW4*'Macro Controls'!$D$5/'Macro Controls'!$D$20</f>
        <v>-1222.7350212362485</v>
      </c>
      <c r="BZ8" s="93">
        <f>BZ6/'Age Profiles'!BX4*'Macro Controls'!$D$5/'Macro Controls'!$D$20</f>
        <v>-1137.7917417910742</v>
      </c>
      <c r="CA8" s="93">
        <f>CA6/'Age Profiles'!BY4*'Macro Controls'!$D$5/'Macro Controls'!$D$20</f>
        <v>-1237.4834094220646</v>
      </c>
      <c r="CB8" s="93">
        <f>CB6/'Age Profiles'!BZ4*'Macro Controls'!$D$5/'Macro Controls'!$D$20</f>
        <v>-1225.1775146869265</v>
      </c>
      <c r="CC8" s="93">
        <f>CC6/'Age Profiles'!CA4*'Macro Controls'!$D$5/'Macro Controls'!$D$20</f>
        <v>-1304.9128298865808</v>
      </c>
      <c r="CD8" s="93">
        <f>CD6/'Age Profiles'!CB4*'Macro Controls'!$D$5/'Macro Controls'!$D$20</f>
        <v>-1463.0889577931196</v>
      </c>
      <c r="CE8" s="93">
        <f>CE6/'Age Profiles'!CC4*'Macro Controls'!$D$5/'Macro Controls'!$D$20</f>
        <v>-1626.994073638842</v>
      </c>
      <c r="CF8" s="93">
        <f>CF6/'Age Profiles'!CD4*'Macro Controls'!$D$5/'Macro Controls'!$D$20</f>
        <v>-1662.0924174990955</v>
      </c>
      <c r="CG8" s="93">
        <f>CG6/'Age Profiles'!CE4*'Macro Controls'!$D$5/'Macro Controls'!$D$20</f>
        <v>-1654.3909506142413</v>
      </c>
      <c r="CH8" s="93">
        <f>CH6/'Age Profiles'!CF4*'Macro Controls'!$D$5/'Macro Controls'!$D$20</f>
        <v>-1113.4593816750908</v>
      </c>
      <c r="CI8" s="93">
        <f>CI6/'Age Profiles'!CG4*'Macro Controls'!$D$5/'Macro Controls'!$D$20</f>
        <v>-1131.4540402318405</v>
      </c>
      <c r="CJ8" s="93">
        <f>CJ6/'Age Profiles'!CH4*'Macro Controls'!$D$5/'Macro Controls'!$D$20</f>
        <v>-1204.8505315083917</v>
      </c>
      <c r="CK8" s="93">
        <f>CK6/'Age Profiles'!CI4*'Macro Controls'!$D$5/'Macro Controls'!$D$20</f>
        <v>-1351.3626597263576</v>
      </c>
      <c r="CL8" s="93">
        <f>CL6/'Age Profiles'!CJ4*'Macro Controls'!$D$5/'Macro Controls'!$D$20</f>
        <v>-1450.5445801358153</v>
      </c>
      <c r="CM8" s="93">
        <f>CM6/'Age Profiles'!CK4*'Macro Controls'!$D$5/'Macro Controls'!$D$20</f>
        <v>-1631.0079960974174</v>
      </c>
      <c r="CN8" s="93">
        <f>CN6/'Age Profiles'!CL4*'Macro Controls'!$D$5/'Macro Controls'!$D$20</f>
        <v>-1764.8104346530977</v>
      </c>
      <c r="CO8" s="93">
        <f>CO6/'Age Profiles'!CM4*'Macro Controls'!$D$5/'Macro Controls'!$D$20</f>
        <v>-1898.0977186392788</v>
      </c>
      <c r="CP8" s="93">
        <f>CP6/'Age Profiles'!CN4*'Macro Controls'!$D$5/'Macro Controls'!$D$20</f>
        <v>-2084.5955874695273</v>
      </c>
      <c r="CQ8" s="93">
        <f>CQ6/'Age Profiles'!CO4*'Macro Controls'!$D$5/'Macro Controls'!$D$20</f>
        <v>-3029.0143866725107</v>
      </c>
      <c r="CR8" s="101" t="s">
        <v>177</v>
      </c>
      <c r="CS8" t="s">
        <v>250</v>
      </c>
    </row>
    <row r="9" s="15" customFormat="1" ht="12.75">
      <c r="B9" s="54"/>
    </row>
    <row r="10" spans="1:97" s="15" customFormat="1" ht="12.75">
      <c r="A10" s="15" t="s">
        <v>252</v>
      </c>
      <c r="B10" s="54"/>
      <c r="CS10" s="15" t="s">
        <v>250</v>
      </c>
    </row>
    <row r="11" spans="1:97" s="15" customFormat="1" ht="40.5" customHeight="1">
      <c r="A11" s="150" t="s">
        <v>286</v>
      </c>
      <c r="B11" s="150"/>
      <c r="C11" s="150"/>
      <c r="D11" s="150"/>
      <c r="E11" s="150"/>
      <c r="F11" s="150"/>
      <c r="G11" s="150"/>
      <c r="H11" s="150"/>
      <c r="I11" s="150"/>
      <c r="CS11" s="15" t="s">
        <v>250</v>
      </c>
    </row>
    <row r="12" ht="12.75">
      <c r="B12" s="101"/>
    </row>
    <row r="13" spans="1:2" ht="12.75">
      <c r="A13" t="s">
        <v>272</v>
      </c>
      <c r="B13" s="101"/>
    </row>
    <row r="14" ht="12.75">
      <c r="B14" s="101"/>
    </row>
    <row r="15" spans="1:96" ht="12.75">
      <c r="A15" t="s">
        <v>287</v>
      </c>
      <c r="C15" s="97">
        <f>'Public credit'!C6</f>
        <v>5726.1</v>
      </c>
      <c r="D15" s="97">
        <f>'Public credit'!D6</f>
        <v>5701.243983807249</v>
      </c>
      <c r="E15" s="105">
        <f>'Public credit'!E6</f>
        <v>4.455978830486309</v>
      </c>
      <c r="F15" s="105">
        <f>'Public credit'!F6</f>
        <v>4.6620719417565</v>
      </c>
      <c r="G15" s="105">
        <f>'Public credit'!G6</f>
        <v>4.990967013925439</v>
      </c>
      <c r="H15" s="105">
        <f>'Public credit'!H6</f>
        <v>5.071625611026474</v>
      </c>
      <c r="I15" s="105">
        <f>'Public credit'!I6</f>
        <v>5.311749417954394</v>
      </c>
      <c r="J15" s="105">
        <f>'Public credit'!J6</f>
        <v>5.650490359466772</v>
      </c>
      <c r="K15" s="105">
        <f>'Public credit'!K6</f>
        <v>6.03761083586919</v>
      </c>
      <c r="L15" s="105">
        <f>'Public credit'!L6</f>
        <v>6.531513347527233</v>
      </c>
      <c r="M15" s="105">
        <f>'Public credit'!M6</f>
        <v>7.040724883597061</v>
      </c>
      <c r="N15" s="105">
        <f>'Public credit'!N6</f>
        <v>7.538057408275345</v>
      </c>
      <c r="O15" s="105">
        <f>'Public credit'!O6</f>
        <v>8.18207044362147</v>
      </c>
      <c r="P15" s="105">
        <f>'Public credit'!P6</f>
        <v>8.838439882231135</v>
      </c>
      <c r="Q15" s="105">
        <f>'Public credit'!Q6</f>
        <v>9.58363520560911</v>
      </c>
      <c r="R15" s="105">
        <f>'Public credit'!R6</f>
        <v>10.355654404360667</v>
      </c>
      <c r="S15" s="105">
        <f>'Public credit'!S6</f>
        <v>10.51395176207413</v>
      </c>
      <c r="T15" s="105">
        <f>'Public credit'!T6</f>
        <v>12.424876528832618</v>
      </c>
      <c r="U15" s="105">
        <f>'Public credit'!U6</f>
        <v>13.405721998474368</v>
      </c>
      <c r="V15" s="105">
        <f>'Public credit'!V6</f>
        <v>15.228533785650326</v>
      </c>
      <c r="W15" s="105">
        <f>'Public credit'!W6</f>
        <v>18.232096206016852</v>
      </c>
      <c r="X15" s="105">
        <f>'Public credit'!X6</f>
        <v>22.153525690167985</v>
      </c>
      <c r="Y15" s="105">
        <f>'Public credit'!Y6</f>
        <v>28.215296666392906</v>
      </c>
      <c r="Z15" s="105">
        <f>'Public credit'!Z6</f>
        <v>34.988372753437304</v>
      </c>
      <c r="AA15" s="105">
        <f>'Public credit'!AA6</f>
        <v>42.61427977338411</v>
      </c>
      <c r="AB15" s="105">
        <f>'Public credit'!AB6</f>
        <v>50.33432201994796</v>
      </c>
      <c r="AC15" s="105">
        <f>'Public credit'!AC6</f>
        <v>56.265195867326305</v>
      </c>
      <c r="AD15" s="105">
        <f>'Public credit'!AD6</f>
        <v>62.55964924707014</v>
      </c>
      <c r="AE15" s="105">
        <f>'Public credit'!AE6</f>
        <v>69.4488295275525</v>
      </c>
      <c r="AF15" s="105">
        <f>'Public credit'!AF6</f>
        <v>74.1500887170322</v>
      </c>
      <c r="AG15" s="105">
        <f>'Public credit'!AG6</f>
        <v>81.767763143379</v>
      </c>
      <c r="AH15" s="105">
        <f>'Public credit'!AH6</f>
        <v>84.13825809410966</v>
      </c>
      <c r="AI15" s="105">
        <f>'Public credit'!AI6</f>
        <v>90.98572639878725</v>
      </c>
      <c r="AJ15" s="105">
        <f>'Public credit'!AJ6</f>
        <v>100.27724090667087</v>
      </c>
      <c r="AK15" s="105">
        <f>'Public credit'!AK6</f>
        <v>110.85928469031373</v>
      </c>
      <c r="AL15" s="105">
        <f>'Public credit'!AL6</f>
        <v>117.85580759562029</v>
      </c>
      <c r="AM15" s="105">
        <f>'Public credit'!AM6</f>
        <v>115.6286800132982</v>
      </c>
      <c r="AN15" s="105">
        <f>'Public credit'!AN6</f>
        <v>116.73234301344397</v>
      </c>
      <c r="AO15" s="105">
        <f>'Public credit'!AO6</f>
        <v>119.76129108861724</v>
      </c>
      <c r="AP15" s="105">
        <f>'Public credit'!AP6</f>
        <v>125.35231756660568</v>
      </c>
      <c r="AQ15" s="105">
        <f>'Public credit'!AQ6</f>
        <v>136.08962434014202</v>
      </c>
      <c r="AR15" s="105">
        <f>'Public credit'!AR6</f>
        <v>139.66946805357756</v>
      </c>
      <c r="AS15" s="105">
        <f>'Public credit'!AS6</f>
        <v>141.44128405975187</v>
      </c>
      <c r="AT15" s="105">
        <f>'Public credit'!AT6</f>
        <v>144.1429703833326</v>
      </c>
      <c r="AU15" s="105">
        <f>'Public credit'!AU6</f>
        <v>148.4497339775482</v>
      </c>
      <c r="AV15" s="105">
        <f>'Public credit'!AV6</f>
        <v>154.00287445080147</v>
      </c>
      <c r="AW15" s="105">
        <f>'Public credit'!AW6</f>
        <v>150.53489481762998</v>
      </c>
      <c r="AX15" s="105">
        <f>'Public credit'!AX6</f>
        <v>152.95196773353408</v>
      </c>
      <c r="AY15" s="105">
        <f>'Public credit'!AY6</f>
        <v>153.37407016661336</v>
      </c>
      <c r="AZ15" s="105">
        <f>'Public credit'!AZ6</f>
        <v>149.54242735734718</v>
      </c>
      <c r="BA15" s="105">
        <f>'Public credit'!BA6</f>
        <v>151.50971963976986</v>
      </c>
      <c r="BB15" s="105">
        <f>'Public credit'!BB6</f>
        <v>146.5639195337978</v>
      </c>
      <c r="BC15" s="105">
        <f>'Public credit'!BC6</f>
        <v>143.04204484137162</v>
      </c>
      <c r="BD15" s="105">
        <f>'Public credit'!BD6</f>
        <v>139.6550043801176</v>
      </c>
      <c r="BE15" s="105">
        <f>'Public credit'!BE6</f>
        <v>136.95491764535333</v>
      </c>
      <c r="BF15" s="105">
        <f>'Public credit'!BF6</f>
        <v>138.0759355163613</v>
      </c>
      <c r="BG15" s="105">
        <f>'Public credit'!BG6</f>
        <v>133.359135456277</v>
      </c>
      <c r="BH15" s="105">
        <f>'Public credit'!BH6</f>
        <v>132.24162704128136</v>
      </c>
      <c r="BI15" s="105">
        <f>'Public credit'!BI6</f>
        <v>137.28633311054097</v>
      </c>
      <c r="BJ15" s="105">
        <f>'Public credit'!BJ6</f>
        <v>100.44903429074611</v>
      </c>
      <c r="BK15" s="105">
        <f>'Public credit'!BK6</f>
        <v>97.01285133907211</v>
      </c>
      <c r="BL15" s="105">
        <f>'Public credit'!BL6</f>
        <v>92.01714746162384</v>
      </c>
      <c r="BM15" s="105">
        <f>'Public credit'!BM6</f>
        <v>90.95899527208523</v>
      </c>
      <c r="BN15" s="105">
        <f>'Public credit'!BN6</f>
        <v>75.92907388745334</v>
      </c>
      <c r="BO15" s="105">
        <f>'Public credit'!BO6</f>
        <v>66.84920862686621</v>
      </c>
      <c r="BP15" s="105">
        <f>'Public credit'!BP6</f>
        <v>61.08855895323257</v>
      </c>
      <c r="BQ15" s="105">
        <f>'Public credit'!BQ6</f>
        <v>55.05006118613418</v>
      </c>
      <c r="BR15" s="105">
        <f>'Public credit'!BR6</f>
        <v>51.418554956770336</v>
      </c>
      <c r="BS15" s="105">
        <f>'Public credit'!BS6</f>
        <v>46.376434609549456</v>
      </c>
      <c r="BT15" s="105">
        <f>'Public credit'!BT6</f>
        <v>43.79734159709308</v>
      </c>
      <c r="BU15" s="105">
        <f>'Public credit'!BU6</f>
        <v>42.11242623935278</v>
      </c>
      <c r="BV15" s="105">
        <f>'Public credit'!BV6</f>
        <v>37.308378536776075</v>
      </c>
      <c r="BW15" s="105">
        <f>'Public credit'!BW6</f>
        <v>36.159953516055936</v>
      </c>
      <c r="BX15" s="105">
        <f>'Public credit'!BX6</f>
        <v>34.67468620660282</v>
      </c>
      <c r="BY15" s="105">
        <f>'Public credit'!BY6</f>
        <v>33.32688571795585</v>
      </c>
      <c r="BZ15" s="105">
        <f>'Public credit'!BZ6</f>
        <v>32.935568150659925</v>
      </c>
      <c r="CA15" s="105">
        <f>'Public credit'!CA6</f>
        <v>30.184641304603918</v>
      </c>
      <c r="CB15" s="105">
        <f>'Public credit'!CB6</f>
        <v>29.183550149490966</v>
      </c>
      <c r="CC15" s="105">
        <f>'Public credit'!CC6</f>
        <v>27.45659708530165</v>
      </c>
      <c r="CD15" s="105">
        <f>'Public credit'!CD6</f>
        <v>25.26169166962571</v>
      </c>
      <c r="CE15" s="105">
        <f>'Public credit'!CE6</f>
        <v>23.652483456420924</v>
      </c>
      <c r="CF15" s="105">
        <f>'Public credit'!CF6</f>
        <v>21.194489614650596</v>
      </c>
      <c r="CG15" s="105">
        <f>'Public credit'!CG6</f>
        <v>18.751201162568673</v>
      </c>
      <c r="CH15" s="105">
        <f>'Public credit'!CH6</f>
        <v>17.684738784528932</v>
      </c>
      <c r="CI15" s="105">
        <f>'Public credit'!CI6</f>
        <v>16.29786820075582</v>
      </c>
      <c r="CJ15" s="105">
        <f>'Public credit'!CJ6</f>
        <v>14.894197183846295</v>
      </c>
      <c r="CK15" s="105">
        <f>'Public credit'!CK6</f>
        <v>12.501058968567062</v>
      </c>
      <c r="CL15" s="105">
        <f>'Public credit'!CL6</f>
        <v>11.618260483312323</v>
      </c>
      <c r="CM15" s="105">
        <f>'Public credit'!CM6</f>
        <v>9.928154641117619</v>
      </c>
      <c r="CN15" s="105">
        <f>'Public credit'!CN6</f>
        <v>8.75994088192898</v>
      </c>
      <c r="CO15" s="105">
        <f>'Public credit'!CO6</f>
        <v>7.775142933226027</v>
      </c>
      <c r="CP15" s="105">
        <f>'Public credit'!CP6</f>
        <v>6.615927822920479</v>
      </c>
      <c r="CQ15" s="105">
        <f>'Public credit'!CQ6</f>
        <v>24.98688377129099</v>
      </c>
      <c r="CR15" s="105">
        <f>'Public credit'!CR6</f>
        <v>24.856016192752282</v>
      </c>
    </row>
    <row r="16" spans="1:96" ht="12.75">
      <c r="A16" t="s">
        <v>288</v>
      </c>
      <c r="C16" s="97">
        <f>'Public credit'!C7</f>
        <v>5226.5</v>
      </c>
      <c r="D16" s="97">
        <f>'Public credit'!D7</f>
        <v>5207.466101272138</v>
      </c>
      <c r="E16" s="105">
        <f>'Public credit'!E7</f>
        <v>4.07724671743353</v>
      </c>
      <c r="F16" s="105">
        <f>'Public credit'!F7</f>
        <v>4.359913746012462</v>
      </c>
      <c r="G16" s="105">
        <f>'Public credit'!G7</f>
        <v>4.425892204320664</v>
      </c>
      <c r="H16" s="105">
        <f>'Public credit'!H7</f>
        <v>4.621981799395231</v>
      </c>
      <c r="I16" s="105">
        <f>'Public credit'!I7</f>
        <v>4.908904444801232</v>
      </c>
      <c r="J16" s="105">
        <f>'Public credit'!J7</f>
        <v>5.244008222130263</v>
      </c>
      <c r="K16" s="105">
        <f>'Public credit'!K7</f>
        <v>5.685783245103553</v>
      </c>
      <c r="L16" s="105">
        <f>'Public credit'!L7</f>
        <v>6.12072513748433</v>
      </c>
      <c r="M16" s="105">
        <f>'Public credit'!M7</f>
        <v>6.548400879685487</v>
      </c>
      <c r="N16" s="105">
        <f>'Public credit'!N7</f>
        <v>7.096821500616384</v>
      </c>
      <c r="O16" s="105">
        <f>'Public credit'!O7</f>
        <v>7.676698279941732</v>
      </c>
      <c r="P16" s="105">
        <f>'Public credit'!P7</f>
        <v>8.284124624248255</v>
      </c>
      <c r="Q16" s="105">
        <f>'Public credit'!Q7</f>
        <v>8.999543915421201</v>
      </c>
      <c r="R16" s="105">
        <f>'Public credit'!R7</f>
        <v>9.189750201295109</v>
      </c>
      <c r="S16" s="105">
        <f>'Public credit'!S7</f>
        <v>9.539641273537768</v>
      </c>
      <c r="T16" s="105">
        <f>'Public credit'!T7</f>
        <v>11.320670368131568</v>
      </c>
      <c r="U16" s="105">
        <f>'Public credit'!U7</f>
        <v>12.405365797269926</v>
      </c>
      <c r="V16" s="105">
        <f>'Public credit'!V7</f>
        <v>14.091312803169073</v>
      </c>
      <c r="W16" s="105">
        <f>'Public credit'!W7</f>
        <v>16.475434287722116</v>
      </c>
      <c r="X16" s="105">
        <f>'Public credit'!X7</f>
        <v>20.72799292942439</v>
      </c>
      <c r="Y16" s="105">
        <f>'Public credit'!Y7</f>
        <v>26.151774679403996</v>
      </c>
      <c r="Z16" s="105">
        <f>'Public credit'!Z7</f>
        <v>32.464892044606565</v>
      </c>
      <c r="AA16" s="105">
        <f>'Public credit'!AA7</f>
        <v>39.00101647721909</v>
      </c>
      <c r="AB16" s="105">
        <f>'Public credit'!AB7</f>
        <v>43.92291072490199</v>
      </c>
      <c r="AC16" s="105">
        <f>'Public credit'!AC7</f>
        <v>50.04755301805143</v>
      </c>
      <c r="AD16" s="105">
        <f>'Public credit'!AD7</f>
        <v>56.59066463079436</v>
      </c>
      <c r="AE16" s="105">
        <f>'Public credit'!AE7</f>
        <v>62.05604501345136</v>
      </c>
      <c r="AF16" s="105">
        <f>'Public credit'!AF7</f>
        <v>70.07481616868736</v>
      </c>
      <c r="AG16" s="105">
        <f>'Public credit'!AG7</f>
        <v>72.92347073083731</v>
      </c>
      <c r="AH16" s="105">
        <f>'Public credit'!AH7</f>
        <v>79.25361568059719</v>
      </c>
      <c r="AI16" s="105">
        <f>'Public credit'!AI7</f>
        <v>87.80192586442396</v>
      </c>
      <c r="AJ16" s="105">
        <f>'Public credit'!AJ7</f>
        <v>97.64310812457863</v>
      </c>
      <c r="AK16" s="105">
        <f>'Public credit'!AK7</f>
        <v>104.21849170981572</v>
      </c>
      <c r="AL16" s="105">
        <f>'Public credit'!AL7</f>
        <v>102.57847240821266</v>
      </c>
      <c r="AM16" s="105">
        <f>'Public credit'!AM7</f>
        <v>104.66127400901051</v>
      </c>
      <c r="AN16" s="105">
        <f>'Public credit'!AN7</f>
        <v>107.97752088671889</v>
      </c>
      <c r="AO16" s="105">
        <f>'Public credit'!AO7</f>
        <v>113.72711975549663</v>
      </c>
      <c r="AP16" s="105">
        <f>'Public credit'!AP7</f>
        <v>123.77119727340472</v>
      </c>
      <c r="AQ16" s="105">
        <f>'Public credit'!AQ7</f>
        <v>127.75484135583052</v>
      </c>
      <c r="AR16" s="105">
        <f>'Public credit'!AR7</f>
        <v>128.72691013632493</v>
      </c>
      <c r="AS16" s="105">
        <f>'Public credit'!AS7</f>
        <v>131.24129266816078</v>
      </c>
      <c r="AT16" s="105">
        <f>'Public credit'!AT7</f>
        <v>134.77075905325765</v>
      </c>
      <c r="AU16" s="105">
        <f>'Public credit'!AU7</f>
        <v>139.88090933140208</v>
      </c>
      <c r="AV16" s="105">
        <f>'Public credit'!AV7</f>
        <v>136.81014035099224</v>
      </c>
      <c r="AW16" s="105">
        <f>'Public credit'!AW7</f>
        <v>139.50977145382237</v>
      </c>
      <c r="AX16" s="105">
        <f>'Public credit'!AX7</f>
        <v>140.08885673922885</v>
      </c>
      <c r="AY16" s="105">
        <f>'Public credit'!AY7</f>
        <v>136.6817950225477</v>
      </c>
      <c r="AZ16" s="105">
        <f>'Public credit'!AZ7</f>
        <v>139.29346031525967</v>
      </c>
      <c r="BA16" s="105">
        <f>'Public credit'!BA7</f>
        <v>134.47854805279582</v>
      </c>
      <c r="BB16" s="105">
        <f>'Public credit'!BB7</f>
        <v>131.54639954757866</v>
      </c>
      <c r="BC16" s="105">
        <f>'Public credit'!BC7</f>
        <v>128.4353913820995</v>
      </c>
      <c r="BD16" s="105">
        <f>'Public credit'!BD7</f>
        <v>126.40075365781325</v>
      </c>
      <c r="BE16" s="105">
        <f>'Public credit'!BE7</f>
        <v>126.86033038827553</v>
      </c>
      <c r="BF16" s="105">
        <f>'Public credit'!BF7</f>
        <v>123.46724017454767</v>
      </c>
      <c r="BG16" s="105">
        <f>'Public credit'!BG7</f>
        <v>122.96851232778228</v>
      </c>
      <c r="BH16" s="105">
        <f>'Public credit'!BH7</f>
        <v>129.0037448124554</v>
      </c>
      <c r="BI16" s="105">
        <f>'Public credit'!BI7</f>
        <v>95.54673422458578</v>
      </c>
      <c r="BJ16" s="105">
        <f>'Public credit'!BJ7</f>
        <v>93.28559951496864</v>
      </c>
      <c r="BK16" s="105">
        <f>'Public credit'!BK7</f>
        <v>89.05825264271775</v>
      </c>
      <c r="BL16" s="105">
        <f>'Public credit'!BL7</f>
        <v>88.70731089176962</v>
      </c>
      <c r="BM16" s="105">
        <f>'Public credit'!BM7</f>
        <v>75.00716076735165</v>
      </c>
      <c r="BN16" s="105">
        <f>'Public credit'!BN7</f>
        <v>65.89812830466848</v>
      </c>
      <c r="BO16" s="105">
        <f>'Public credit'!BO7</f>
        <v>60.80799100270123</v>
      </c>
      <c r="BP16" s="105">
        <f>'Public credit'!BP7</f>
        <v>54.39349436541357</v>
      </c>
      <c r="BQ16" s="105">
        <f>'Public credit'!BQ7</f>
        <v>50.59237307431944</v>
      </c>
      <c r="BR16" s="105">
        <f>'Public credit'!BR7</f>
        <v>45.4599066628973</v>
      </c>
      <c r="BS16" s="105">
        <f>'Public credit'!BS7</f>
        <v>42.74887060172911</v>
      </c>
      <c r="BT16" s="105">
        <f>'Public credit'!BT7</f>
        <v>41.206141078021695</v>
      </c>
      <c r="BU16" s="105">
        <f>'Public credit'!BU7</f>
        <v>36.3837692835653</v>
      </c>
      <c r="BV16" s="105">
        <f>'Public credit'!BV7</f>
        <v>35.24084807330929</v>
      </c>
      <c r="BW16" s="105">
        <f>'Public credit'!BW7</f>
        <v>33.79775787932853</v>
      </c>
      <c r="BX16" s="105">
        <f>'Public credit'!BX7</f>
        <v>32.53382447397963</v>
      </c>
      <c r="BY16" s="105">
        <f>'Public credit'!BY7</f>
        <v>32.035610060517435</v>
      </c>
      <c r="BZ16" s="105">
        <f>'Public credit'!BZ7</f>
        <v>29.57605726685931</v>
      </c>
      <c r="CA16" s="105">
        <f>'Public credit'!CA7</f>
        <v>28.61682647453041</v>
      </c>
      <c r="CB16" s="105">
        <f>'Public credit'!CB7</f>
        <v>27.094364596826917</v>
      </c>
      <c r="CC16" s="105">
        <f>'Public credit'!CC7</f>
        <v>25.23159337934457</v>
      </c>
      <c r="CD16" s="105">
        <f>'Public credit'!CD7</f>
        <v>23.949811909187723</v>
      </c>
      <c r="CE16" s="105">
        <f>'Public credit'!CE7</f>
        <v>21.61095961829403</v>
      </c>
      <c r="CF16" s="105">
        <f>'Public credit'!CF7</f>
        <v>19.207276085956234</v>
      </c>
      <c r="CG16" s="105">
        <f>'Public credit'!CG7</f>
        <v>17.474287296490132</v>
      </c>
      <c r="CH16" s="105">
        <f>'Public credit'!CH7</f>
        <v>16.123447039884933</v>
      </c>
      <c r="CI16" s="105">
        <f>'Public credit'!CI7</f>
        <v>14.803179505600678</v>
      </c>
      <c r="CJ16" s="105">
        <f>'Public credit'!CJ7</f>
        <v>12.555555639441629</v>
      </c>
      <c r="CK16" s="105">
        <f>'Public credit'!CK7</f>
        <v>11.742542526564414</v>
      </c>
      <c r="CL16" s="105">
        <f>'Public credit'!CL7</f>
        <v>10.15769900803506</v>
      </c>
      <c r="CM16" s="105">
        <f>'Public credit'!CM7</f>
        <v>9.042469655089624</v>
      </c>
      <c r="CN16" s="105">
        <f>'Public credit'!CN7</f>
        <v>8.094816034100916</v>
      </c>
      <c r="CO16" s="105">
        <f>'Public credit'!CO7</f>
        <v>6.9713939074497935</v>
      </c>
      <c r="CP16" s="105">
        <f>'Public credit'!CP7</f>
        <v>5.923389066630322</v>
      </c>
      <c r="CQ16" s="105">
        <f>'Public credit'!CQ7</f>
        <v>22.000921012475207</v>
      </c>
      <c r="CR16" s="105">
        <f>'Public credit'!CR7</f>
        <v>19.033898727862308</v>
      </c>
    </row>
    <row r="18" spans="1:96" ht="12.75">
      <c r="A18" t="s">
        <v>275</v>
      </c>
      <c r="C18" s="93">
        <f>SUM(E18:CR18)</f>
        <v>499.60000000000065</v>
      </c>
      <c r="D18" s="93">
        <f>SUM(E18:CQ18)</f>
        <v>493.7778825351107</v>
      </c>
      <c r="E18" s="93">
        <f>E15</f>
        <v>4.455978830486309</v>
      </c>
      <c r="F18" s="93">
        <f aca="true" t="shared" si="3" ref="F18:AK18">F15-E16</f>
        <v>0.5848252243229703</v>
      </c>
      <c r="G18" s="93">
        <f t="shared" si="3"/>
        <v>0.6310532679129768</v>
      </c>
      <c r="H18" s="93">
        <f t="shared" si="3"/>
        <v>0.6457334067058103</v>
      </c>
      <c r="I18" s="93">
        <f t="shared" si="3"/>
        <v>0.6897676185591628</v>
      </c>
      <c r="J18" s="93">
        <f t="shared" si="3"/>
        <v>0.7415859146655404</v>
      </c>
      <c r="K18" s="93">
        <f t="shared" si="3"/>
        <v>0.7936026137389272</v>
      </c>
      <c r="L18" s="93">
        <f t="shared" si="3"/>
        <v>0.8457301024236799</v>
      </c>
      <c r="M18" s="93">
        <f t="shared" si="3"/>
        <v>0.9199997461127314</v>
      </c>
      <c r="N18" s="93">
        <f t="shared" si="3"/>
        <v>0.9896565285898582</v>
      </c>
      <c r="O18" s="93">
        <f t="shared" si="3"/>
        <v>1.0852489430050856</v>
      </c>
      <c r="P18" s="93">
        <f t="shared" si="3"/>
        <v>1.1617416022894034</v>
      </c>
      <c r="Q18" s="93">
        <f t="shared" si="3"/>
        <v>1.2995105813608543</v>
      </c>
      <c r="R18" s="93">
        <f t="shared" si="3"/>
        <v>1.356110488939466</v>
      </c>
      <c r="S18" s="93">
        <f t="shared" si="3"/>
        <v>1.3242015607790218</v>
      </c>
      <c r="T18" s="93">
        <f t="shared" si="3"/>
        <v>2.88523525529485</v>
      </c>
      <c r="U18" s="93">
        <f t="shared" si="3"/>
        <v>2.0850516303428</v>
      </c>
      <c r="V18" s="93">
        <f t="shared" si="3"/>
        <v>2.8231679883803995</v>
      </c>
      <c r="W18" s="93">
        <f t="shared" si="3"/>
        <v>4.140783402847779</v>
      </c>
      <c r="X18" s="93">
        <f t="shared" si="3"/>
        <v>5.678091402445869</v>
      </c>
      <c r="Y18" s="93">
        <f t="shared" si="3"/>
        <v>7.487303736968517</v>
      </c>
      <c r="Z18" s="93">
        <f t="shared" si="3"/>
        <v>8.836598074033308</v>
      </c>
      <c r="AA18" s="93">
        <f t="shared" si="3"/>
        <v>10.149387728777548</v>
      </c>
      <c r="AB18" s="93">
        <f t="shared" si="3"/>
        <v>11.333305542728873</v>
      </c>
      <c r="AC18" s="93">
        <f t="shared" si="3"/>
        <v>12.342285142424316</v>
      </c>
      <c r="AD18" s="93">
        <f t="shared" si="3"/>
        <v>12.51209622901871</v>
      </c>
      <c r="AE18" s="93">
        <f t="shared" si="3"/>
        <v>12.858164896758147</v>
      </c>
      <c r="AF18" s="93">
        <f t="shared" si="3"/>
        <v>12.094043703580844</v>
      </c>
      <c r="AG18" s="93">
        <f t="shared" si="3"/>
        <v>11.692946974691637</v>
      </c>
      <c r="AH18" s="93">
        <f t="shared" si="3"/>
        <v>11.21478736327235</v>
      </c>
      <c r="AI18" s="93">
        <f t="shared" si="3"/>
        <v>11.732110718190057</v>
      </c>
      <c r="AJ18" s="93">
        <f t="shared" si="3"/>
        <v>12.475315042246905</v>
      </c>
      <c r="AK18" s="93">
        <f t="shared" si="3"/>
        <v>13.216176565735097</v>
      </c>
      <c r="AL18" s="93">
        <f aca="true" t="shared" si="4" ref="AL18:BQ18">AL15-AK16</f>
        <v>13.637315885804568</v>
      </c>
      <c r="AM18" s="93">
        <f t="shared" si="4"/>
        <v>13.050207605085532</v>
      </c>
      <c r="AN18" s="93">
        <f t="shared" si="4"/>
        <v>12.071069004433454</v>
      </c>
      <c r="AO18" s="93">
        <f t="shared" si="4"/>
        <v>11.78377020189835</v>
      </c>
      <c r="AP18" s="93">
        <f t="shared" si="4"/>
        <v>11.625197811109047</v>
      </c>
      <c r="AQ18" s="93">
        <f t="shared" si="4"/>
        <v>12.3184270667373</v>
      </c>
      <c r="AR18" s="93">
        <f t="shared" si="4"/>
        <v>11.914626697747039</v>
      </c>
      <c r="AS18" s="93">
        <f t="shared" si="4"/>
        <v>12.714373923426933</v>
      </c>
      <c r="AT18" s="93">
        <f t="shared" si="4"/>
        <v>12.901677715171814</v>
      </c>
      <c r="AU18" s="93">
        <f t="shared" si="4"/>
        <v>13.678974924290543</v>
      </c>
      <c r="AV18" s="93">
        <f t="shared" si="4"/>
        <v>14.121965119399391</v>
      </c>
      <c r="AW18" s="93">
        <f t="shared" si="4"/>
        <v>13.724754466637734</v>
      </c>
      <c r="AX18" s="93">
        <f t="shared" si="4"/>
        <v>13.442196279711709</v>
      </c>
      <c r="AY18" s="93">
        <f t="shared" si="4"/>
        <v>13.28521342738452</v>
      </c>
      <c r="AZ18" s="93">
        <f t="shared" si="4"/>
        <v>12.860632334799476</v>
      </c>
      <c r="BA18" s="93">
        <f t="shared" si="4"/>
        <v>12.21625932451019</v>
      </c>
      <c r="BB18" s="93">
        <f t="shared" si="4"/>
        <v>12.085371481001971</v>
      </c>
      <c r="BC18" s="93">
        <f t="shared" si="4"/>
        <v>11.495645293792961</v>
      </c>
      <c r="BD18" s="93">
        <f t="shared" si="4"/>
        <v>11.219612998018079</v>
      </c>
      <c r="BE18" s="93">
        <f t="shared" si="4"/>
        <v>10.554163987540079</v>
      </c>
      <c r="BF18" s="93">
        <f t="shared" si="4"/>
        <v>11.215605128085784</v>
      </c>
      <c r="BG18" s="93">
        <f t="shared" si="4"/>
        <v>9.891895281729319</v>
      </c>
      <c r="BH18" s="93">
        <f t="shared" si="4"/>
        <v>9.273114713499083</v>
      </c>
      <c r="BI18" s="93">
        <f t="shared" si="4"/>
        <v>8.282588298085557</v>
      </c>
      <c r="BJ18" s="93">
        <f t="shared" si="4"/>
        <v>4.902300066160336</v>
      </c>
      <c r="BK18" s="93">
        <f t="shared" si="4"/>
        <v>3.727251824103476</v>
      </c>
      <c r="BL18" s="93">
        <f t="shared" si="4"/>
        <v>2.9588948189060886</v>
      </c>
      <c r="BM18" s="93">
        <f t="shared" si="4"/>
        <v>2.2516843803156092</v>
      </c>
      <c r="BN18" s="93">
        <f t="shared" si="4"/>
        <v>0.9219131201016921</v>
      </c>
      <c r="BO18" s="93">
        <f t="shared" si="4"/>
        <v>0.9510803221977397</v>
      </c>
      <c r="BP18" s="93">
        <f t="shared" si="4"/>
        <v>0.2805679505313421</v>
      </c>
      <c r="BQ18" s="93">
        <f t="shared" si="4"/>
        <v>0.656566820720613</v>
      </c>
      <c r="BR18" s="93">
        <f aca="true" t="shared" si="5" ref="BR18:CP18">BR15-BQ16</f>
        <v>0.8261818824508964</v>
      </c>
      <c r="BS18" s="93">
        <f t="shared" si="5"/>
        <v>0.9165279466521525</v>
      </c>
      <c r="BT18" s="93">
        <f t="shared" si="5"/>
        <v>1.0484709953639708</v>
      </c>
      <c r="BU18" s="93">
        <f t="shared" si="5"/>
        <v>0.906285161331084</v>
      </c>
      <c r="BV18" s="93">
        <f t="shared" si="5"/>
        <v>0.9246092532107753</v>
      </c>
      <c r="BW18" s="93">
        <f t="shared" si="5"/>
        <v>0.9191054427466483</v>
      </c>
      <c r="BX18" s="93">
        <f t="shared" si="5"/>
        <v>0.8769283272742925</v>
      </c>
      <c r="BY18" s="93">
        <f t="shared" si="5"/>
        <v>0.7930612439762186</v>
      </c>
      <c r="BZ18" s="93">
        <f t="shared" si="5"/>
        <v>0.8999580901424906</v>
      </c>
      <c r="CA18" s="93">
        <f t="shared" si="5"/>
        <v>0.6085840377446097</v>
      </c>
      <c r="CB18" s="93">
        <f t="shared" si="5"/>
        <v>0.5667236749605564</v>
      </c>
      <c r="CC18" s="93">
        <f t="shared" si="5"/>
        <v>0.36223248847473144</v>
      </c>
      <c r="CD18" s="93">
        <f t="shared" si="5"/>
        <v>0.030098290281138418</v>
      </c>
      <c r="CE18" s="93">
        <f t="shared" si="5"/>
        <v>-0.29732845276679853</v>
      </c>
      <c r="CF18" s="93">
        <f t="shared" si="5"/>
        <v>-0.41647000364343256</v>
      </c>
      <c r="CG18" s="93">
        <f t="shared" si="5"/>
        <v>-0.45607492338756117</v>
      </c>
      <c r="CH18" s="93">
        <f t="shared" si="5"/>
        <v>0.21045148803879954</v>
      </c>
      <c r="CI18" s="93">
        <f t="shared" si="5"/>
        <v>0.17442116087088522</v>
      </c>
      <c r="CJ18" s="93">
        <f t="shared" si="5"/>
        <v>0.0910176782456169</v>
      </c>
      <c r="CK18" s="93">
        <f t="shared" si="5"/>
        <v>-0.05449667087456689</v>
      </c>
      <c r="CL18" s="93">
        <f t="shared" si="5"/>
        <v>-0.1242820432520908</v>
      </c>
      <c r="CM18" s="93">
        <f t="shared" si="5"/>
        <v>-0.22954436691744107</v>
      </c>
      <c r="CN18" s="93">
        <f t="shared" si="5"/>
        <v>-0.28252877316064406</v>
      </c>
      <c r="CO18" s="93">
        <f t="shared" si="5"/>
        <v>-0.31967310087488876</v>
      </c>
      <c r="CP18" s="93">
        <f t="shared" si="5"/>
        <v>-0.35546608452931405</v>
      </c>
      <c r="CQ18" s="93">
        <f>CQ15-CP16-CQ16</f>
        <v>-2.937426307814537</v>
      </c>
      <c r="CR18" s="105">
        <f>CR15-CR16</f>
        <v>5.822117464889974</v>
      </c>
    </row>
    <row r="19" spans="1:96" ht="12.75">
      <c r="A19" t="s">
        <v>289</v>
      </c>
      <c r="C19" s="93">
        <f>'Public lending'!C8</f>
        <v>529.7</v>
      </c>
      <c r="D19" s="93">
        <f>'Public lending'!D8</f>
        <v>527.4006633175634</v>
      </c>
      <c r="E19" s="93">
        <f>'Public lending'!E8</f>
        <v>0.4122058620192798</v>
      </c>
      <c r="F19" s="93">
        <f>'Public lending'!F8</f>
        <v>0.43127076152152743</v>
      </c>
      <c r="G19" s="93">
        <f>'Public lending'!G8</f>
        <v>0.461695609101536</v>
      </c>
      <c r="H19" s="93">
        <f>'Public lending'!H8</f>
        <v>0.4691570329125798</v>
      </c>
      <c r="I19" s="93">
        <f>'Public lending'!I8</f>
        <v>0.49136998422843514</v>
      </c>
      <c r="J19" s="93">
        <f>'Public lending'!J8</f>
        <v>0.5227056361938404</v>
      </c>
      <c r="K19" s="93">
        <f>'Public lending'!K8</f>
        <v>0.5585166971865511</v>
      </c>
      <c r="L19" s="93">
        <f>'Public lending'!L8</f>
        <v>0.604205763117161</v>
      </c>
      <c r="M19" s="93">
        <f>'Public lending'!M8</f>
        <v>0.6513110093853344</v>
      </c>
      <c r="N19" s="93">
        <f>'Public lending'!N8</f>
        <v>0.6973173729350606</v>
      </c>
      <c r="O19" s="93">
        <f>'Public lending'!O8</f>
        <v>0.7568925994981388</v>
      </c>
      <c r="P19" s="93">
        <f>'Public lending'!P8</f>
        <v>0.8176108705083447</v>
      </c>
      <c r="Q19" s="93">
        <f>'Public lending'!Q8</f>
        <v>0.8865460904299864</v>
      </c>
      <c r="R19" s="93">
        <f>'Public lending'!R8</f>
        <v>0.9579626862943095</v>
      </c>
      <c r="S19" s="93">
        <f>'Public lending'!S8</f>
        <v>0.9726061801873295</v>
      </c>
      <c r="T19" s="93">
        <f>'Public lending'!T8</f>
        <v>1.1493786516691358</v>
      </c>
      <c r="U19" s="93">
        <f>'Public lending'!U8</f>
        <v>1.2401129813646063</v>
      </c>
      <c r="V19" s="93">
        <f>'Public lending'!V8</f>
        <v>1.4087344521155722</v>
      </c>
      <c r="W19" s="93">
        <f>'Public lending'!W8</f>
        <v>1.686582728266556</v>
      </c>
      <c r="X19" s="93">
        <f>'Public lending'!X8</f>
        <v>2.0493394383755055</v>
      </c>
      <c r="Y19" s="93">
        <f>'Public lending'!Y8</f>
        <v>2.6100910993849777</v>
      </c>
      <c r="Z19" s="93">
        <f>'Public lending'!Z8</f>
        <v>3.2366429240662478</v>
      </c>
      <c r="AA19" s="93">
        <f>'Public lending'!AA8</f>
        <v>3.9420869345560794</v>
      </c>
      <c r="AB19" s="93">
        <f>'Public lending'!AB8</f>
        <v>4.6562390412263905</v>
      </c>
      <c r="AC19" s="93">
        <f>'Public lending'!AC8</f>
        <v>5.204881900582027</v>
      </c>
      <c r="AD19" s="93">
        <f>'Public lending'!AD8</f>
        <v>5.787158136632796</v>
      </c>
      <c r="AE19" s="93">
        <f>'Public lending'!AE8</f>
        <v>6.424450324085253</v>
      </c>
      <c r="AF19" s="93">
        <f>'Public lending'!AF8</f>
        <v>6.859346150680561</v>
      </c>
      <c r="AG19" s="93">
        <f>'Public lending'!AG8</f>
        <v>7.564028594863495</v>
      </c>
      <c r="AH19" s="93">
        <f>'Public lending'!AH8</f>
        <v>7.783314177616508</v>
      </c>
      <c r="AI19" s="93">
        <f>'Public lending'!AI8</f>
        <v>8.416747746884896</v>
      </c>
      <c r="AJ19" s="93">
        <f>'Public lending'!AJ8</f>
        <v>9.276270848965886</v>
      </c>
      <c r="AK19" s="93">
        <f>'Public lending'!AK8</f>
        <v>10.255175966270093</v>
      </c>
      <c r="AL19" s="93">
        <f>'Public lending'!AL8</f>
        <v>10.902398016695495</v>
      </c>
      <c r="AM19" s="93">
        <f>'Public lending'!AM8</f>
        <v>10.69637481061177</v>
      </c>
      <c r="AN19" s="93">
        <f>'Public lending'!AN8</f>
        <v>10.798470528670697</v>
      </c>
      <c r="AO19" s="93">
        <f>'Public lending'!AO8</f>
        <v>11.078667136382627</v>
      </c>
      <c r="AP19" s="93">
        <f>'Public lending'!AP8</f>
        <v>11.595871992286378</v>
      </c>
      <c r="AQ19" s="93">
        <f>'Public lending'!AQ8</f>
        <v>12.589139905515664</v>
      </c>
      <c r="AR19" s="93">
        <f>'Public lending'!AR8</f>
        <v>12.920297799196666</v>
      </c>
      <c r="AS19" s="93">
        <f>'Public lending'!AS8</f>
        <v>13.084201841820885</v>
      </c>
      <c r="AT19" s="93">
        <f>'Public lending'!AT8</f>
        <v>13.334124694303501</v>
      </c>
      <c r="AU19" s="93">
        <f>'Public lending'!AU8</f>
        <v>13.732527215366005</v>
      </c>
      <c r="AV19" s="93">
        <f>'Public lending'!AV8</f>
        <v>14.246227379296474</v>
      </c>
      <c r="AW19" s="93">
        <f>'Public lending'!AW8</f>
        <v>13.92541761144559</v>
      </c>
      <c r="AX19" s="93">
        <f>'Public lending'!AX8</f>
        <v>14.14901194677931</v>
      </c>
      <c r="AY19" s="93">
        <f>'Public lending'!AY8</f>
        <v>14.188059057168946</v>
      </c>
      <c r="AZ19" s="93">
        <f>'Public lending'!AZ8</f>
        <v>13.833608175055764</v>
      </c>
      <c r="BA19" s="93">
        <f>'Public lending'!BA8</f>
        <v>14.015594993658178</v>
      </c>
      <c r="BB19" s="93">
        <f>'Public lending'!BB8</f>
        <v>13.558077605534777</v>
      </c>
      <c r="BC19" s="93">
        <f>'Public lending'!BC8</f>
        <v>13.232282208217557</v>
      </c>
      <c r="BD19" s="93">
        <f>'Public lending'!BD8</f>
        <v>12.91895981909996</v>
      </c>
      <c r="BE19" s="93">
        <f>'Public lending'!BE8</f>
        <v>12.669184938569648</v>
      </c>
      <c r="BF19" s="93">
        <f>'Public lending'!BF8</f>
        <v>12.77288609053572</v>
      </c>
      <c r="BG19" s="93">
        <f>'Public lending'!BG8</f>
        <v>12.336552636382516</v>
      </c>
      <c r="BH19" s="93">
        <f>'Public lending'!BH8</f>
        <v>12.23317613100832</v>
      </c>
      <c r="BI19" s="93">
        <f>'Public lending'!BI8</f>
        <v>12.699842938239561</v>
      </c>
      <c r="BJ19" s="93">
        <f>'Public lending'!BJ8</f>
        <v>9.292162809557679</v>
      </c>
      <c r="BK19" s="93">
        <f>'Public lending'!BK8</f>
        <v>8.974294433262866</v>
      </c>
      <c r="BL19" s="93">
        <f>'Public lending'!BL8</f>
        <v>8.51216063471161</v>
      </c>
      <c r="BM19" s="93">
        <f>'Public lending'!BM8</f>
        <v>8.414274950773397</v>
      </c>
      <c r="BN19" s="93">
        <f>'Public lending'!BN8</f>
        <v>7.023913385757154</v>
      </c>
      <c r="BO19" s="93">
        <f>'Public lending'!BO8</f>
        <v>6.183969160449701</v>
      </c>
      <c r="BP19" s="93">
        <f>'Public lending'!BP8</f>
        <v>5.651073099933164</v>
      </c>
      <c r="BQ19" s="93">
        <f>'Public lending'!BQ8</f>
        <v>5.092474356070498</v>
      </c>
      <c r="BR19" s="93">
        <f>'Public lending'!BR8</f>
        <v>4.756537357119374</v>
      </c>
      <c r="BS19" s="93">
        <f>'Public lending'!BS8</f>
        <v>4.290109745320261</v>
      </c>
      <c r="BT19" s="93">
        <f>'Public lending'!BT8</f>
        <v>4.0515275395086014</v>
      </c>
      <c r="BU19" s="93">
        <f>'Public lending'!BU8</f>
        <v>3.8956623494149887</v>
      </c>
      <c r="BV19" s="93">
        <f>'Public lending'!BV8</f>
        <v>3.4512579436143773</v>
      </c>
      <c r="BW19" s="93">
        <f>'Public lending'!BW8</f>
        <v>3.3450214591877243</v>
      </c>
      <c r="BX19" s="93">
        <f>'Public lending'!BX8</f>
        <v>3.2076249600316995</v>
      </c>
      <c r="BY19" s="93">
        <f>'Public lending'!BY8</f>
        <v>3.0829450000526037</v>
      </c>
      <c r="BZ19" s="93">
        <f>'Public lending'!BZ8</f>
        <v>3.0467456819483703</v>
      </c>
      <c r="CA19" s="93">
        <f>'Public lending'!CA8</f>
        <v>2.7922677737113735</v>
      </c>
      <c r="CB19" s="93">
        <f>'Public lending'!CB8</f>
        <v>2.6996605917090806</v>
      </c>
      <c r="CC19" s="93">
        <f>'Public lending'!CC8</f>
        <v>2.5399066513131596</v>
      </c>
      <c r="CD19" s="93">
        <f>'Public lending'!CD8</f>
        <v>2.336864196818208</v>
      </c>
      <c r="CE19" s="93">
        <f>'Public lending'!CE8</f>
        <v>2.188002390259717</v>
      </c>
      <c r="CF19" s="93">
        <f>'Public lending'!CF8</f>
        <v>1.960622613800042</v>
      </c>
      <c r="CG19" s="93">
        <f>'Public lending'!CG8</f>
        <v>1.7346031776973205</v>
      </c>
      <c r="CH19" s="93">
        <f>'Public lending'!CH8</f>
        <v>1.6359487494394047</v>
      </c>
      <c r="CI19" s="93">
        <f>'Public lending'!CI8</f>
        <v>1.5076545617331791</v>
      </c>
      <c r="CJ19" s="93">
        <f>'Public lending'!CJ8</f>
        <v>1.3778062290709876</v>
      </c>
      <c r="CK19" s="93">
        <f>'Public lending'!CK8</f>
        <v>1.156426002977589</v>
      </c>
      <c r="CL19" s="93">
        <f>'Public lending'!CL8</f>
        <v>1.0747616314787618</v>
      </c>
      <c r="CM19" s="93">
        <f>'Public lending'!CM8</f>
        <v>0.9184162891671473</v>
      </c>
      <c r="CN19" s="93">
        <f>'Public lending'!CN8</f>
        <v>0.8103492228842983</v>
      </c>
      <c r="CO19" s="93">
        <f>'Public lending'!CO8</f>
        <v>0.7192492641989882</v>
      </c>
      <c r="CP19" s="93">
        <f>'Public lending'!CP8</f>
        <v>0.6120146291194667</v>
      </c>
      <c r="CQ19" s="93">
        <f>'Public lending'!CQ8</f>
        <v>2.3114427505025827</v>
      </c>
      <c r="CR19" s="93">
        <f>'Public lending'!CR8</f>
        <v>2.2993366824367167</v>
      </c>
    </row>
    <row r="20" spans="1:96" ht="12.75">
      <c r="A20" s="12" t="s">
        <v>290</v>
      </c>
      <c r="B20" s="12"/>
      <c r="C20" s="112">
        <f aca="true" t="shared" si="6" ref="C20:AH20">Mrate*C16</f>
        <v>-30.099999999999454</v>
      </c>
      <c r="D20" s="112">
        <f t="shared" si="6"/>
        <v>-29.99038164130652</v>
      </c>
      <c r="E20" s="113">
        <f t="shared" si="6"/>
        <v>-0.023481321380416538</v>
      </c>
      <c r="F20" s="112">
        <f t="shared" si="6"/>
        <v>-0.025109232517932217</v>
      </c>
      <c r="G20" s="112">
        <f t="shared" si="6"/>
        <v>-0.02548920986320665</v>
      </c>
      <c r="H20" s="112">
        <f t="shared" si="6"/>
        <v>-0.02661851184574647</v>
      </c>
      <c r="I20" s="112">
        <f t="shared" si="6"/>
        <v>-0.028270931558120042</v>
      </c>
      <c r="J20" s="112">
        <f t="shared" si="6"/>
        <v>-0.030200831815960595</v>
      </c>
      <c r="K20" s="112">
        <f t="shared" si="6"/>
        <v>-0.03274506374774971</v>
      </c>
      <c r="L20" s="112">
        <f t="shared" si="6"/>
        <v>-0.035249942913665934</v>
      </c>
      <c r="M20" s="112">
        <f t="shared" si="6"/>
        <v>-0.03771297550531514</v>
      </c>
      <c r="N20" s="112">
        <f t="shared" si="6"/>
        <v>-0.040871391403147286</v>
      </c>
      <c r="O20" s="112">
        <f t="shared" si="6"/>
        <v>-0.04421096684707585</v>
      </c>
      <c r="P20" s="112">
        <f t="shared" si="6"/>
        <v>-0.047709203327249206</v>
      </c>
      <c r="Q20" s="112">
        <f t="shared" si="6"/>
        <v>-0.051829383307026355</v>
      </c>
      <c r="R20" s="112">
        <f t="shared" si="6"/>
        <v>-0.052924802651674686</v>
      </c>
      <c r="S20" s="112">
        <f t="shared" si="6"/>
        <v>-0.05493986460030262</v>
      </c>
      <c r="T20" s="112">
        <f t="shared" si="6"/>
        <v>-0.0651970110170772</v>
      </c>
      <c r="U20" s="112">
        <f t="shared" si="6"/>
        <v>-0.07144389371430557</v>
      </c>
      <c r="V20" s="112">
        <f t="shared" si="6"/>
        <v>-0.08115345171250003</v>
      </c>
      <c r="W20" s="112">
        <f t="shared" si="6"/>
        <v>-0.09488387488002042</v>
      </c>
      <c r="X20" s="112">
        <f t="shared" si="6"/>
        <v>-0.11937483730520669</v>
      </c>
      <c r="Y20" s="112">
        <f t="shared" si="6"/>
        <v>-0.15061100504162364</v>
      </c>
      <c r="Z20" s="112">
        <f t="shared" si="6"/>
        <v>-0.18696895638431835</v>
      </c>
      <c r="AA20" s="112">
        <f t="shared" si="6"/>
        <v>-0.2246112304533193</v>
      </c>
      <c r="AB20" s="112">
        <f t="shared" si="6"/>
        <v>-0.25295697174390624</v>
      </c>
      <c r="AC20" s="112">
        <f t="shared" si="6"/>
        <v>-0.2882294739966174</v>
      </c>
      <c r="AD20" s="112">
        <f t="shared" si="6"/>
        <v>-0.3259119880200668</v>
      </c>
      <c r="AE20" s="112">
        <f t="shared" si="6"/>
        <v>-0.35738772695012955</v>
      </c>
      <c r="AF20" s="112">
        <f t="shared" si="6"/>
        <v>-0.40356872987227616</v>
      </c>
      <c r="AG20" s="112">
        <f t="shared" si="6"/>
        <v>-0.41997445116199433</v>
      </c>
      <c r="AH20" s="112">
        <f t="shared" si="6"/>
        <v>-0.45643046627493206</v>
      </c>
      <c r="AI20" s="112">
        <f aca="true" t="shared" si="7" ref="AI20:BN20">Mrate*AI16</f>
        <v>-0.5056611438857961</v>
      </c>
      <c r="AJ20" s="112">
        <f t="shared" si="7"/>
        <v>-0.5623376168659263</v>
      </c>
      <c r="AK20" s="112">
        <f t="shared" si="7"/>
        <v>-0.6002059888004203</v>
      </c>
      <c r="AL20" s="112">
        <f t="shared" si="7"/>
        <v>-0.5907609336051173</v>
      </c>
      <c r="AM20" s="112">
        <f t="shared" si="7"/>
        <v>-0.6027560217490021</v>
      </c>
      <c r="AN20" s="112">
        <f t="shared" si="7"/>
        <v>-0.6218546596556357</v>
      </c>
      <c r="AO20" s="112">
        <f t="shared" si="7"/>
        <v>-0.6549672447412966</v>
      </c>
      <c r="AP20" s="112">
        <f t="shared" si="7"/>
        <v>-0.7128122142790423</v>
      </c>
      <c r="AQ20" s="112">
        <f t="shared" si="7"/>
        <v>-0.735754467580681</v>
      </c>
      <c r="AR20" s="112">
        <f t="shared" si="7"/>
        <v>-0.7413527207697905</v>
      </c>
      <c r="AS20" s="112">
        <f t="shared" si="7"/>
        <v>-0.755833331926063</v>
      </c>
      <c r="AT20" s="112">
        <f t="shared" si="7"/>
        <v>-0.7761599249025125</v>
      </c>
      <c r="AU20" s="112">
        <f t="shared" si="7"/>
        <v>-0.8055898537979769</v>
      </c>
      <c r="AV20" s="112">
        <f t="shared" si="7"/>
        <v>-0.7879049506485778</v>
      </c>
      <c r="AW20" s="112">
        <f t="shared" si="7"/>
        <v>-0.8034524291131689</v>
      </c>
      <c r="AX20" s="112">
        <f t="shared" si="7"/>
        <v>-0.8067874462547999</v>
      </c>
      <c r="AY20" s="112">
        <f t="shared" si="7"/>
        <v>-0.7871657954995909</v>
      </c>
      <c r="AZ20" s="112">
        <f t="shared" si="7"/>
        <v>-0.8022066689924883</v>
      </c>
      <c r="BA20" s="112">
        <f t="shared" si="7"/>
        <v>-0.7744770489599313</v>
      </c>
      <c r="BB20" s="112">
        <f t="shared" si="7"/>
        <v>-0.7575904766826836</v>
      </c>
      <c r="BC20" s="112">
        <f t="shared" si="7"/>
        <v>-0.7396738315509663</v>
      </c>
      <c r="BD20" s="112">
        <f t="shared" si="7"/>
        <v>-0.7279561245766977</v>
      </c>
      <c r="BE20" s="112">
        <f t="shared" si="7"/>
        <v>-0.7306028785395626</v>
      </c>
      <c r="BF20" s="112">
        <f t="shared" si="7"/>
        <v>-0.7110616912376959</v>
      </c>
      <c r="BG20" s="112">
        <f t="shared" si="7"/>
        <v>-0.7081894616026365</v>
      </c>
      <c r="BH20" s="112">
        <f t="shared" si="7"/>
        <v>-0.7429470427350688</v>
      </c>
      <c r="BI20" s="112">
        <f t="shared" si="7"/>
        <v>-0.5502643643279402</v>
      </c>
      <c r="BJ20" s="112">
        <f t="shared" si="7"/>
        <v>-0.5372422357984321</v>
      </c>
      <c r="BK20" s="112">
        <f t="shared" si="7"/>
        <v>-0.5128964707826951</v>
      </c>
      <c r="BL20" s="112">
        <f t="shared" si="7"/>
        <v>-0.5108753578574988</v>
      </c>
      <c r="BM20" s="112">
        <f t="shared" si="7"/>
        <v>-0.4319746559068677</v>
      </c>
      <c r="BN20" s="112">
        <f t="shared" si="7"/>
        <v>-0.37951471576972834</v>
      </c>
      <c r="BO20" s="112">
        <f aca="true" t="shared" si="8" ref="BO20:CR20">Mrate*BO16</f>
        <v>-0.35020004384985626</v>
      </c>
      <c r="BP20" s="112">
        <f t="shared" si="8"/>
        <v>-0.31325823790278745</v>
      </c>
      <c r="BQ20" s="112">
        <f t="shared" si="8"/>
        <v>-0.29136715383851286</v>
      </c>
      <c r="BR20" s="112">
        <f t="shared" si="8"/>
        <v>-0.26180870382726185</v>
      </c>
      <c r="BS20" s="112">
        <f t="shared" si="8"/>
        <v>-0.24619554292777632</v>
      </c>
      <c r="BT20" s="112">
        <f t="shared" si="8"/>
        <v>-0.23731079048090128</v>
      </c>
      <c r="BU20" s="112">
        <f t="shared" si="8"/>
        <v>-0.20953821016651597</v>
      </c>
      <c r="BV20" s="112">
        <f t="shared" si="8"/>
        <v>-0.20295599866193254</v>
      </c>
      <c r="BW20" s="112">
        <f t="shared" si="8"/>
        <v>-0.19464508029613897</v>
      </c>
      <c r="BX20" s="112">
        <f t="shared" si="8"/>
        <v>-0.1873659459804399</v>
      </c>
      <c r="BY20" s="112">
        <f t="shared" si="8"/>
        <v>-0.18449667326538932</v>
      </c>
      <c r="BZ20" s="112">
        <f t="shared" si="8"/>
        <v>-0.1703318327240886</v>
      </c>
      <c r="CA20" s="112">
        <f t="shared" si="8"/>
        <v>-0.16480751494945944</v>
      </c>
      <c r="CB20" s="112">
        <f t="shared" si="8"/>
        <v>-0.1560394861502871</v>
      </c>
      <c r="CC20" s="112">
        <f t="shared" si="8"/>
        <v>-0.14531157767497518</v>
      </c>
      <c r="CD20" s="112">
        <f t="shared" si="8"/>
        <v>-0.1379296543511982</v>
      </c>
      <c r="CE20" s="112">
        <f t="shared" si="8"/>
        <v>-0.12445994154991648</v>
      </c>
      <c r="CF20" s="112">
        <f t="shared" si="8"/>
        <v>-0.11061685835401745</v>
      </c>
      <c r="CG20" s="112">
        <f t="shared" si="8"/>
        <v>-0.10063638144539241</v>
      </c>
      <c r="CH20" s="112">
        <f t="shared" si="8"/>
        <v>-0.09285674082091795</v>
      </c>
      <c r="CI20" s="112">
        <f t="shared" si="8"/>
        <v>-0.08525317193505641</v>
      </c>
      <c r="CJ20" s="112">
        <f t="shared" si="8"/>
        <v>-0.07230885386916411</v>
      </c>
      <c r="CK20" s="112">
        <f t="shared" si="8"/>
        <v>-0.06762662011854634</v>
      </c>
      <c r="CL20" s="112">
        <f t="shared" si="8"/>
        <v>-0.05849932844960294</v>
      </c>
      <c r="CM20" s="112">
        <f t="shared" si="8"/>
        <v>-0.05207659745875687</v>
      </c>
      <c r="CN20" s="112">
        <f t="shared" si="8"/>
        <v>-0.04661895391302653</v>
      </c>
      <c r="CO20" s="112">
        <f t="shared" si="8"/>
        <v>-0.04014903981904429</v>
      </c>
      <c r="CP20" s="112">
        <f t="shared" si="8"/>
        <v>-0.034113462337237055</v>
      </c>
      <c r="CQ20" s="112">
        <f t="shared" si="8"/>
        <v>-0.12670577297914315</v>
      </c>
      <c r="CR20" s="112">
        <f t="shared" si="8"/>
        <v>-0.10961835869293889</v>
      </c>
    </row>
    <row r="21" spans="1:96" ht="25.5">
      <c r="A21" s="109" t="s">
        <v>291</v>
      </c>
      <c r="C21" s="105">
        <f aca="true" t="shared" si="9" ref="C21:AH21">C18-C19-C20</f>
        <v>5.684341886080802E-14</v>
      </c>
      <c r="D21" s="105">
        <f t="shared" si="9"/>
        <v>-3.6323991411461876</v>
      </c>
      <c r="E21" s="105">
        <f t="shared" si="9"/>
        <v>4.067254289847446</v>
      </c>
      <c r="F21" s="105">
        <f t="shared" si="9"/>
        <v>0.17866369531937512</v>
      </c>
      <c r="G21" s="105">
        <f t="shared" si="9"/>
        <v>0.19484686867464743</v>
      </c>
      <c r="H21" s="105">
        <f t="shared" si="9"/>
        <v>0.20319488563897692</v>
      </c>
      <c r="I21" s="105">
        <f t="shared" si="9"/>
        <v>0.2266685658888477</v>
      </c>
      <c r="J21" s="105">
        <f t="shared" si="9"/>
        <v>0.24908111028766058</v>
      </c>
      <c r="K21" s="105">
        <f t="shared" si="9"/>
        <v>0.2678309803001258</v>
      </c>
      <c r="L21" s="105">
        <f t="shared" si="9"/>
        <v>0.2767742822201848</v>
      </c>
      <c r="M21" s="105">
        <f t="shared" si="9"/>
        <v>0.3064017122327122</v>
      </c>
      <c r="N21" s="105">
        <f t="shared" si="9"/>
        <v>0.3332105470579449</v>
      </c>
      <c r="O21" s="105">
        <f t="shared" si="9"/>
        <v>0.37256731035402263</v>
      </c>
      <c r="P21" s="105">
        <f t="shared" si="9"/>
        <v>0.3918399351083079</v>
      </c>
      <c r="Q21" s="105">
        <f t="shared" si="9"/>
        <v>0.4647938742378942</v>
      </c>
      <c r="R21" s="105">
        <f t="shared" si="9"/>
        <v>0.4510726052968312</v>
      </c>
      <c r="S21" s="105">
        <f t="shared" si="9"/>
        <v>0.406535245191995</v>
      </c>
      <c r="T21" s="105">
        <f t="shared" si="9"/>
        <v>1.8010536146427913</v>
      </c>
      <c r="U21" s="105">
        <f t="shared" si="9"/>
        <v>0.9163825426924994</v>
      </c>
      <c r="V21" s="105">
        <f t="shared" si="9"/>
        <v>1.4955869879773274</v>
      </c>
      <c r="W21" s="105">
        <f t="shared" si="9"/>
        <v>2.5490845494612433</v>
      </c>
      <c r="X21" s="105">
        <f t="shared" si="9"/>
        <v>3.74812680137557</v>
      </c>
      <c r="Y21" s="105">
        <f t="shared" si="9"/>
        <v>5.0278236426251635</v>
      </c>
      <c r="Z21" s="105">
        <f t="shared" si="9"/>
        <v>5.786924106351379</v>
      </c>
      <c r="AA21" s="105">
        <f t="shared" si="9"/>
        <v>6.431912024674787</v>
      </c>
      <c r="AB21" s="105">
        <f t="shared" si="9"/>
        <v>6.930023473246388</v>
      </c>
      <c r="AC21" s="105">
        <f t="shared" si="9"/>
        <v>7.425632715838907</v>
      </c>
      <c r="AD21" s="105">
        <f t="shared" si="9"/>
        <v>7.05085008040598</v>
      </c>
      <c r="AE21" s="105">
        <f t="shared" si="9"/>
        <v>6.791102299623024</v>
      </c>
      <c r="AF21" s="105">
        <f t="shared" si="9"/>
        <v>5.63826628277256</v>
      </c>
      <c r="AG21" s="105">
        <f t="shared" si="9"/>
        <v>4.548892830990137</v>
      </c>
      <c r="AH21" s="105">
        <f t="shared" si="9"/>
        <v>3.8879036519307744</v>
      </c>
      <c r="AI21" s="105">
        <f aca="true" t="shared" si="10" ref="AI21:BN21">AI18-AI19-AI20</f>
        <v>3.821024115190957</v>
      </c>
      <c r="AJ21" s="105">
        <f t="shared" si="10"/>
        <v>3.7613818101469447</v>
      </c>
      <c r="AK21" s="105">
        <f t="shared" si="10"/>
        <v>3.5612065882654242</v>
      </c>
      <c r="AL21" s="105">
        <f t="shared" si="10"/>
        <v>3.325678802714191</v>
      </c>
      <c r="AM21" s="105">
        <f t="shared" si="10"/>
        <v>2.956588816222764</v>
      </c>
      <c r="AN21" s="105">
        <f t="shared" si="10"/>
        <v>1.8944531354183933</v>
      </c>
      <c r="AO21" s="105">
        <f t="shared" si="10"/>
        <v>1.3600703102570186</v>
      </c>
      <c r="AP21" s="105">
        <f t="shared" si="10"/>
        <v>0.7421380331017107</v>
      </c>
      <c r="AQ21" s="105">
        <f t="shared" si="10"/>
        <v>0.46504162880231725</v>
      </c>
      <c r="AR21" s="105">
        <f t="shared" si="10"/>
        <v>-0.2643183806798364</v>
      </c>
      <c r="AS21" s="105">
        <f t="shared" si="10"/>
        <v>0.38600541353211104</v>
      </c>
      <c r="AT21" s="105">
        <f t="shared" si="10"/>
        <v>0.343712945770826</v>
      </c>
      <c r="AU21" s="105">
        <f t="shared" si="10"/>
        <v>0.7520375627225147</v>
      </c>
      <c r="AV21" s="105">
        <f t="shared" si="10"/>
        <v>0.6636426907514945</v>
      </c>
      <c r="AW21" s="105">
        <f t="shared" si="10"/>
        <v>0.6027892843053121</v>
      </c>
      <c r="AX21" s="105">
        <f t="shared" si="10"/>
        <v>0.09997177918719813</v>
      </c>
      <c r="AY21" s="105">
        <f t="shared" si="10"/>
        <v>-0.11567983428483564</v>
      </c>
      <c r="AZ21" s="105">
        <f t="shared" si="10"/>
        <v>-0.1707691712637993</v>
      </c>
      <c r="BA21" s="105">
        <f t="shared" si="10"/>
        <v>-1.0248586201880565</v>
      </c>
      <c r="BB21" s="105">
        <f t="shared" si="10"/>
        <v>-0.7151156478501223</v>
      </c>
      <c r="BC21" s="105">
        <f t="shared" si="10"/>
        <v>-0.9969630828736291</v>
      </c>
      <c r="BD21" s="105">
        <f t="shared" si="10"/>
        <v>-0.9713906965051842</v>
      </c>
      <c r="BE21" s="105">
        <f t="shared" si="10"/>
        <v>-1.3844180724900066</v>
      </c>
      <c r="BF21" s="105">
        <f t="shared" si="10"/>
        <v>-0.8462192712122412</v>
      </c>
      <c r="BG21" s="105">
        <f t="shared" si="10"/>
        <v>-1.7364678930505604</v>
      </c>
      <c r="BH21" s="105">
        <f t="shared" si="10"/>
        <v>-2.217114374774167</v>
      </c>
      <c r="BI21" s="105">
        <f t="shared" si="10"/>
        <v>-3.866990275826064</v>
      </c>
      <c r="BJ21" s="105">
        <f t="shared" si="10"/>
        <v>-3.8526205075989104</v>
      </c>
      <c r="BK21" s="105">
        <f t="shared" si="10"/>
        <v>-4.734146138376695</v>
      </c>
      <c r="BL21" s="105">
        <f t="shared" si="10"/>
        <v>-5.042390457948022</v>
      </c>
      <c r="BM21" s="105">
        <f t="shared" si="10"/>
        <v>-5.73061591455092</v>
      </c>
      <c r="BN21" s="105">
        <f t="shared" si="10"/>
        <v>-5.722485549885733</v>
      </c>
      <c r="BO21" s="105">
        <f aca="true" t="shared" si="11" ref="BO21:CR21">BO18-BO19-BO20</f>
        <v>-4.882688794402105</v>
      </c>
      <c r="BP21" s="105">
        <f t="shared" si="11"/>
        <v>-5.057246911499035</v>
      </c>
      <c r="BQ21" s="105">
        <f t="shared" si="11"/>
        <v>-4.144540381511372</v>
      </c>
      <c r="BR21" s="105">
        <f t="shared" si="11"/>
        <v>-3.668546770841216</v>
      </c>
      <c r="BS21" s="105">
        <f t="shared" si="11"/>
        <v>-3.127386255740332</v>
      </c>
      <c r="BT21" s="105">
        <f t="shared" si="11"/>
        <v>-2.7657457536637295</v>
      </c>
      <c r="BU21" s="105">
        <f t="shared" si="11"/>
        <v>-2.7798389779173887</v>
      </c>
      <c r="BV21" s="105">
        <f t="shared" si="11"/>
        <v>-2.3236926917416696</v>
      </c>
      <c r="BW21" s="105">
        <f t="shared" si="11"/>
        <v>-2.231270936144937</v>
      </c>
      <c r="BX21" s="105">
        <f t="shared" si="11"/>
        <v>-2.143330686776967</v>
      </c>
      <c r="BY21" s="105">
        <f t="shared" si="11"/>
        <v>-2.1053870828109957</v>
      </c>
      <c r="BZ21" s="105">
        <f t="shared" si="11"/>
        <v>-1.976455759081791</v>
      </c>
      <c r="CA21" s="105">
        <f t="shared" si="11"/>
        <v>-2.0188762210173046</v>
      </c>
      <c r="CB21" s="105">
        <f t="shared" si="11"/>
        <v>-1.976897430598237</v>
      </c>
      <c r="CC21" s="105">
        <f t="shared" si="11"/>
        <v>-2.032362585163453</v>
      </c>
      <c r="CD21" s="105">
        <f t="shared" si="11"/>
        <v>-2.168836252185871</v>
      </c>
      <c r="CE21" s="105">
        <f t="shared" si="11"/>
        <v>-2.360870901476599</v>
      </c>
      <c r="CF21" s="105">
        <f t="shared" si="11"/>
        <v>-2.266475759089457</v>
      </c>
      <c r="CG21" s="105">
        <f t="shared" si="11"/>
        <v>-2.0900417196394896</v>
      </c>
      <c r="CH21" s="105">
        <f t="shared" si="11"/>
        <v>-1.3326405205796872</v>
      </c>
      <c r="CI21" s="105">
        <f t="shared" si="11"/>
        <v>-1.2479802289272375</v>
      </c>
      <c r="CJ21" s="105">
        <f t="shared" si="11"/>
        <v>-1.2144796969562066</v>
      </c>
      <c r="CK21" s="105">
        <f t="shared" si="11"/>
        <v>-1.1432960537336097</v>
      </c>
      <c r="CL21" s="105">
        <f t="shared" si="11"/>
        <v>-1.1405443462812497</v>
      </c>
      <c r="CM21" s="105">
        <f t="shared" si="11"/>
        <v>-1.0958840586258314</v>
      </c>
      <c r="CN21" s="105">
        <f t="shared" si="11"/>
        <v>-1.0462590421319158</v>
      </c>
      <c r="CO21" s="105">
        <f t="shared" si="11"/>
        <v>-0.9987733252548325</v>
      </c>
      <c r="CP21" s="105">
        <f t="shared" si="11"/>
        <v>-0.9333672513115436</v>
      </c>
      <c r="CQ21" s="105">
        <f t="shared" si="11"/>
        <v>-5.122163285337976</v>
      </c>
      <c r="CR21" s="105">
        <f t="shared" si="11"/>
        <v>3.632399141146196</v>
      </c>
    </row>
    <row r="22" ht="12.75">
      <c r="A22" s="110"/>
    </row>
  </sheetData>
  <mergeCells count="4">
    <mergeCell ref="C3:C4"/>
    <mergeCell ref="D3:CQ3"/>
    <mergeCell ref="CR3:CR4"/>
    <mergeCell ref="A11:I11"/>
  </mergeCells>
  <printOptions/>
  <pageMargins left="0.7479166666666667" right="0.7479166666666667" top="0.9840277777777777" bottom="0.9840277777777777"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CS21"/>
  <sheetViews>
    <sheetView workbookViewId="0" topLeftCell="A1">
      <selection activeCell="A1" sqref="A1"/>
    </sheetView>
  </sheetViews>
  <sheetFormatPr defaultColWidth="9.140625" defaultRowHeight="12.75"/>
  <cols>
    <col min="1" max="1" width="27.7109375" style="0" customWidth="1"/>
  </cols>
  <sheetData>
    <row r="1" spans="1:96" ht="12.75">
      <c r="A1" s="86" t="s">
        <v>292</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row>
    <row r="2" spans="1:96" ht="6"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row>
    <row r="3" spans="1:96" ht="12.75">
      <c r="A3" s="88"/>
      <c r="B3" s="68"/>
      <c r="C3" s="149" t="s">
        <v>39</v>
      </c>
      <c r="D3" s="151" t="s">
        <v>164</v>
      </c>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49" t="s">
        <v>232</v>
      </c>
    </row>
    <row r="4" spans="1:96" ht="12.75">
      <c r="A4" s="92" t="s">
        <v>210</v>
      </c>
      <c r="B4" s="16" t="s">
        <v>247</v>
      </c>
      <c r="C4" s="149"/>
      <c r="D4" s="50" t="s">
        <v>39</v>
      </c>
      <c r="E4" s="41">
        <v>0</v>
      </c>
      <c r="F4" s="41">
        <v>1</v>
      </c>
      <c r="G4" s="41">
        <v>2</v>
      </c>
      <c r="H4" s="41">
        <v>3</v>
      </c>
      <c r="I4" s="41">
        <v>4</v>
      </c>
      <c r="J4" s="41">
        <v>5</v>
      </c>
      <c r="K4" s="41">
        <v>6</v>
      </c>
      <c r="L4" s="41">
        <v>7</v>
      </c>
      <c r="M4" s="41">
        <v>8</v>
      </c>
      <c r="N4" s="41">
        <v>9</v>
      </c>
      <c r="O4" s="41">
        <v>10</v>
      </c>
      <c r="P4" s="41">
        <v>11</v>
      </c>
      <c r="Q4" s="41">
        <v>12</v>
      </c>
      <c r="R4" s="41">
        <v>13</v>
      </c>
      <c r="S4" s="41">
        <v>14</v>
      </c>
      <c r="T4" s="41">
        <v>15</v>
      </c>
      <c r="U4" s="41">
        <v>16</v>
      </c>
      <c r="V4" s="41">
        <v>17</v>
      </c>
      <c r="W4" s="41">
        <v>18</v>
      </c>
      <c r="X4" s="41">
        <v>19</v>
      </c>
      <c r="Y4" s="41">
        <v>20</v>
      </c>
      <c r="Z4" s="41">
        <v>21</v>
      </c>
      <c r="AA4" s="41">
        <v>22</v>
      </c>
      <c r="AB4" s="41">
        <v>23</v>
      </c>
      <c r="AC4" s="41">
        <v>24</v>
      </c>
      <c r="AD4" s="41">
        <v>25</v>
      </c>
      <c r="AE4" s="41">
        <v>26</v>
      </c>
      <c r="AF4" s="41">
        <v>27</v>
      </c>
      <c r="AG4" s="41">
        <v>28</v>
      </c>
      <c r="AH4" s="41">
        <v>29</v>
      </c>
      <c r="AI4" s="41">
        <v>30</v>
      </c>
      <c r="AJ4" s="41">
        <v>31</v>
      </c>
      <c r="AK4" s="41">
        <v>32</v>
      </c>
      <c r="AL4" s="41">
        <v>33</v>
      </c>
      <c r="AM4" s="41">
        <v>34</v>
      </c>
      <c r="AN4" s="41">
        <v>35</v>
      </c>
      <c r="AO4" s="41">
        <v>36</v>
      </c>
      <c r="AP4" s="41">
        <v>37</v>
      </c>
      <c r="AQ4" s="41">
        <v>38</v>
      </c>
      <c r="AR4" s="41">
        <v>39</v>
      </c>
      <c r="AS4" s="41">
        <v>40</v>
      </c>
      <c r="AT4" s="41">
        <v>41</v>
      </c>
      <c r="AU4" s="41">
        <v>42</v>
      </c>
      <c r="AV4" s="41">
        <v>43</v>
      </c>
      <c r="AW4" s="41">
        <v>44</v>
      </c>
      <c r="AX4" s="41">
        <v>45</v>
      </c>
      <c r="AY4" s="41">
        <v>46</v>
      </c>
      <c r="AZ4" s="41">
        <v>47</v>
      </c>
      <c r="BA4" s="41">
        <v>48</v>
      </c>
      <c r="BB4" s="41">
        <v>49</v>
      </c>
      <c r="BC4" s="41">
        <v>50</v>
      </c>
      <c r="BD4" s="41">
        <v>51</v>
      </c>
      <c r="BE4" s="41">
        <v>52</v>
      </c>
      <c r="BF4" s="41">
        <v>53</v>
      </c>
      <c r="BG4" s="41">
        <v>54</v>
      </c>
      <c r="BH4" s="41">
        <v>55</v>
      </c>
      <c r="BI4" s="41">
        <v>56</v>
      </c>
      <c r="BJ4" s="41">
        <v>57</v>
      </c>
      <c r="BK4" s="41">
        <v>58</v>
      </c>
      <c r="BL4" s="41">
        <v>59</v>
      </c>
      <c r="BM4" s="41">
        <v>60</v>
      </c>
      <c r="BN4" s="41">
        <v>61</v>
      </c>
      <c r="BO4" s="41">
        <v>62</v>
      </c>
      <c r="BP4" s="41">
        <v>63</v>
      </c>
      <c r="BQ4" s="41">
        <v>64</v>
      </c>
      <c r="BR4" s="41">
        <v>65</v>
      </c>
      <c r="BS4" s="41">
        <v>66</v>
      </c>
      <c r="BT4" s="41">
        <v>67</v>
      </c>
      <c r="BU4" s="41">
        <v>68</v>
      </c>
      <c r="BV4" s="41">
        <v>69</v>
      </c>
      <c r="BW4" s="41">
        <v>70</v>
      </c>
      <c r="BX4" s="41">
        <v>71</v>
      </c>
      <c r="BY4" s="41">
        <v>72</v>
      </c>
      <c r="BZ4" s="41">
        <v>73</v>
      </c>
      <c r="CA4" s="41">
        <v>74</v>
      </c>
      <c r="CB4" s="41">
        <v>75</v>
      </c>
      <c r="CC4" s="41">
        <v>76</v>
      </c>
      <c r="CD4" s="41">
        <v>77</v>
      </c>
      <c r="CE4" s="41">
        <v>78</v>
      </c>
      <c r="CF4" s="41">
        <v>79</v>
      </c>
      <c r="CG4" s="41">
        <v>80</v>
      </c>
      <c r="CH4" s="41">
        <v>81</v>
      </c>
      <c r="CI4" s="41">
        <v>82</v>
      </c>
      <c r="CJ4" s="41">
        <v>83</v>
      </c>
      <c r="CK4" s="41">
        <v>84</v>
      </c>
      <c r="CL4" s="41">
        <v>85</v>
      </c>
      <c r="CM4" s="41">
        <v>86</v>
      </c>
      <c r="CN4" s="41">
        <v>87</v>
      </c>
      <c r="CO4" s="41">
        <v>88</v>
      </c>
      <c r="CP4" s="41">
        <v>89</v>
      </c>
      <c r="CQ4" s="41" t="s">
        <v>165</v>
      </c>
      <c r="CR4" s="149"/>
    </row>
    <row r="5" spans="1:96" s="7" customFormat="1" ht="12.75">
      <c r="A5" s="67"/>
      <c r="B5" s="67"/>
      <c r="C5" s="100" t="s">
        <v>248</v>
      </c>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row>
    <row r="6" spans="1:97" ht="12.75">
      <c r="A6" t="s">
        <v>293</v>
      </c>
      <c r="B6" s="101">
        <v>1</v>
      </c>
      <c r="C6" s="96">
        <f>Mt</f>
        <v>5726.1</v>
      </c>
      <c r="D6" s="96">
        <f aca="true" t="shared" si="0" ref="D6:AI6">D17*Mt</f>
        <v>5701.243983807249</v>
      </c>
      <c r="E6" s="96">
        <f t="shared" si="0"/>
        <v>4.455978830486309</v>
      </c>
      <c r="F6" s="96">
        <f t="shared" si="0"/>
        <v>4.6620719417565</v>
      </c>
      <c r="G6" s="96">
        <f t="shared" si="0"/>
        <v>4.990967013925439</v>
      </c>
      <c r="H6" s="96">
        <f t="shared" si="0"/>
        <v>5.071625611026474</v>
      </c>
      <c r="I6" s="96">
        <f t="shared" si="0"/>
        <v>5.311749417954394</v>
      </c>
      <c r="J6" s="96">
        <f t="shared" si="0"/>
        <v>5.650490359466772</v>
      </c>
      <c r="K6" s="96">
        <f t="shared" si="0"/>
        <v>6.03761083586919</v>
      </c>
      <c r="L6" s="96">
        <f t="shared" si="0"/>
        <v>6.531513347527233</v>
      </c>
      <c r="M6" s="96">
        <f t="shared" si="0"/>
        <v>7.040724883597061</v>
      </c>
      <c r="N6" s="96">
        <f t="shared" si="0"/>
        <v>7.538057408275345</v>
      </c>
      <c r="O6" s="96">
        <f t="shared" si="0"/>
        <v>8.18207044362147</v>
      </c>
      <c r="P6" s="96">
        <f t="shared" si="0"/>
        <v>8.838439882231135</v>
      </c>
      <c r="Q6" s="96">
        <f t="shared" si="0"/>
        <v>9.58363520560911</v>
      </c>
      <c r="R6" s="96">
        <f t="shared" si="0"/>
        <v>10.355654404360667</v>
      </c>
      <c r="S6" s="96">
        <f t="shared" si="0"/>
        <v>10.51395176207413</v>
      </c>
      <c r="T6" s="96">
        <f t="shared" si="0"/>
        <v>12.424876528832618</v>
      </c>
      <c r="U6" s="96">
        <f t="shared" si="0"/>
        <v>13.405721998474368</v>
      </c>
      <c r="V6" s="96">
        <f t="shared" si="0"/>
        <v>15.228533785650326</v>
      </c>
      <c r="W6" s="96">
        <f t="shared" si="0"/>
        <v>18.232096206016852</v>
      </c>
      <c r="X6" s="96">
        <f t="shared" si="0"/>
        <v>22.153525690167985</v>
      </c>
      <c r="Y6" s="96">
        <f t="shared" si="0"/>
        <v>28.215296666392906</v>
      </c>
      <c r="Z6" s="96">
        <f t="shared" si="0"/>
        <v>34.988372753437304</v>
      </c>
      <c r="AA6" s="96">
        <f t="shared" si="0"/>
        <v>42.61427977338411</v>
      </c>
      <c r="AB6" s="96">
        <f t="shared" si="0"/>
        <v>50.33432201994796</v>
      </c>
      <c r="AC6" s="96">
        <f t="shared" si="0"/>
        <v>56.265195867326305</v>
      </c>
      <c r="AD6" s="96">
        <f t="shared" si="0"/>
        <v>62.55964924707014</v>
      </c>
      <c r="AE6" s="96">
        <f t="shared" si="0"/>
        <v>69.4488295275525</v>
      </c>
      <c r="AF6" s="96">
        <f t="shared" si="0"/>
        <v>74.1500887170322</v>
      </c>
      <c r="AG6" s="96">
        <f t="shared" si="0"/>
        <v>81.767763143379</v>
      </c>
      <c r="AH6" s="96">
        <f t="shared" si="0"/>
        <v>84.13825809410966</v>
      </c>
      <c r="AI6" s="96">
        <f t="shared" si="0"/>
        <v>90.98572639878725</v>
      </c>
      <c r="AJ6" s="96">
        <f aca="true" t="shared" si="1" ref="AJ6:BO6">AJ17*Mt</f>
        <v>100.27724090667087</v>
      </c>
      <c r="AK6" s="96">
        <f t="shared" si="1"/>
        <v>110.85928469031373</v>
      </c>
      <c r="AL6" s="96">
        <f t="shared" si="1"/>
        <v>117.85580759562029</v>
      </c>
      <c r="AM6" s="96">
        <f t="shared" si="1"/>
        <v>115.6286800132982</v>
      </c>
      <c r="AN6" s="96">
        <f t="shared" si="1"/>
        <v>116.73234301344397</v>
      </c>
      <c r="AO6" s="96">
        <f t="shared" si="1"/>
        <v>119.76129108861724</v>
      </c>
      <c r="AP6" s="96">
        <f t="shared" si="1"/>
        <v>125.35231756660568</v>
      </c>
      <c r="AQ6" s="96">
        <f t="shared" si="1"/>
        <v>136.08962434014202</v>
      </c>
      <c r="AR6" s="96">
        <f t="shared" si="1"/>
        <v>139.66946805357756</v>
      </c>
      <c r="AS6" s="96">
        <f t="shared" si="1"/>
        <v>141.44128405975187</v>
      </c>
      <c r="AT6" s="96">
        <f t="shared" si="1"/>
        <v>144.1429703833326</v>
      </c>
      <c r="AU6" s="96">
        <f t="shared" si="1"/>
        <v>148.4497339775482</v>
      </c>
      <c r="AV6" s="96">
        <f t="shared" si="1"/>
        <v>154.00287445080147</v>
      </c>
      <c r="AW6" s="96">
        <f t="shared" si="1"/>
        <v>150.53489481762998</v>
      </c>
      <c r="AX6" s="96">
        <f t="shared" si="1"/>
        <v>152.95196773353408</v>
      </c>
      <c r="AY6" s="96">
        <f t="shared" si="1"/>
        <v>153.37407016661336</v>
      </c>
      <c r="AZ6" s="96">
        <f t="shared" si="1"/>
        <v>149.54242735734718</v>
      </c>
      <c r="BA6" s="96">
        <f t="shared" si="1"/>
        <v>151.50971963976986</v>
      </c>
      <c r="BB6" s="96">
        <f t="shared" si="1"/>
        <v>146.5639195337978</v>
      </c>
      <c r="BC6" s="96">
        <f t="shared" si="1"/>
        <v>143.04204484137162</v>
      </c>
      <c r="BD6" s="96">
        <f t="shared" si="1"/>
        <v>139.6550043801176</v>
      </c>
      <c r="BE6" s="96">
        <f t="shared" si="1"/>
        <v>136.95491764535333</v>
      </c>
      <c r="BF6" s="96">
        <f t="shared" si="1"/>
        <v>138.0759355163613</v>
      </c>
      <c r="BG6" s="96">
        <f t="shared" si="1"/>
        <v>133.359135456277</v>
      </c>
      <c r="BH6" s="96">
        <f t="shared" si="1"/>
        <v>132.24162704128136</v>
      </c>
      <c r="BI6" s="96">
        <f t="shared" si="1"/>
        <v>137.28633311054097</v>
      </c>
      <c r="BJ6" s="96">
        <f t="shared" si="1"/>
        <v>100.44903429074611</v>
      </c>
      <c r="BK6" s="96">
        <f t="shared" si="1"/>
        <v>97.01285133907211</v>
      </c>
      <c r="BL6" s="96">
        <f t="shared" si="1"/>
        <v>92.01714746162384</v>
      </c>
      <c r="BM6" s="96">
        <f t="shared" si="1"/>
        <v>90.95899527208523</v>
      </c>
      <c r="BN6" s="96">
        <f t="shared" si="1"/>
        <v>75.92907388745334</v>
      </c>
      <c r="BO6" s="96">
        <f t="shared" si="1"/>
        <v>66.84920862686621</v>
      </c>
      <c r="BP6" s="96">
        <f aca="true" t="shared" si="2" ref="BP6:CR6">BP17*Mt</f>
        <v>61.08855895323257</v>
      </c>
      <c r="BQ6" s="96">
        <f t="shared" si="2"/>
        <v>55.05006118613418</v>
      </c>
      <c r="BR6" s="96">
        <f t="shared" si="2"/>
        <v>51.418554956770336</v>
      </c>
      <c r="BS6" s="96">
        <f t="shared" si="2"/>
        <v>46.376434609549456</v>
      </c>
      <c r="BT6" s="96">
        <f t="shared" si="2"/>
        <v>43.79734159709308</v>
      </c>
      <c r="BU6" s="96">
        <f t="shared" si="2"/>
        <v>42.11242623935278</v>
      </c>
      <c r="BV6" s="96">
        <f t="shared" si="2"/>
        <v>37.308378536776075</v>
      </c>
      <c r="BW6" s="96">
        <f t="shared" si="2"/>
        <v>36.159953516055936</v>
      </c>
      <c r="BX6" s="96">
        <f t="shared" si="2"/>
        <v>34.67468620660282</v>
      </c>
      <c r="BY6" s="96">
        <f t="shared" si="2"/>
        <v>33.32688571795585</v>
      </c>
      <c r="BZ6" s="96">
        <f t="shared" si="2"/>
        <v>32.935568150659925</v>
      </c>
      <c r="CA6" s="96">
        <f t="shared" si="2"/>
        <v>30.184641304603918</v>
      </c>
      <c r="CB6" s="96">
        <f t="shared" si="2"/>
        <v>29.183550149490966</v>
      </c>
      <c r="CC6" s="96">
        <f t="shared" si="2"/>
        <v>27.45659708530165</v>
      </c>
      <c r="CD6" s="96">
        <f t="shared" si="2"/>
        <v>25.26169166962571</v>
      </c>
      <c r="CE6" s="96">
        <f t="shared" si="2"/>
        <v>23.652483456420924</v>
      </c>
      <c r="CF6" s="96">
        <f t="shared" si="2"/>
        <v>21.194489614650596</v>
      </c>
      <c r="CG6" s="96">
        <f t="shared" si="2"/>
        <v>18.751201162568673</v>
      </c>
      <c r="CH6" s="96">
        <f t="shared" si="2"/>
        <v>17.684738784528932</v>
      </c>
      <c r="CI6" s="96">
        <f t="shared" si="2"/>
        <v>16.29786820075582</v>
      </c>
      <c r="CJ6" s="96">
        <f t="shared" si="2"/>
        <v>14.894197183846295</v>
      </c>
      <c r="CK6" s="96">
        <f t="shared" si="2"/>
        <v>12.501058968567062</v>
      </c>
      <c r="CL6" s="96">
        <f t="shared" si="2"/>
        <v>11.618260483312323</v>
      </c>
      <c r="CM6" s="96">
        <f t="shared" si="2"/>
        <v>9.928154641117619</v>
      </c>
      <c r="CN6" s="96">
        <f t="shared" si="2"/>
        <v>8.75994088192898</v>
      </c>
      <c r="CO6" s="96">
        <f t="shared" si="2"/>
        <v>7.775142933226027</v>
      </c>
      <c r="CP6" s="96">
        <f t="shared" si="2"/>
        <v>6.615927822920479</v>
      </c>
      <c r="CQ6" s="96">
        <f t="shared" si="2"/>
        <v>24.98688377129099</v>
      </c>
      <c r="CR6" s="96">
        <f t="shared" si="2"/>
        <v>24.856016192752282</v>
      </c>
      <c r="CS6" t="s">
        <v>250</v>
      </c>
    </row>
    <row r="7" spans="1:96" ht="12.75">
      <c r="A7" t="s">
        <v>294</v>
      </c>
      <c r="B7" s="101"/>
      <c r="C7" s="96">
        <f>Mt_1</f>
        <v>5226.5</v>
      </c>
      <c r="D7" s="96">
        <f aca="true" t="shared" si="3" ref="D7:AI7">D18*Mt_1</f>
        <v>5207.466101272138</v>
      </c>
      <c r="E7" s="96">
        <f t="shared" si="3"/>
        <v>4.07724671743353</v>
      </c>
      <c r="F7" s="96">
        <f t="shared" si="3"/>
        <v>4.359913746012462</v>
      </c>
      <c r="G7" s="96">
        <f t="shared" si="3"/>
        <v>4.425892204320664</v>
      </c>
      <c r="H7" s="96">
        <f t="shared" si="3"/>
        <v>4.621981799395231</v>
      </c>
      <c r="I7" s="96">
        <f t="shared" si="3"/>
        <v>4.908904444801232</v>
      </c>
      <c r="J7" s="96">
        <f t="shared" si="3"/>
        <v>5.244008222130263</v>
      </c>
      <c r="K7" s="96">
        <f t="shared" si="3"/>
        <v>5.685783245103553</v>
      </c>
      <c r="L7" s="96">
        <f t="shared" si="3"/>
        <v>6.12072513748433</v>
      </c>
      <c r="M7" s="96">
        <f t="shared" si="3"/>
        <v>6.548400879685487</v>
      </c>
      <c r="N7" s="96">
        <f t="shared" si="3"/>
        <v>7.096821500616384</v>
      </c>
      <c r="O7" s="96">
        <f t="shared" si="3"/>
        <v>7.676698279941732</v>
      </c>
      <c r="P7" s="96">
        <f t="shared" si="3"/>
        <v>8.284124624248255</v>
      </c>
      <c r="Q7" s="96">
        <f t="shared" si="3"/>
        <v>8.999543915421201</v>
      </c>
      <c r="R7" s="96">
        <f t="shared" si="3"/>
        <v>9.189750201295109</v>
      </c>
      <c r="S7" s="96">
        <f t="shared" si="3"/>
        <v>9.539641273537768</v>
      </c>
      <c r="T7" s="96">
        <f t="shared" si="3"/>
        <v>11.320670368131568</v>
      </c>
      <c r="U7" s="96">
        <f t="shared" si="3"/>
        <v>12.405365797269926</v>
      </c>
      <c r="V7" s="96">
        <f t="shared" si="3"/>
        <v>14.091312803169073</v>
      </c>
      <c r="W7" s="96">
        <f t="shared" si="3"/>
        <v>16.475434287722116</v>
      </c>
      <c r="X7" s="96">
        <f t="shared" si="3"/>
        <v>20.72799292942439</v>
      </c>
      <c r="Y7" s="96">
        <f t="shared" si="3"/>
        <v>26.151774679403996</v>
      </c>
      <c r="Z7" s="96">
        <f t="shared" si="3"/>
        <v>32.464892044606565</v>
      </c>
      <c r="AA7" s="96">
        <f t="shared" si="3"/>
        <v>39.00101647721909</v>
      </c>
      <c r="AB7" s="96">
        <f t="shared" si="3"/>
        <v>43.92291072490199</v>
      </c>
      <c r="AC7" s="96">
        <f t="shared" si="3"/>
        <v>50.04755301805143</v>
      </c>
      <c r="AD7" s="96">
        <f t="shared" si="3"/>
        <v>56.59066463079436</v>
      </c>
      <c r="AE7" s="96">
        <f t="shared" si="3"/>
        <v>62.05604501345136</v>
      </c>
      <c r="AF7" s="96">
        <f t="shared" si="3"/>
        <v>70.07481616868736</v>
      </c>
      <c r="AG7" s="96">
        <f t="shared" si="3"/>
        <v>72.92347073083731</v>
      </c>
      <c r="AH7" s="96">
        <f t="shared" si="3"/>
        <v>79.25361568059719</v>
      </c>
      <c r="AI7" s="96">
        <f t="shared" si="3"/>
        <v>87.80192586442396</v>
      </c>
      <c r="AJ7" s="96">
        <f aca="true" t="shared" si="4" ref="AJ7:BO7">AJ18*Mt_1</f>
        <v>97.64310812457863</v>
      </c>
      <c r="AK7" s="96">
        <f t="shared" si="4"/>
        <v>104.21849170981572</v>
      </c>
      <c r="AL7" s="96">
        <f t="shared" si="4"/>
        <v>102.57847240821266</v>
      </c>
      <c r="AM7" s="96">
        <f t="shared" si="4"/>
        <v>104.66127400901051</v>
      </c>
      <c r="AN7" s="96">
        <f t="shared" si="4"/>
        <v>107.97752088671889</v>
      </c>
      <c r="AO7" s="96">
        <f t="shared" si="4"/>
        <v>113.72711975549663</v>
      </c>
      <c r="AP7" s="96">
        <f t="shared" si="4"/>
        <v>123.77119727340472</v>
      </c>
      <c r="AQ7" s="96">
        <f t="shared" si="4"/>
        <v>127.75484135583052</v>
      </c>
      <c r="AR7" s="96">
        <f t="shared" si="4"/>
        <v>128.72691013632493</v>
      </c>
      <c r="AS7" s="96">
        <f t="shared" si="4"/>
        <v>131.24129266816078</v>
      </c>
      <c r="AT7" s="96">
        <f t="shared" si="4"/>
        <v>134.77075905325765</v>
      </c>
      <c r="AU7" s="96">
        <f t="shared" si="4"/>
        <v>139.88090933140208</v>
      </c>
      <c r="AV7" s="96">
        <f t="shared" si="4"/>
        <v>136.81014035099224</v>
      </c>
      <c r="AW7" s="96">
        <f t="shared" si="4"/>
        <v>139.50977145382237</v>
      </c>
      <c r="AX7" s="96">
        <f t="shared" si="4"/>
        <v>140.08885673922885</v>
      </c>
      <c r="AY7" s="96">
        <f t="shared" si="4"/>
        <v>136.6817950225477</v>
      </c>
      <c r="AZ7" s="96">
        <f t="shared" si="4"/>
        <v>139.29346031525967</v>
      </c>
      <c r="BA7" s="96">
        <f t="shared" si="4"/>
        <v>134.47854805279582</v>
      </c>
      <c r="BB7" s="96">
        <f t="shared" si="4"/>
        <v>131.54639954757866</v>
      </c>
      <c r="BC7" s="96">
        <f t="shared" si="4"/>
        <v>128.4353913820995</v>
      </c>
      <c r="BD7" s="96">
        <f t="shared" si="4"/>
        <v>126.40075365781325</v>
      </c>
      <c r="BE7" s="96">
        <f t="shared" si="4"/>
        <v>126.86033038827553</v>
      </c>
      <c r="BF7" s="96">
        <f t="shared" si="4"/>
        <v>123.46724017454767</v>
      </c>
      <c r="BG7" s="96">
        <f t="shared" si="4"/>
        <v>122.96851232778228</v>
      </c>
      <c r="BH7" s="96">
        <f t="shared" si="4"/>
        <v>129.0037448124554</v>
      </c>
      <c r="BI7" s="96">
        <f t="shared" si="4"/>
        <v>95.54673422458578</v>
      </c>
      <c r="BJ7" s="96">
        <f t="shared" si="4"/>
        <v>93.28559951496864</v>
      </c>
      <c r="BK7" s="96">
        <f t="shared" si="4"/>
        <v>89.05825264271775</v>
      </c>
      <c r="BL7" s="96">
        <f t="shared" si="4"/>
        <v>88.70731089176962</v>
      </c>
      <c r="BM7" s="96">
        <f t="shared" si="4"/>
        <v>75.00716076735165</v>
      </c>
      <c r="BN7" s="96">
        <f t="shared" si="4"/>
        <v>65.89812830466848</v>
      </c>
      <c r="BO7" s="96">
        <f t="shared" si="4"/>
        <v>60.80799100270123</v>
      </c>
      <c r="BP7" s="96">
        <f aca="true" t="shared" si="5" ref="BP7:CR7">BP18*Mt_1</f>
        <v>54.39349436541357</v>
      </c>
      <c r="BQ7" s="96">
        <f t="shared" si="5"/>
        <v>50.59237307431944</v>
      </c>
      <c r="BR7" s="96">
        <f t="shared" si="5"/>
        <v>45.4599066628973</v>
      </c>
      <c r="BS7" s="96">
        <f t="shared" si="5"/>
        <v>42.74887060172911</v>
      </c>
      <c r="BT7" s="96">
        <f t="shared" si="5"/>
        <v>41.206141078021695</v>
      </c>
      <c r="BU7" s="96">
        <f t="shared" si="5"/>
        <v>36.3837692835653</v>
      </c>
      <c r="BV7" s="96">
        <f t="shared" si="5"/>
        <v>35.24084807330929</v>
      </c>
      <c r="BW7" s="96">
        <f t="shared" si="5"/>
        <v>33.79775787932853</v>
      </c>
      <c r="BX7" s="96">
        <f t="shared" si="5"/>
        <v>32.53382447397963</v>
      </c>
      <c r="BY7" s="96">
        <f t="shared" si="5"/>
        <v>32.035610060517435</v>
      </c>
      <c r="BZ7" s="96">
        <f t="shared" si="5"/>
        <v>29.57605726685931</v>
      </c>
      <c r="CA7" s="96">
        <f t="shared" si="5"/>
        <v>28.61682647453041</v>
      </c>
      <c r="CB7" s="96">
        <f t="shared" si="5"/>
        <v>27.094364596826917</v>
      </c>
      <c r="CC7" s="96">
        <f t="shared" si="5"/>
        <v>25.23159337934457</v>
      </c>
      <c r="CD7" s="96">
        <f t="shared" si="5"/>
        <v>23.949811909187723</v>
      </c>
      <c r="CE7" s="96">
        <f t="shared" si="5"/>
        <v>21.61095961829403</v>
      </c>
      <c r="CF7" s="96">
        <f t="shared" si="5"/>
        <v>19.207276085956234</v>
      </c>
      <c r="CG7" s="96">
        <f t="shared" si="5"/>
        <v>17.474287296490132</v>
      </c>
      <c r="CH7" s="96">
        <f t="shared" si="5"/>
        <v>16.123447039884933</v>
      </c>
      <c r="CI7" s="96">
        <f t="shared" si="5"/>
        <v>14.803179505600678</v>
      </c>
      <c r="CJ7" s="96">
        <f t="shared" si="5"/>
        <v>12.555555639441629</v>
      </c>
      <c r="CK7" s="96">
        <f t="shared" si="5"/>
        <v>11.742542526564414</v>
      </c>
      <c r="CL7" s="96">
        <f t="shared" si="5"/>
        <v>10.15769900803506</v>
      </c>
      <c r="CM7" s="96">
        <f t="shared" si="5"/>
        <v>9.042469655089624</v>
      </c>
      <c r="CN7" s="96">
        <f t="shared" si="5"/>
        <v>8.094816034100916</v>
      </c>
      <c r="CO7" s="96">
        <f t="shared" si="5"/>
        <v>6.9713939074497935</v>
      </c>
      <c r="CP7" s="96">
        <f t="shared" si="5"/>
        <v>5.923389066630322</v>
      </c>
      <c r="CQ7" s="96">
        <f t="shared" si="5"/>
        <v>22.000921012475207</v>
      </c>
      <c r="CR7" s="96">
        <f t="shared" si="5"/>
        <v>19.033898727862308</v>
      </c>
    </row>
    <row r="8" spans="2:97" ht="12.75">
      <c r="B8" s="101"/>
      <c r="C8" s="102" t="s">
        <v>251</v>
      </c>
      <c r="CS8" t="s">
        <v>250</v>
      </c>
    </row>
    <row r="9" spans="1:96" ht="12.75">
      <c r="A9" t="s">
        <v>293</v>
      </c>
      <c r="B9" s="101"/>
      <c r="C9" s="102"/>
      <c r="E9" s="96">
        <f>E6/'Age Profiles'!C$4*'Macro Controls'!$D$5/'Macro Controls'!$D$20</f>
        <v>1105.2910929104537</v>
      </c>
      <c r="F9" s="96">
        <f>F6/'Age Profiles'!D$4*'Macro Controls'!$D$5/'Macro Controls'!$D$20</f>
        <v>1168.56150387597</v>
      </c>
      <c r="G9" s="96">
        <f>G6/'Age Profiles'!E$4*'Macro Controls'!$D$5/'Macro Controls'!$D$20</f>
        <v>1235.4539287064454</v>
      </c>
      <c r="H9" s="96">
        <f>H6/'Age Profiles'!F$4*'Macro Controls'!$D$5/'Macro Controls'!$D$20</f>
        <v>1306.5647128389182</v>
      </c>
      <c r="I9" s="96">
        <f>I6/'Age Profiles'!G$4*'Macro Controls'!$D$5/'Macro Controls'!$D$20</f>
        <v>1384.8357549430027</v>
      </c>
      <c r="J9" s="96">
        <f>J6/'Age Profiles'!H$4*'Macro Controls'!$D$5/'Macro Controls'!$D$20</f>
        <v>1469.1228510331516</v>
      </c>
      <c r="K9" s="96">
        <f>K6/'Age Profiles'!I$4*'Macro Controls'!$D$5/'Macro Controls'!$D$20</f>
        <v>1558.5818097465888</v>
      </c>
      <c r="L9" s="96">
        <f>L6/'Age Profiles'!J$4*'Macro Controls'!$D$5/'Macro Controls'!$D$20</f>
        <v>1650.1300338532355</v>
      </c>
      <c r="M9" s="96">
        <f>M6/'Age Profiles'!K$4*'Macro Controls'!$D$5/'Macro Controls'!$D$20</f>
        <v>1749.736605665894</v>
      </c>
      <c r="N9" s="96">
        <f>N6/'Age Profiles'!L$4*'Macro Controls'!$D$5/'Macro Controls'!$D$20</f>
        <v>1857.1268383026772</v>
      </c>
      <c r="O9" s="96">
        <f>O6/'Age Profiles'!M$4*'Macro Controls'!$D$5/'Macro Controls'!$D$20</f>
        <v>1974.492165957623</v>
      </c>
      <c r="P9" s="96">
        <f>P6/'Age Profiles'!N$4*'Macro Controls'!$D$5/'Macro Controls'!$D$20</f>
        <v>2096.607044095144</v>
      </c>
      <c r="Q9" s="96">
        <f>Q6/'Age Profiles'!O$4*'Macro Controls'!$D$5/'Macro Controls'!$D$20</f>
        <v>2237.273785037314</v>
      </c>
      <c r="R9" s="96">
        <f>R6/'Age Profiles'!P$4*'Macro Controls'!$D$5/'Macro Controls'!$D$20</f>
        <v>2374.842343678094</v>
      </c>
      <c r="S9" s="96">
        <f>S6/'Age Profiles'!Q$4*'Macro Controls'!$D$5/'Macro Controls'!$D$20</f>
        <v>2505.9560852834898</v>
      </c>
      <c r="T9" s="96">
        <f>T6/'Age Profiles'!R$4*'Macro Controls'!$D$5/'Macro Controls'!$D$20</f>
        <v>3009.832263792465</v>
      </c>
      <c r="U9" s="96">
        <f>U6/'Age Profiles'!S$4*'Macro Controls'!$D$5/'Macro Controls'!$D$20</f>
        <v>3285.348184890655</v>
      </c>
      <c r="V9" s="96">
        <f>V6/'Age Profiles'!T$4*'Macro Controls'!$D$5/'Macro Controls'!$D$20</f>
        <v>3714.28831009716</v>
      </c>
      <c r="W9" s="96">
        <f>W6/'Age Profiles'!U$4*'Macro Controls'!$D$5/'Macro Controls'!$D$20</f>
        <v>4421.084281692014</v>
      </c>
      <c r="X9" s="96">
        <f>X6/'Age Profiles'!V$4*'Macro Controls'!$D$5/'Macro Controls'!$D$20</f>
        <v>5463.210379327637</v>
      </c>
      <c r="Y9" s="96">
        <f>Y6/'Age Profiles'!W$4*'Macro Controls'!$D$5/'Macro Controls'!$D$20</f>
        <v>6825.6941115775535</v>
      </c>
      <c r="Z9" s="96">
        <f>Z6/'Age Profiles'!X$4*'Macro Controls'!$D$5/'Macro Controls'!$D$20</f>
        <v>8377.57109376978</v>
      </c>
      <c r="AA9" s="96">
        <f>AA6/'Age Profiles'!Y$4*'Macro Controls'!$D$5/'Macro Controls'!$D$20</f>
        <v>10085.78798716176</v>
      </c>
      <c r="AB9" s="96">
        <f>AB6/'Age Profiles'!Z$4*'Macro Controls'!$D$5/'Macro Controls'!$D$20</f>
        <v>11934.880937662014</v>
      </c>
      <c r="AC9" s="96">
        <f>AC6/'Age Profiles'!AA$4*'Macro Controls'!$D$5/'Macro Controls'!$D$20</f>
        <v>14011.838453721575</v>
      </c>
      <c r="AD9" s="96">
        <f>AD6/'Age Profiles'!AB$4*'Macro Controls'!$D$5/'Macro Controls'!$D$20</f>
        <v>16043.642554838776</v>
      </c>
      <c r="AE9" s="96">
        <f>AE6/'Age Profiles'!AC$4*'Macro Controls'!$D$5/'Macro Controls'!$D$20</f>
        <v>18042.040488515642</v>
      </c>
      <c r="AF9" s="96">
        <f>AF6/'Age Profiles'!AD$4*'Macro Controls'!$D$5/'Macro Controls'!$D$20</f>
        <v>19755.619079357868</v>
      </c>
      <c r="AG9" s="96">
        <f>AG6/'Age Profiles'!AE$4*'Macro Controls'!$D$5/'Macro Controls'!$D$20</f>
        <v>21136.13603787264</v>
      </c>
      <c r="AH9" s="96">
        <f>AH6/'Age Profiles'!AF$4*'Macro Controls'!$D$5/'Macro Controls'!$D$20</f>
        <v>22365.811152011887</v>
      </c>
      <c r="AI9" s="96">
        <f>AI6/'Age Profiles'!AG$4*'Macro Controls'!$D$5/'Macro Controls'!$D$20</f>
        <v>23560.969662379775</v>
      </c>
      <c r="AJ9" s="96">
        <f>AJ6/'Age Profiles'!AH$4*'Macro Controls'!$D$5/'Macro Controls'!$D$20</f>
        <v>24724.849800460157</v>
      </c>
      <c r="AK9" s="96">
        <f>AK6/'Age Profiles'!AI$4*'Macro Controls'!$D$5/'Macro Controls'!$D$20</f>
        <v>25834.441940134304</v>
      </c>
      <c r="AL9" s="96">
        <f>AL6/'Age Profiles'!AJ$4*'Macro Controls'!$D$5/'Macro Controls'!$D$20</f>
        <v>26909.617047326006</v>
      </c>
      <c r="AM9" s="96">
        <f>AM6/'Age Profiles'!AK$4*'Macro Controls'!$D$5/'Macro Controls'!$D$20</f>
        <v>27942.409418919855</v>
      </c>
      <c r="AN9" s="96">
        <f>AN6/'Age Profiles'!AL$4*'Macro Controls'!$D$5/'Macro Controls'!$D$20</f>
        <v>28711.294582950304</v>
      </c>
      <c r="AO9" s="96">
        <f>AO6/'Age Profiles'!AM$4*'Macro Controls'!$D$5/'Macro Controls'!$D$20</f>
        <v>29347.07890878299</v>
      </c>
      <c r="AP9" s="96">
        <f>AP6/'Age Profiles'!AN$4*'Macro Controls'!$D$5/'Macro Controls'!$D$20</f>
        <v>29828.787487942747</v>
      </c>
      <c r="AQ9" s="96">
        <f>AQ6/'Age Profiles'!AO$4*'Macro Controls'!$D$5/'Macro Controls'!$D$20</f>
        <v>30275.104967663017</v>
      </c>
      <c r="AR9" s="96">
        <f>AR6/'Age Profiles'!AP$4*'Macro Controls'!$D$5/'Macro Controls'!$D$20</f>
        <v>30569.879274798706</v>
      </c>
      <c r="AS9" s="96">
        <f>AS6/'Age Profiles'!AQ$4*'Macro Controls'!$D$5/'Macro Controls'!$D$20</f>
        <v>31029.270897675822</v>
      </c>
      <c r="AT9" s="96">
        <f>AT6/'Age Profiles'!AR$4*'Macro Controls'!$D$5/'Macro Controls'!$D$20</f>
        <v>31500.243094375655</v>
      </c>
      <c r="AU9" s="96">
        <f>AU6/'Age Profiles'!AS$4*'Macro Controls'!$D$5/'Macro Controls'!$D$20</f>
        <v>32092.757201382938</v>
      </c>
      <c r="AV9" s="96">
        <f>AV6/'Age Profiles'!AT$4*'Macro Controls'!$D$5/'Macro Controls'!$D$20</f>
        <v>32693.648284220846</v>
      </c>
      <c r="AW9" s="96">
        <f>AW6/'Age Profiles'!AU$4*'Macro Controls'!$D$5/'Macro Controls'!$D$20</f>
        <v>33297.09358707947</v>
      </c>
      <c r="AX9" s="96">
        <f>AX6/'Age Profiles'!AV$4*'Macro Controls'!$D$5/'Macro Controls'!$D$20</f>
        <v>33798.7164240278</v>
      </c>
      <c r="AY9" s="96">
        <f>AY6/'Age Profiles'!AW$4*'Macro Controls'!$D$5/'Macro Controls'!$D$20</f>
        <v>34276.00923298226</v>
      </c>
      <c r="AZ9" s="96">
        <f>AZ6/'Age Profiles'!AX$4*'Macro Controls'!$D$5/'Macro Controls'!$D$20</f>
        <v>34750.63959225412</v>
      </c>
      <c r="BA9" s="96">
        <f>BA6/'Age Profiles'!AY$4*'Macro Controls'!$D$5/'Macro Controls'!$D$20</f>
        <v>35042.881325301474</v>
      </c>
      <c r="BB9" s="96">
        <f>BB6/'Age Profiles'!AZ$4*'Macro Controls'!$D$5/'Macro Controls'!$D$20</f>
        <v>35415.386175609754</v>
      </c>
      <c r="BC9" s="96">
        <f>BC6/'Age Profiles'!BA$4*'Macro Controls'!$D$5/'Macro Controls'!$D$20</f>
        <v>35719.4249418036</v>
      </c>
      <c r="BD9" s="96">
        <f>BD6/'Age Profiles'!BB$4*'Macro Controls'!$D$5/'Macro Controls'!$D$20</f>
        <v>36042.382252896605</v>
      </c>
      <c r="BE9" s="96">
        <f>BE6/'Age Profiles'!BC$4*'Macro Controls'!$D$5/'Macro Controls'!$D$20</f>
        <v>36267.13196878658</v>
      </c>
      <c r="BF9" s="96">
        <f>BF6/'Age Profiles'!BD$4*'Macro Controls'!$D$5/'Macro Controls'!$D$20</f>
        <v>36678.815956700644</v>
      </c>
      <c r="BG9" s="96">
        <f>BG6/'Age Profiles'!BE$4*'Macro Controls'!$D$5/'Macro Controls'!$D$20</f>
        <v>36826.37627772752</v>
      </c>
      <c r="BH9" s="96">
        <f>BH6/'Age Profiles'!BF$4*'Macro Controls'!$D$5/'Macro Controls'!$D$20</f>
        <v>36836.138593230404</v>
      </c>
      <c r="BI9" s="96">
        <f>BI6/'Age Profiles'!BG$4*'Macro Controls'!$D$5/'Macro Controls'!$D$20</f>
        <v>36480.063005597694</v>
      </c>
      <c r="BJ9" s="96">
        <f>BJ6/'Age Profiles'!BH$4*'Macro Controls'!$D$5/'Macro Controls'!$D$20</f>
        <v>35729.33877883313</v>
      </c>
      <c r="BK9" s="96">
        <f>BK6/'Age Profiles'!BI$4*'Macro Controls'!$D$5/'Macro Controls'!$D$20</f>
        <v>34632.69090672157</v>
      </c>
      <c r="BL9" s="96">
        <f>BL6/'Age Profiles'!BJ$4*'Macro Controls'!$D$5/'Macro Controls'!$D$20</f>
        <v>33375.88478093861</v>
      </c>
      <c r="BM9" s="96">
        <f>BM6/'Age Profiles'!BK$4*'Macro Controls'!$D$5/'Macro Controls'!$D$20</f>
        <v>31934.6986031523</v>
      </c>
      <c r="BN9" s="96">
        <f>BN6/'Age Profiles'!BL$4*'Macro Controls'!$D$5/'Macro Controls'!$D$20</f>
        <v>30209.994003067324</v>
      </c>
      <c r="BO9" s="96">
        <f>BO6/'Age Profiles'!BM$4*'Macro Controls'!$D$5/'Macro Controls'!$D$20</f>
        <v>28670.492000416107</v>
      </c>
      <c r="BP9" s="96">
        <f>BP6/'Age Profiles'!BN$4*'Macro Controls'!$D$5/'Macro Controls'!$D$20</f>
        <v>26965.701658119706</v>
      </c>
      <c r="BQ9" s="96">
        <f>BQ6/'Age Profiles'!BO$4*'Macro Controls'!$D$5/'Macro Controls'!$D$20</f>
        <v>25581.465928422247</v>
      </c>
      <c r="BR9" s="96">
        <f>BR6/'Age Profiles'!BP$4*'Macro Controls'!$D$5/'Macro Controls'!$D$20</f>
        <v>24396.848987122892</v>
      </c>
      <c r="BS9" s="96">
        <f>BS6/'Age Profiles'!BQ$4*'Macro Controls'!$D$5/'Macro Controls'!$D$20</f>
        <v>23393.75483475287</v>
      </c>
      <c r="BT9" s="96">
        <f>BT6/'Age Profiles'!BR$4*'Macro Controls'!$D$5/'Macro Controls'!$D$20</f>
        <v>22553.697845060637</v>
      </c>
      <c r="BU9" s="96">
        <f>BU6/'Age Profiles'!BS$4*'Macro Controls'!$D$5/'Macro Controls'!$D$20</f>
        <v>21718.597773883164</v>
      </c>
      <c r="BV9" s="96">
        <f>BV6/'Age Profiles'!BT$4*'Macro Controls'!$D$5/'Macro Controls'!$D$20</f>
        <v>21030.3566955235</v>
      </c>
      <c r="BW9" s="96">
        <f>BW6/'Age Profiles'!BU$4*'Macro Controls'!$D$5/'Macro Controls'!$D$20</f>
        <v>20419.776893352795</v>
      </c>
      <c r="BX9" s="96">
        <f>BX6/'Age Profiles'!BV$4*'Macro Controls'!$D$5/'Macro Controls'!$D$20</f>
        <v>19871.950813741725</v>
      </c>
      <c r="BY9" s="96">
        <f>BY6/'Age Profiles'!BW$4*'Macro Controls'!$D$5/'Macro Controls'!$D$20</f>
        <v>19355.08707580542</v>
      </c>
      <c r="BZ9" s="96">
        <f>BZ6/'Age Profiles'!BX$4*'Macro Controls'!$D$5/'Macro Controls'!$D$20</f>
        <v>18960.109418501386</v>
      </c>
      <c r="CA9" s="96">
        <f>CA6/'Age Profiles'!BY$4*'Macro Controls'!$D$5/'Macro Controls'!$D$20</f>
        <v>18501.873688413296</v>
      </c>
      <c r="CB9" s="96">
        <f>CB6/'Age Profiles'!BZ$4*'Macro Controls'!$D$5/'Macro Controls'!$D$20</f>
        <v>18086.436295824737</v>
      </c>
      <c r="CC9" s="96">
        <f>CC6/'Age Profiles'!CA$4*'Macro Controls'!$D$5/'Macro Controls'!$D$20</f>
        <v>17628.973325522576</v>
      </c>
      <c r="CD9" s="96">
        <f>CD6/'Age Profiles'!CB$4*'Macro Controls'!$D$5/'Macro Controls'!$D$20</f>
        <v>17041.44427674215</v>
      </c>
      <c r="CE9" s="96">
        <f>CE6/'Age Profiles'!CC$4*'Macro Controls'!$D$5/'Macro Controls'!$D$20</f>
        <v>16300.10789085031</v>
      </c>
      <c r="CF9" s="96">
        <f>CF6/'Age Profiles'!CD$4*'Macro Controls'!$D$5/'Macro Controls'!$D$20</f>
        <v>15542.721046099521</v>
      </c>
      <c r="CG9" s="96">
        <f>CG6/'Age Profiles'!CE$4*'Macro Controls'!$D$5/'Macro Controls'!$D$20</f>
        <v>14842.67860540688</v>
      </c>
      <c r="CH9" s="96">
        <f>CH6/'Age Profiles'!CF$4*'Macro Controls'!$D$5/'Macro Controls'!$D$20</f>
        <v>14776.106540375613</v>
      </c>
      <c r="CI9" s="96">
        <f>CI6/'Age Profiles'!CG$4*'Macro Controls'!$D$5/'Macro Controls'!$D$20</f>
        <v>14776.106540375615</v>
      </c>
      <c r="CJ9" s="96">
        <f>CJ6/'Age Profiles'!CH$4*'Macro Controls'!$D$5/'Macro Controls'!$D$20</f>
        <v>14776.106540375613</v>
      </c>
      <c r="CK9" s="96">
        <f>CK6/'Age Profiles'!CI$4*'Macro Controls'!$D$5/'Macro Controls'!$D$20</f>
        <v>14776.106540375615</v>
      </c>
      <c r="CL9" s="96">
        <f>CL6/'Age Profiles'!CJ$4*'Macro Controls'!$D$5/'Macro Controls'!$D$20</f>
        <v>14776.106540375618</v>
      </c>
      <c r="CM9" s="96">
        <f>CM6/'Age Profiles'!CK$4*'Macro Controls'!$D$5/'Macro Controls'!$D$20</f>
        <v>14776.106540375617</v>
      </c>
      <c r="CN9" s="96">
        <f>CN6/'Age Profiles'!CL$4*'Macro Controls'!$D$5/'Macro Controls'!$D$20</f>
        <v>14776.106540375613</v>
      </c>
      <c r="CO9" s="96">
        <f>CO6/'Age Profiles'!CM$4*'Macro Controls'!$D$5/'Macro Controls'!$D$20</f>
        <v>14776.106540375615</v>
      </c>
      <c r="CP9" s="96">
        <f>CP6/'Age Profiles'!CN$4*'Macro Controls'!$D$5/'Macro Controls'!$D$20</f>
        <v>14776.106540375615</v>
      </c>
      <c r="CQ9" s="96">
        <f>CQ6/'Age Profiles'!CO$4*'Macro Controls'!$D$5/'Macro Controls'!$D$20</f>
        <v>14776.106540375611</v>
      </c>
      <c r="CR9" s="111" t="s">
        <v>177</v>
      </c>
    </row>
    <row r="10" spans="1:97" ht="12.75">
      <c r="A10" t="s">
        <v>294</v>
      </c>
      <c r="B10" s="101"/>
      <c r="E10" s="96">
        <f>E7/'Age Profiles'!C$4*'Macro Controls'!$D$5/'Macro Controls'!$D$20</f>
        <v>1011.3478209423718</v>
      </c>
      <c r="F10" s="96">
        <f>F7/'Age Profiles'!D$4*'Macro Controls'!$D$5/'Macro Controls'!$D$20</f>
        <v>1092.8246984301768</v>
      </c>
      <c r="G10" s="96">
        <f>G7/'Age Profiles'!E$4*'Macro Controls'!$D$5/'Macro Controls'!$D$20</f>
        <v>1095.5764477310329</v>
      </c>
      <c r="H10" s="96">
        <f>H7/'Age Profiles'!F$4*'Macro Controls'!$D$5/'Macro Controls'!$D$20</f>
        <v>1190.7263638199206</v>
      </c>
      <c r="I10" s="96">
        <f>I7/'Age Profiles'!G$4*'Macro Controls'!$D$5/'Macro Controls'!$D$20</f>
        <v>1279.8093166407994</v>
      </c>
      <c r="J10" s="96">
        <f>J7/'Age Profiles'!H$4*'Macro Controls'!$D$5/'Macro Controls'!$D$20</f>
        <v>1363.4378292903277</v>
      </c>
      <c r="K10" s="96">
        <f>K7/'Age Profiles'!I$4*'Macro Controls'!$D$5/'Macro Controls'!$D$20</f>
        <v>1467.759115465508</v>
      </c>
      <c r="L10" s="96">
        <f>L7/'Age Profiles'!J$4*'Macro Controls'!$D$5/'Macro Controls'!$D$20</f>
        <v>1546.3479657661765</v>
      </c>
      <c r="M10" s="96">
        <f>M7/'Age Profiles'!K$4*'Macro Controls'!$D$5/'Macro Controls'!$D$20</f>
        <v>1627.385946361056</v>
      </c>
      <c r="N10" s="96">
        <f>N7/'Age Profiles'!L$4*'Macro Controls'!$D$5/'Macro Controls'!$D$20</f>
        <v>1748.42097394607</v>
      </c>
      <c r="O10" s="96">
        <f>O7/'Age Profiles'!M$4*'Macro Controls'!$D$5/'Macro Controls'!$D$20</f>
        <v>1852.5360687870593</v>
      </c>
      <c r="P10" s="96">
        <f>P7/'Age Profiles'!N$4*'Macro Controls'!$D$5/'Macro Controls'!$D$20</f>
        <v>1965.1153679597683</v>
      </c>
      <c r="Q10" s="96">
        <f>Q7/'Age Profiles'!O$4*'Macro Controls'!$D$5/'Macro Controls'!$D$20</f>
        <v>2100.9192490423297</v>
      </c>
      <c r="R10" s="96">
        <f>R7/'Age Profiles'!P$4*'Macro Controls'!$D$5/'Macro Controls'!$D$20</f>
        <v>2107.467771101935</v>
      </c>
      <c r="S10" s="96">
        <f>S7/'Age Profiles'!Q$4*'Macro Controls'!$D$5/'Macro Controls'!$D$20</f>
        <v>2273.733287142977</v>
      </c>
      <c r="T10" s="96">
        <f>T7/'Age Profiles'!R$4*'Macro Controls'!$D$5/'Macro Controls'!$D$20</f>
        <v>2742.3466818919833</v>
      </c>
      <c r="U10" s="96">
        <f>U7/'Age Profiles'!S$4*'Macro Controls'!$D$5/'Macro Controls'!$D$20</f>
        <v>3040.1903015446374</v>
      </c>
      <c r="V10" s="96">
        <f>V7/'Age Profiles'!T$4*'Macro Controls'!$D$5/'Macro Controls'!$D$20</f>
        <v>3436.9164592885472</v>
      </c>
      <c r="W10" s="96">
        <f>W7/'Age Profiles'!U$4*'Macro Controls'!$D$5/'Macro Controls'!$D$20</f>
        <v>3995.112944800056</v>
      </c>
      <c r="X10" s="96">
        <f>X7/'Age Profiles'!V$4*'Macro Controls'!$D$5/'Macro Controls'!$D$20</f>
        <v>5111.664287590988</v>
      </c>
      <c r="Y10" s="96">
        <f>Y7/'Age Profiles'!W$4*'Macro Controls'!$D$5/'Macro Controls'!$D$20</f>
        <v>6326.497876207909</v>
      </c>
      <c r="Z10" s="96">
        <f>Z7/'Age Profiles'!X$4*'Macro Controls'!$D$5/'Macro Controls'!$D$20</f>
        <v>7773.352109624279</v>
      </c>
      <c r="AA10" s="96">
        <f>AA7/'Age Profiles'!Y$4*'Macro Controls'!$D$5/'Macro Controls'!$D$20</f>
        <v>9230.614375388672</v>
      </c>
      <c r="AB10" s="96">
        <f>AB7/'Age Profiles'!Z$4*'Macro Controls'!$D$5/'Macro Controls'!$D$20</f>
        <v>10414.657214008206</v>
      </c>
      <c r="AC10" s="96">
        <f>AC7/'Age Profiles'!AA$4*'Macro Controls'!$D$5/'Macro Controls'!$D$20</f>
        <v>12463.445955943595</v>
      </c>
      <c r="AD10" s="96">
        <f>AD7/'Age Profiles'!AB$4*'Macro Controls'!$D$5/'Macro Controls'!$D$20</f>
        <v>14512.87541097815</v>
      </c>
      <c r="AE10" s="96">
        <f>AE7/'Age Profiles'!AC$4*'Macro Controls'!$D$5/'Macro Controls'!$D$20</f>
        <v>16121.476550524892</v>
      </c>
      <c r="AF10" s="96">
        <f>AF7/'Age Profiles'!AD$4*'Macro Controls'!$D$5/'Macro Controls'!$D$20</f>
        <v>18669.854604862077</v>
      </c>
      <c r="AG10" s="96">
        <f>AG7/'Age Profiles'!AE$4*'Macro Controls'!$D$5/'Macro Controls'!$D$20</f>
        <v>18849.976304452775</v>
      </c>
      <c r="AH10" s="96">
        <f>AH7/'Age Profiles'!AF$4*'Macro Controls'!$D$5/'Macro Controls'!$D$20</f>
        <v>21067.365091439406</v>
      </c>
      <c r="AI10" s="96">
        <f>AI7/'Age Profiles'!AG$4*'Macro Controls'!$D$5/'Macro Controls'!$D$20</f>
        <v>22736.516962267004</v>
      </c>
      <c r="AJ10" s="96">
        <f>AJ7/'Age Profiles'!AH$4*'Macro Controls'!$D$5/'Macro Controls'!$D$20</f>
        <v>24075.365063915455</v>
      </c>
      <c r="AK10" s="96">
        <f>AK7/'Age Profiles'!AI$4*'Macro Controls'!$D$5/'Macro Controls'!$D$20</f>
        <v>24286.88386982576</v>
      </c>
      <c r="AL10" s="96">
        <f>AL7/'Age Profiles'!AJ$4*'Macro Controls'!$D$5/'Macro Controls'!$D$20</f>
        <v>23421.394890236013</v>
      </c>
      <c r="AM10" s="96">
        <f>AM7/'Age Profiles'!AK$4*'Macro Controls'!$D$5/'Macro Controls'!$D$20</f>
        <v>25292.065673751433</v>
      </c>
      <c r="AN10" s="96">
        <f>AN7/'Age Profiles'!AL$4*'Macro Controls'!$D$5/'Macro Controls'!$D$20</f>
        <v>26557.972970337887</v>
      </c>
      <c r="AO10" s="96">
        <f>AO7/'Age Profiles'!AM$4*'Macro Controls'!$D$5/'Macro Controls'!$D$20</f>
        <v>27868.426661028137</v>
      </c>
      <c r="AP10" s="96">
        <f>AP7/'Age Profiles'!AN$4*'Macro Controls'!$D$5/'Macro Controls'!$D$20</f>
        <v>29452.544733645802</v>
      </c>
      <c r="AQ10" s="96">
        <f>AQ7/'Age Profiles'!AO$4*'Macro Controls'!$D$5/'Macro Controls'!$D$20</f>
        <v>28420.911960986523</v>
      </c>
      <c r="AR10" s="96">
        <f>AR7/'Age Profiles'!AP$4*'Macro Controls'!$D$5/'Macro Controls'!$D$20</f>
        <v>28174.84849856932</v>
      </c>
      <c r="AS10" s="96">
        <f>AS7/'Age Profiles'!AQ$4*'Macro Controls'!$D$5/'Macro Controls'!$D$20</f>
        <v>28791.60529567283</v>
      </c>
      <c r="AT10" s="96">
        <f>AT7/'Age Profiles'!AR$4*'Macro Controls'!$D$5/'Macro Controls'!$D$20</f>
        <v>29452.089553179037</v>
      </c>
      <c r="AU10" s="96">
        <f>AU7/'Age Profiles'!AS$4*'Macro Controls'!$D$5/'Macro Controls'!$D$20</f>
        <v>30240.29710258893</v>
      </c>
      <c r="AV10" s="96">
        <f>AV7/'Age Profiles'!AT$4*'Macro Controls'!$D$5/'Macro Controls'!$D$20</f>
        <v>29043.76055512614</v>
      </c>
      <c r="AW10" s="96">
        <f>AW7/'Age Profiles'!AU$4*'Macro Controls'!$D$5/'Macro Controls'!$D$20</f>
        <v>30858.426028314847</v>
      </c>
      <c r="AX10" s="96">
        <f>AX7/'Age Profiles'!AV$4*'Macro Controls'!$D$5/'Macro Controls'!$D$20</f>
        <v>30956.27740693238</v>
      </c>
      <c r="AY10" s="96">
        <f>AY7/'Age Profiles'!AW$4*'Macro Controls'!$D$5/'Macro Controls'!$D$20</f>
        <v>30545.622627632718</v>
      </c>
      <c r="AZ10" s="96">
        <f>AZ7/'Age Profiles'!AX$4*'Macro Controls'!$D$5/'Macro Controls'!$D$20</f>
        <v>32368.98666494543</v>
      </c>
      <c r="BA10" s="96">
        <f>BA7/'Age Profiles'!AY$4*'Macro Controls'!$D$5/'Macro Controls'!$D$20</f>
        <v>31103.719361486994</v>
      </c>
      <c r="BB10" s="96">
        <f>BB7/'Age Profiles'!AZ$4*'Macro Controls'!$D$5/'Macro Controls'!$D$20</f>
        <v>31786.585367036652</v>
      </c>
      <c r="BC10" s="96">
        <f>BC7/'Age Profiles'!BA$4*'Macro Controls'!$D$5/'Macro Controls'!$D$20</f>
        <v>32071.95707689718</v>
      </c>
      <c r="BD10" s="96">
        <f>BD7/'Age Profiles'!BB$4*'Macro Controls'!$D$5/'Macro Controls'!$D$20</f>
        <v>32621.704468169573</v>
      </c>
      <c r="BE10" s="96">
        <f>BE7/'Age Profiles'!BC$4*'Macro Controls'!$D$5/'Macro Controls'!$D$20</f>
        <v>33593.976929762</v>
      </c>
      <c r="BF10" s="96">
        <f>BF7/'Age Profiles'!BD$4*'Macro Controls'!$D$5/'Macro Controls'!$D$20</f>
        <v>32798.1277990861</v>
      </c>
      <c r="BG10" s="96">
        <f>BG7/'Age Profiles'!BE$4*'Macro Controls'!$D$5/'Macro Controls'!$D$20</f>
        <v>33957.06405715257</v>
      </c>
      <c r="BH10" s="96">
        <f>BH7/'Age Profiles'!BF$4*'Macro Controls'!$D$5/'Macro Controls'!$D$20</f>
        <v>35934.22078415537</v>
      </c>
      <c r="BI10" s="96">
        <f>BI7/'Age Profiles'!BG$4*'Macro Controls'!$D$5/'Macro Controls'!$D$20</f>
        <v>25388.9138526664</v>
      </c>
      <c r="BJ10" s="96">
        <f>BJ7/'Age Profiles'!BH$4*'Macro Controls'!$D$5/'Macro Controls'!$D$20</f>
        <v>33181.33232231504</v>
      </c>
      <c r="BK10" s="96">
        <f>BK7/'Age Profiles'!BI$4*'Macro Controls'!$D$5/'Macro Controls'!$D$20</f>
        <v>31792.97272366372</v>
      </c>
      <c r="BL10" s="96">
        <f>BL7/'Age Profiles'!BJ$4*'Macro Controls'!$D$5/'Macro Controls'!$D$20</f>
        <v>32175.361541014623</v>
      </c>
      <c r="BM10" s="96">
        <f>BM7/'Age Profiles'!BK$4*'Macro Controls'!$D$5/'Macro Controls'!$D$20</f>
        <v>26334.185695635948</v>
      </c>
      <c r="BN10" s="96">
        <f>BN7/'Age Profiles'!BL$4*'Macro Controls'!$D$5/'Macro Controls'!$D$20</f>
        <v>26218.969348266426</v>
      </c>
      <c r="BO10" s="96">
        <f>BO7/'Age Profiles'!BM$4*'Macro Controls'!$D$5/'Macro Controls'!$D$20</f>
        <v>26079.516203930983</v>
      </c>
      <c r="BP10" s="96">
        <f>BP7/'Age Profiles'!BN$4*'Macro Controls'!$D$5/'Macro Controls'!$D$20</f>
        <v>24010.36734756275</v>
      </c>
      <c r="BQ10" s="96">
        <f>BQ7/'Age Profiles'!BO$4*'Macro Controls'!$D$5/'Macro Controls'!$D$20</f>
        <v>23510.002353361873</v>
      </c>
      <c r="BR10" s="96">
        <f>BR7/'Age Profiles'!BP$4*'Macro Controls'!$D$5/'Macro Controls'!$D$20</f>
        <v>21569.615846961366</v>
      </c>
      <c r="BS10" s="96">
        <f>BS7/'Age Profiles'!BQ$4*'Macro Controls'!$D$5/'Macro Controls'!$D$20</f>
        <v>21563.895688382687</v>
      </c>
      <c r="BT10" s="96">
        <f>BT7/'Age Profiles'!BR$4*'Macro Controls'!$D$5/'Macro Controls'!$D$20</f>
        <v>21219.34394521163</v>
      </c>
      <c r="BU10" s="96">
        <f>BU7/'Age Profiles'!BS$4*'Macro Controls'!$D$5/'Macro Controls'!$D$20</f>
        <v>18764.1634817302</v>
      </c>
      <c r="BV10" s="96">
        <f>BV7/'Age Profiles'!BT$4*'Macro Controls'!$D$5/'Macro Controls'!$D$20</f>
        <v>19864.910626011068</v>
      </c>
      <c r="BW10" s="96">
        <f>BW7/'Age Profiles'!BU$4*'Macro Controls'!$D$5/'Macro Controls'!$D$20</f>
        <v>19085.828611062905</v>
      </c>
      <c r="BX10" s="96">
        <f>BX7/'Age Profiles'!BV$4*'Macro Controls'!$D$5/'Macro Controls'!$D$20</f>
        <v>18645.02986062265</v>
      </c>
      <c r="BY10" s="96">
        <f>BY7/'Age Profiles'!BW$4*'Macro Controls'!$D$5/'Macro Controls'!$D$20</f>
        <v>18605.15943479806</v>
      </c>
      <c r="BZ10" s="96">
        <f>BZ7/'Age Profiles'!BX$4*'Macro Controls'!$D$5/'Macro Controls'!$D$20</f>
        <v>17026.130515871475</v>
      </c>
      <c r="CA10" s="96">
        <f>CA7/'Age Profiles'!BY$4*'Macro Controls'!$D$5/'Macro Controls'!$D$20</f>
        <v>17540.871314387507</v>
      </c>
      <c r="CB10" s="96">
        <f>CB7/'Age Profiles'!BZ$4*'Macro Controls'!$D$5/'Macro Controls'!$D$20</f>
        <v>16791.668482626563</v>
      </c>
      <c r="CC10" s="96">
        <f>CC7/'Age Profiles'!CA$4*'Macro Controls'!$D$5/'Macro Controls'!$D$20</f>
        <v>16200.372000323969</v>
      </c>
      <c r="CD10" s="96">
        <f>CD7/'Age Profiles'!CB$4*'Macro Controls'!$D$5/'Macro Controls'!$D$20</f>
        <v>16156.455016020127</v>
      </c>
      <c r="CE10" s="96">
        <f>CE7/'Age Profiles'!CC$4*'Macro Controls'!$D$5/'Macro Controls'!$D$20</f>
        <v>14893.191831294733</v>
      </c>
      <c r="CF10" s="96">
        <f>CF7/'Age Profiles'!CD$4*'Macro Controls'!$D$5/'Macro Controls'!$D$20</f>
        <v>14085.422186957318</v>
      </c>
      <c r="CG10" s="96">
        <f>CG7/'Age Profiles'!CE$4*'Macro Controls'!$D$5/'Macro Controls'!$D$20</f>
        <v>13831.92617644648</v>
      </c>
      <c r="CH10" s="96">
        <f>CH7/'Age Profiles'!CF$4*'Macro Controls'!$D$5/'Macro Controls'!$D$20</f>
        <v>13471.602502145164</v>
      </c>
      <c r="CI10" s="96">
        <f>CI7/'Age Profiles'!CG$4*'Macro Controls'!$D$5/'Macro Controls'!$D$20</f>
        <v>13420.97965308841</v>
      </c>
      <c r="CJ10" s="96">
        <f>CJ7/'Age Profiles'!CH$4*'Macro Controls'!$D$5/'Macro Controls'!$D$20</f>
        <v>12456.00722966217</v>
      </c>
      <c r="CK10" s="96">
        <f>CK7/'Age Profiles'!CI$4*'Macro Controls'!$D$5/'Macro Controls'!$D$20</f>
        <v>13879.548913710607</v>
      </c>
      <c r="CL10" s="96">
        <f>CL7/'Age Profiles'!CJ$4*'Macro Controls'!$D$5/'Macro Controls'!$D$20</f>
        <v>12918.564096869284</v>
      </c>
      <c r="CM10" s="96">
        <f>CM7/'Age Profiles'!CK$4*'Macro Controls'!$D$5/'Macro Controls'!$D$20</f>
        <v>13457.938543620126</v>
      </c>
      <c r="CN10" s="96">
        <f>CN7/'Age Profiles'!CL$4*'Macro Controls'!$D$5/'Macro Controls'!$D$20</f>
        <v>13654.186227598977</v>
      </c>
      <c r="CO10" s="96">
        <f>CO7/'Age Profiles'!CM$4*'Macro Controls'!$D$5/'Macro Controls'!$D$20</f>
        <v>13248.638641896083</v>
      </c>
      <c r="CP10" s="96">
        <f>CP7/'Age Profiles'!CN$4*'Macro Controls'!$D$5/'Macro Controls'!$D$20</f>
        <v>13229.380711410115</v>
      </c>
      <c r="CQ10" s="96">
        <f>CQ7/'Age Profiles'!CO$4*'Macro Controls'!$D$5/'Macro Controls'!$D$20</f>
        <v>13010.34398055816</v>
      </c>
      <c r="CR10" s="111" t="s">
        <v>177</v>
      </c>
      <c r="CS10" t="s">
        <v>250</v>
      </c>
    </row>
    <row r="11" spans="2:3" ht="12.75">
      <c r="B11" s="101"/>
      <c r="C11" s="102" t="s">
        <v>259</v>
      </c>
    </row>
    <row r="12" spans="1:95" s="99" customFormat="1" ht="12.75">
      <c r="A12" t="s">
        <v>293</v>
      </c>
      <c r="B12" s="101"/>
      <c r="C12"/>
      <c r="D12"/>
      <c r="E12" s="99">
        <f>E9/'Macro Controls'!$C$21</f>
        <v>0.02681489301675056</v>
      </c>
      <c r="F12" s="99">
        <f>F9/'Macro Controls'!$C$21</f>
        <v>0.028349863588800227</v>
      </c>
      <c r="G12" s="99">
        <f>G9/'Macro Controls'!$C$21</f>
        <v>0.029972705957625453</v>
      </c>
      <c r="H12" s="99">
        <f>H9/'Macro Controls'!$C$21</f>
        <v>0.031697887750078375</v>
      </c>
      <c r="I12" s="99">
        <f>I9/'Macro Controls'!$C$21</f>
        <v>0.03359678084149374</v>
      </c>
      <c r="J12" s="99">
        <f>J9/'Macro Controls'!$C$21</f>
        <v>0.03564162629338143</v>
      </c>
      <c r="K12" s="99">
        <f>K9/'Macro Controls'!$C$21</f>
        <v>0.03781194361763863</v>
      </c>
      <c r="L12" s="99">
        <f>L9/'Macro Controls'!$C$21</f>
        <v>0.040032947524246715</v>
      </c>
      <c r="M12" s="99">
        <f>M9/'Macro Controls'!$C$21</f>
        <v>0.04244945081831434</v>
      </c>
      <c r="N12" s="99">
        <f>N9/'Macro Controls'!$C$21</f>
        <v>0.04505478946409731</v>
      </c>
      <c r="O12" s="99">
        <f>O9/'Macro Controls'!$C$21</f>
        <v>0.04790212870814767</v>
      </c>
      <c r="P12" s="99">
        <f>P9/'Macro Controls'!$C$21</f>
        <v>0.05086469432910888</v>
      </c>
      <c r="Q12" s="99">
        <f>Q9/'Macro Controls'!$C$21</f>
        <v>0.054277337056055065</v>
      </c>
      <c r="R12" s="99">
        <f>R9/'Macro Controls'!$C$21</f>
        <v>0.057614816391663846</v>
      </c>
      <c r="S12" s="99">
        <f>S9/'Macro Controls'!$C$21</f>
        <v>0.06079569876439405</v>
      </c>
      <c r="T12" s="99">
        <f>T9/'Macro Controls'!$C$21</f>
        <v>0.07301997697225428</v>
      </c>
      <c r="U12" s="99">
        <f>U9/'Macro Controls'!$C$21</f>
        <v>0.07970412560608209</v>
      </c>
      <c r="V12" s="99">
        <f>V9/'Macro Controls'!$C$21</f>
        <v>0.09011041915334753</v>
      </c>
      <c r="W12" s="99">
        <f>W9/'Macro Controls'!$C$21</f>
        <v>0.1072576290463361</v>
      </c>
      <c r="X12" s="99">
        <f>X9/'Macro Controls'!$C$21</f>
        <v>0.13254010892634627</v>
      </c>
      <c r="Y12" s="99">
        <f>Y9/'Macro Controls'!$C$21</f>
        <v>0.16559461895694905</v>
      </c>
      <c r="Z12" s="99">
        <f>Z9/'Macro Controls'!$C$21</f>
        <v>0.2032439002363863</v>
      </c>
      <c r="AA12" s="99">
        <f>AA9/'Macro Controls'!$C$21</f>
        <v>0.2446860628843241</v>
      </c>
      <c r="AB12" s="99">
        <f>AB9/'Macro Controls'!$C$21</f>
        <v>0.2895459463699761</v>
      </c>
      <c r="AC12" s="99">
        <f>AC9/'Macro Controls'!$C$21</f>
        <v>0.33993393370715913</v>
      </c>
      <c r="AD12" s="99">
        <f>AD9/'Macro Controls'!$C$21</f>
        <v>0.3892264775012009</v>
      </c>
      <c r="AE12" s="99">
        <f>AE9/'Macro Controls'!$C$21</f>
        <v>0.4377085716211631</v>
      </c>
      <c r="AF12" s="99">
        <f>AF9/'Macro Controls'!$C$21</f>
        <v>0.4792808116255898</v>
      </c>
      <c r="AG12" s="99">
        <f>AG9/'Macro Controls'!$C$21</f>
        <v>0.5127728163905124</v>
      </c>
      <c r="AH12" s="99">
        <f>AH9/'Macro Controls'!$C$21</f>
        <v>0.542605325529963</v>
      </c>
      <c r="AI12" s="99">
        <f>AI9/'Macro Controls'!$C$21</f>
        <v>0.5716004452763684</v>
      </c>
      <c r="AJ12" s="99">
        <f>AJ9/'Macro Controls'!$C$21</f>
        <v>0.5998367366815275</v>
      </c>
      <c r="AK12" s="99">
        <f>AK9/'Macro Controls'!$C$21</f>
        <v>0.6267559751594586</v>
      </c>
      <c r="AL12" s="99">
        <f>AL9/'Macro Controls'!$C$21</f>
        <v>0.6528402398916584</v>
      </c>
      <c r="AM12" s="99">
        <f>AM9/'Macro Controls'!$C$21</f>
        <v>0.6778962790929522</v>
      </c>
      <c r="AN12" s="99">
        <f>AN9/'Macro Controls'!$C$21</f>
        <v>0.696549802628868</v>
      </c>
      <c r="AO12" s="99">
        <f>AO9/'Macro Controls'!$C$21</f>
        <v>0.7119742358739042</v>
      </c>
      <c r="AP12" s="99">
        <f>AP9/'Macro Controls'!$C$21</f>
        <v>0.7236607174698128</v>
      </c>
      <c r="AQ12" s="99">
        <f>AQ9/'Macro Controls'!$C$21</f>
        <v>0.7344885939875642</v>
      </c>
      <c r="AR12" s="99">
        <f>AR9/'Macro Controls'!$C$21</f>
        <v>0.7416399603204968</v>
      </c>
      <c r="AS12" s="99">
        <f>AS9/'Macro Controls'!$C$21</f>
        <v>0.7527850218334817</v>
      </c>
      <c r="AT12" s="99">
        <f>AT9/'Macro Controls'!$C$21</f>
        <v>0.7642110336319802</v>
      </c>
      <c r="AU12" s="99">
        <f>AU9/'Macro Controls'!$C$21</f>
        <v>0.7785857105765658</v>
      </c>
      <c r="AV12" s="99">
        <f>AV9/'Macro Controls'!$C$21</f>
        <v>0.7931636169800179</v>
      </c>
      <c r="AW12" s="99">
        <f>AW9/'Macro Controls'!$C$21</f>
        <v>0.8078034899884993</v>
      </c>
      <c r="AX12" s="99">
        <f>AX9/'Macro Controls'!$C$21</f>
        <v>0.8199731010473466</v>
      </c>
      <c r="AY12" s="99">
        <f>AY9/'Macro Controls'!$C$21</f>
        <v>0.8315524539362557</v>
      </c>
      <c r="AZ12" s="99">
        <f>AZ9/'Macro Controls'!$C$21</f>
        <v>0.8430672145165329</v>
      </c>
      <c r="BA12" s="99">
        <f>BA9/'Macro Controls'!$C$21</f>
        <v>0.850157139385157</v>
      </c>
      <c r="BB12" s="99">
        <f>BB9/'Macro Controls'!$C$21</f>
        <v>0.8591942860457122</v>
      </c>
      <c r="BC12" s="99">
        <f>BC9/'Macro Controls'!$C$21</f>
        <v>0.8665704126070554</v>
      </c>
      <c r="BD12" s="99">
        <f>BD9/'Macro Controls'!$C$21</f>
        <v>0.8744055121581906</v>
      </c>
      <c r="BE12" s="99">
        <f>BE9/'Macro Controls'!$C$21</f>
        <v>0.8798580482600291</v>
      </c>
      <c r="BF12" s="99">
        <f>BF9/'Macro Controls'!$C$21</f>
        <v>0.8898456996248439</v>
      </c>
      <c r="BG12" s="99">
        <f>BG9/'Macro Controls'!$C$21</f>
        <v>0.893425583917075</v>
      </c>
      <c r="BH12" s="99">
        <f>BH9/'Macro Controls'!$C$21</f>
        <v>0.8936624223820593</v>
      </c>
      <c r="BI12" s="99">
        <f>BI9/'Macro Controls'!$C$21</f>
        <v>0.8850238575284282</v>
      </c>
      <c r="BJ12" s="99">
        <f>BJ9/'Macro Controls'!$C$21</f>
        <v>0.8668109270570836</v>
      </c>
      <c r="BK12" s="99">
        <f>BK9/'Macro Controls'!$C$21</f>
        <v>0.8402057227300628</v>
      </c>
      <c r="BL12" s="99">
        <f>BL9/'Macro Controls'!$C$21</f>
        <v>0.8097150022114302</v>
      </c>
      <c r="BM12" s="99">
        <f>BM9/'Macro Controls'!$C$21</f>
        <v>0.7747511330348508</v>
      </c>
      <c r="BN12" s="99">
        <f>BN9/'Macro Controls'!$C$21</f>
        <v>0.732908970700043</v>
      </c>
      <c r="BO12" s="99">
        <f>BO9/'Macro Controls'!$C$21</f>
        <v>0.6955599123705645</v>
      </c>
      <c r="BP12" s="99">
        <f>BP9/'Macro Controls'!$C$21</f>
        <v>0.6542008794986954</v>
      </c>
      <c r="BQ12" s="99">
        <f>BQ9/'Macro Controls'!$C$21</f>
        <v>0.6206186555579764</v>
      </c>
      <c r="BR12" s="99">
        <f>BR9/'Macro Controls'!$C$21</f>
        <v>0.5918792793424964</v>
      </c>
      <c r="BS12" s="99">
        <f>BS9/'Macro Controls'!$C$21</f>
        <v>0.5675437332098457</v>
      </c>
      <c r="BT12" s="99">
        <f>BT9/'Macro Controls'!$C$21</f>
        <v>0.547163546984645</v>
      </c>
      <c r="BU12" s="99">
        <f>BU9/'Macro Controls'!$C$21</f>
        <v>0.5269036179844582</v>
      </c>
      <c r="BV12" s="99">
        <f>BV9/'Macro Controls'!$C$21</f>
        <v>0.5102065587171556</v>
      </c>
      <c r="BW12" s="99">
        <f>BW9/'Macro Controls'!$C$21</f>
        <v>0.49539359932716925</v>
      </c>
      <c r="BX12" s="99">
        <f>BX9/'Macro Controls'!$C$21</f>
        <v>0.4821030754002323</v>
      </c>
      <c r="BY12" s="99">
        <f>BY9/'Macro Controls'!$C$21</f>
        <v>0.4695637127600208</v>
      </c>
      <c r="BZ12" s="99">
        <f>BZ9/'Macro Controls'!$C$21</f>
        <v>0.4599813650033539</v>
      </c>
      <c r="CA12" s="99">
        <f>CA9/'Macro Controls'!$C$21</f>
        <v>0.4488643460048481</v>
      </c>
      <c r="CB12" s="99">
        <f>CB9/'Macro Controls'!$C$21</f>
        <v>0.43878563523908376</v>
      </c>
      <c r="CC12" s="99">
        <f>CC9/'Macro Controls'!$C$21</f>
        <v>0.427687363764303</v>
      </c>
      <c r="CD12" s="99">
        <f>CD9/'Macro Controls'!$C$21</f>
        <v>0.41343362672766815</v>
      </c>
      <c r="CE12" s="99">
        <f>CE9/'Macro Controls'!$C$21</f>
        <v>0.39544844978684146</v>
      </c>
      <c r="CF12" s="99">
        <f>CF9/'Macro Controls'!$C$21</f>
        <v>0.3770738810017006</v>
      </c>
      <c r="CG12" s="99">
        <f>CG9/'Macro Controls'!$C$21</f>
        <v>0.3600905150135347</v>
      </c>
      <c r="CH12" s="99">
        <f>CH9/'Macro Controls'!$C$21</f>
        <v>0.35847544472737414</v>
      </c>
      <c r="CI12" s="99">
        <f>CI9/'Macro Controls'!$C$21</f>
        <v>0.3584754447273742</v>
      </c>
      <c r="CJ12" s="99">
        <f>CJ9/'Macro Controls'!$C$21</f>
        <v>0.35847544472737414</v>
      </c>
      <c r="CK12" s="99">
        <f>CK9/'Macro Controls'!$C$21</f>
        <v>0.3584754447273742</v>
      </c>
      <c r="CL12" s="99">
        <f>CL9/'Macro Controls'!$C$21</f>
        <v>0.35847544472737425</v>
      </c>
      <c r="CM12" s="99">
        <f>CM9/'Macro Controls'!$C$21</f>
        <v>0.35847544472737425</v>
      </c>
      <c r="CN12" s="99">
        <f>CN9/'Macro Controls'!$C$21</f>
        <v>0.35847544472737414</v>
      </c>
      <c r="CO12" s="99">
        <f>CO9/'Macro Controls'!$C$21</f>
        <v>0.3584754447273742</v>
      </c>
      <c r="CP12" s="99">
        <f>CP9/'Macro Controls'!$C$21</f>
        <v>0.3584754447273742</v>
      </c>
      <c r="CQ12" s="99">
        <f>CQ9/'Macro Controls'!$C$21</f>
        <v>0.3584754447273741</v>
      </c>
    </row>
    <row r="13" spans="1:95" ht="12.75">
      <c r="A13" t="s">
        <v>294</v>
      </c>
      <c r="B13" s="101"/>
      <c r="E13" s="99">
        <f>E10/'Macro Controls'!$C$21</f>
        <v>0.024535784098181083</v>
      </c>
      <c r="F13" s="99">
        <f>F10/'Macro Controls'!$C$21</f>
        <v>0.0265124522964395</v>
      </c>
      <c r="G13" s="99">
        <f>G10/'Macro Controls'!$C$21</f>
        <v>0.026579211056719634</v>
      </c>
      <c r="H13" s="99">
        <f>H10/'Macro Controls'!$C$21</f>
        <v>0.02888759374146368</v>
      </c>
      <c r="I13" s="99">
        <f>I10/'Macro Controls'!$C$21</f>
        <v>0.031048788982093047</v>
      </c>
      <c r="J13" s="99">
        <f>J10/'Macro Controls'!$C$21</f>
        <v>0.03307765688325576</v>
      </c>
      <c r="K13" s="99">
        <f>K10/'Macro Controls'!$C$21</f>
        <v>0.035608541413222665</v>
      </c>
      <c r="L13" s="99">
        <f>L10/'Macro Controls'!$C$21</f>
        <v>0.037515144684196984</v>
      </c>
      <c r="M13" s="99">
        <f>M10/'Macro Controls'!$C$21</f>
        <v>0.039481165032938956</v>
      </c>
      <c r="N13" s="99">
        <f>N10/'Macro Controls'!$C$21</f>
        <v>0.042417532960618023</v>
      </c>
      <c r="O13" s="99">
        <f>O10/'Macro Controls'!$C$21</f>
        <v>0.04494341518974058</v>
      </c>
      <c r="P13" s="99">
        <f>P10/'Macro Controls'!$C$21</f>
        <v>0.047674643083080274</v>
      </c>
      <c r="Q13" s="99">
        <f>Q10/'Macro Controls'!$C$21</f>
        <v>0.050969310493182554</v>
      </c>
      <c r="R13" s="99">
        <f>R10/'Macro Controls'!$C$21</f>
        <v>0.05112818078497488</v>
      </c>
      <c r="S13" s="99">
        <f>S10/'Macro Controls'!$C$21</f>
        <v>0.05516186209627137</v>
      </c>
      <c r="T13" s="99">
        <f>T10/'Macro Controls'!$C$21</f>
        <v>0.06653064822601623</v>
      </c>
      <c r="U13" s="99">
        <f>U10/'Macro Controls'!$C$21</f>
        <v>0.07375647755544402</v>
      </c>
      <c r="V13" s="99">
        <f>V10/'Macro Controls'!$C$21</f>
        <v>0.08338124477295322</v>
      </c>
      <c r="W13" s="99">
        <f>W10/'Macro Controls'!$C$21</f>
        <v>0.09692335973011222</v>
      </c>
      <c r="X13" s="99">
        <f>X10/'Macro Controls'!$C$21</f>
        <v>0.12401143181961893</v>
      </c>
      <c r="Y13" s="99">
        <f>Y10/'Macro Controls'!$C$21</f>
        <v>0.15348387841840558</v>
      </c>
      <c r="Z13" s="99">
        <f>Z10/'Macro Controls'!$C$21</f>
        <v>0.18858525734812415</v>
      </c>
      <c r="AA13" s="99">
        <f>AA10/'Macro Controls'!$C$21</f>
        <v>0.22393914014376295</v>
      </c>
      <c r="AB13" s="99">
        <f>AB10/'Macro Controls'!$C$21</f>
        <v>0.2526645883523687</v>
      </c>
      <c r="AC13" s="99">
        <f>AC10/'Macro Controls'!$C$21</f>
        <v>0.30236918769393895</v>
      </c>
      <c r="AD13" s="99">
        <f>AD10/'Macro Controls'!$C$21</f>
        <v>0.35208933104316364</v>
      </c>
      <c r="AE13" s="99">
        <f>AE10/'Macro Controls'!$C$21</f>
        <v>0.39111476763651143</v>
      </c>
      <c r="AF13" s="99">
        <f>AF10/'Macro Controls'!$C$21</f>
        <v>0.45293964375430235</v>
      </c>
      <c r="AG13" s="99">
        <f>AG10/'Macro Controls'!$C$21</f>
        <v>0.4573094827365397</v>
      </c>
      <c r="AH13" s="99">
        <f>AH10/'Macro Controls'!$C$21</f>
        <v>0.5111044001849571</v>
      </c>
      <c r="AI13" s="99">
        <f>AI10/'Macro Controls'!$C$21</f>
        <v>0.551598826614373</v>
      </c>
      <c r="AJ13" s="99">
        <f>AJ10/'Macro Controls'!$C$21</f>
        <v>0.5840799248894418</v>
      </c>
      <c r="AK13" s="99">
        <f>AK10/'Macro Controls'!$C$21</f>
        <v>0.5892114727575972</v>
      </c>
      <c r="AL13" s="99">
        <f>AL10/'Macro Controls'!$C$21</f>
        <v>0.5682142942371728</v>
      </c>
      <c r="AM13" s="99">
        <f>AM10/'Macro Controls'!$C$21</f>
        <v>0.6135976663201241</v>
      </c>
      <c r="AN13" s="99">
        <f>AN10/'Macro Controls'!$C$21</f>
        <v>0.6443091856156477</v>
      </c>
      <c r="AO13" s="99">
        <f>AO10/'Macro Controls'!$C$21</f>
        <v>0.6761014218370897</v>
      </c>
      <c r="AP13" s="99">
        <f>AP10/'Macro Controls'!$C$21</f>
        <v>0.7145328874623945</v>
      </c>
      <c r="AQ13" s="99">
        <f>AQ10/'Macro Controls'!$C$21</f>
        <v>0.6895049806884517</v>
      </c>
      <c r="AR13" s="99">
        <f>AR10/'Macro Controls'!$C$21</f>
        <v>0.6835353628544074</v>
      </c>
      <c r="AS13" s="99">
        <f>AS10/'Macro Controls'!$C$21</f>
        <v>0.6984981791095676</v>
      </c>
      <c r="AT13" s="99">
        <f>AT10/'Macro Controls'!$C$21</f>
        <v>0.7145218445655523</v>
      </c>
      <c r="AU13" s="99">
        <f>AU10/'Macro Controls'!$C$21</f>
        <v>0.7336441384553609</v>
      </c>
      <c r="AV13" s="99">
        <f>AV10/'Macro Controls'!$C$21</f>
        <v>0.7046155868668734</v>
      </c>
      <c r="AW13" s="99">
        <f>AW10/'Macro Controls'!$C$21</f>
        <v>0.7486402432102214</v>
      </c>
      <c r="AX13" s="99">
        <f>AX10/'Macro Controls'!$C$21</f>
        <v>0.7510141646739885</v>
      </c>
      <c r="AY13" s="99">
        <f>AY10/'Macro Controls'!$C$21</f>
        <v>0.7410514824047034</v>
      </c>
      <c r="AZ13" s="99">
        <f>AZ10/'Macro Controls'!$C$21</f>
        <v>0.7852871700934414</v>
      </c>
      <c r="BA13" s="99">
        <f>BA10/'Macro Controls'!$C$21</f>
        <v>0.7545911773387263</v>
      </c>
      <c r="BB13" s="99">
        <f>BB10/'Macro Controls'!$C$21</f>
        <v>0.7711578347568852</v>
      </c>
      <c r="BC13" s="99">
        <f>BC10/'Macro Controls'!$C$21</f>
        <v>0.7780810895618863</v>
      </c>
      <c r="BD13" s="99">
        <f>BD10/'Macro Controls'!$C$21</f>
        <v>0.7914182254329353</v>
      </c>
      <c r="BE13" s="99">
        <f>BE10/'Macro Controls'!$C$21</f>
        <v>0.8150060225372098</v>
      </c>
      <c r="BF13" s="99">
        <f>BF10/'Macro Controls'!$C$21</f>
        <v>0.7956983402140363</v>
      </c>
      <c r="BG13" s="99">
        <f>BG10/'Macro Controls'!$C$21</f>
        <v>0.8238146907144772</v>
      </c>
      <c r="BH13" s="99">
        <f>BH10/'Macro Controls'!$C$21</f>
        <v>0.8717814629539274</v>
      </c>
      <c r="BI13" s="99">
        <f>BI10/'Macro Controls'!$C$21</f>
        <v>0.61594724967706</v>
      </c>
      <c r="BJ13" s="99">
        <f>BJ10/'Macro Controls'!$C$21</f>
        <v>0.8049950660809401</v>
      </c>
      <c r="BK13" s="99">
        <f>BK10/'Macro Controls'!$C$21</f>
        <v>0.7713127950978426</v>
      </c>
      <c r="BL13" s="99">
        <f>BL10/'Macro Controls'!$C$21</f>
        <v>0.7805897315481909</v>
      </c>
      <c r="BM13" s="99">
        <f>BM10/'Macro Controls'!$C$21</f>
        <v>0.6388799987994929</v>
      </c>
      <c r="BN13" s="99">
        <f>BN10/'Macro Controls'!$C$21</f>
        <v>0.6360847948497721</v>
      </c>
      <c r="BO13" s="99">
        <f>BO10/'Macro Controls'!$C$21</f>
        <v>0.6327015945596497</v>
      </c>
      <c r="BP13" s="99">
        <f>BP10/'Macro Controls'!$C$21</f>
        <v>0.5825030490587126</v>
      </c>
      <c r="BQ13" s="99">
        <f>BQ10/'Macro Controls'!$C$21</f>
        <v>0.5703639538693238</v>
      </c>
      <c r="BR13" s="99">
        <f>BR10/'Macro Controls'!$C$21</f>
        <v>0.5232892448501213</v>
      </c>
      <c r="BS13" s="99">
        <f>BS10/'Macro Controls'!$C$21</f>
        <v>0.5231504710544126</v>
      </c>
      <c r="BT13" s="99">
        <f>BT10/'Macro Controls'!$C$21</f>
        <v>0.5147914802047366</v>
      </c>
      <c r="BU13" s="99">
        <f>BU10/'Macro Controls'!$C$21</f>
        <v>0.4552276224234234</v>
      </c>
      <c r="BV13" s="99">
        <f>BV10/'Macro Controls'!$C$21</f>
        <v>0.48193227706301023</v>
      </c>
      <c r="BW13" s="99">
        <f>BW10/'Macro Controls'!$C$21</f>
        <v>0.4630313730241482</v>
      </c>
      <c r="BX13" s="99">
        <f>BX10/'Macro Controls'!$C$21</f>
        <v>0.45233738353053127</v>
      </c>
      <c r="BY13" s="99">
        <f>BY10/'Macro Controls'!$C$21</f>
        <v>0.45137010784191295</v>
      </c>
      <c r="BZ13" s="99">
        <f>BZ10/'Macro Controls'!$C$21</f>
        <v>0.41306210753053973</v>
      </c>
      <c r="CA13" s="99">
        <f>CA10/'Macro Controls'!$C$21</f>
        <v>0.425549966640323</v>
      </c>
      <c r="CB13" s="99">
        <f>CB10/'Macro Controls'!$C$21</f>
        <v>0.40737394594281084</v>
      </c>
      <c r="CC13" s="99">
        <f>CC10/'Macro Controls'!$C$21</f>
        <v>0.393028809158641</v>
      </c>
      <c r="CD13" s="99">
        <f>CD10/'Macro Controls'!$C$21</f>
        <v>0.39196336201690674</v>
      </c>
      <c r="CE13" s="99">
        <f>CE10/'Macro Controls'!$C$21</f>
        <v>0.3613159901456531</v>
      </c>
      <c r="CF13" s="99">
        <f>CF10/'Macro Controls'!$C$21</f>
        <v>0.34171911043313263</v>
      </c>
      <c r="CG13" s="99">
        <f>CG10/'Macro Controls'!$C$21</f>
        <v>0.3355691754109277</v>
      </c>
      <c r="CH13" s="99">
        <f>CH10/'Macro Controls'!$C$21</f>
        <v>0.32682754993347074</v>
      </c>
      <c r="CI13" s="99">
        <f>CI10/'Macro Controls'!$C$21</f>
        <v>0.3255994152905998</v>
      </c>
      <c r="CJ13" s="99">
        <f>CJ10/'Macro Controls'!$C$21</f>
        <v>0.3021887206199738</v>
      </c>
      <c r="CK13" s="99">
        <f>CK10/'Macro Controls'!$C$21</f>
        <v>0.3367245259001276</v>
      </c>
      <c r="CL13" s="99">
        <f>CL10/'Macro Controls'!$C$21</f>
        <v>0.313410572481334</v>
      </c>
      <c r="CM13" s="99">
        <f>CM10/'Macro Controls'!$C$21</f>
        <v>0.326496055733993</v>
      </c>
      <c r="CN13" s="99">
        <f>CN10/'Macro Controls'!$C$21</f>
        <v>0.3312571188461738</v>
      </c>
      <c r="CO13" s="99">
        <f>CO10/'Macro Controls'!$C$21</f>
        <v>0.3214183395476007</v>
      </c>
      <c r="CP13" s="99">
        <f>CP10/'Macro Controls'!$C$21</f>
        <v>0.3209511329003948</v>
      </c>
      <c r="CQ13" s="99">
        <f>CQ10/'Macro Controls'!$C$21</f>
        <v>0.3156371965607216</v>
      </c>
    </row>
    <row r="14" s="15" customFormat="1" ht="12.75">
      <c r="B14" s="54"/>
    </row>
    <row r="15" spans="1:97" s="15" customFormat="1" ht="12.75">
      <c r="A15" s="15" t="s">
        <v>252</v>
      </c>
      <c r="B15" s="54"/>
      <c r="CS15" s="15" t="s">
        <v>250</v>
      </c>
    </row>
    <row r="16" spans="1:97" s="15" customFormat="1" ht="27.75" customHeight="1">
      <c r="A16" s="150" t="s">
        <v>295</v>
      </c>
      <c r="B16" s="150"/>
      <c r="C16" s="150"/>
      <c r="D16" s="150"/>
      <c r="E16" s="150"/>
      <c r="F16" s="150"/>
      <c r="G16" s="150"/>
      <c r="H16" s="150"/>
      <c r="I16" s="150"/>
      <c r="CS16" s="15" t="s">
        <v>250</v>
      </c>
    </row>
    <row r="17" spans="1:96" ht="12.75">
      <c r="A17" t="s">
        <v>283</v>
      </c>
      <c r="B17" s="101"/>
      <c r="C17" s="103">
        <f>SUM(E17:CR17)</f>
        <v>0.9999999999999998</v>
      </c>
      <c r="D17" s="103">
        <f>1-ROW1</f>
        <v>0.9956591718285129</v>
      </c>
      <c r="E17" s="99">
        <f>$D$17*'Age Profiles'!F16</f>
        <v>0.0007781873929002827</v>
      </c>
      <c r="F17" s="99">
        <f>$D$17*'Age Profiles'!G16</f>
        <v>0.0008141792741580657</v>
      </c>
      <c r="G17" s="99">
        <f>$D$17*'Age Profiles'!H16</f>
        <v>0.0008716171589608003</v>
      </c>
      <c r="H17" s="99">
        <f>$D$17*'Age Profiles'!I16</f>
        <v>0.0008857032903767789</v>
      </c>
      <c r="I17" s="99">
        <f>$D$17*'Age Profiles'!J16</f>
        <v>0.0009276382560476404</v>
      </c>
      <c r="J17" s="99">
        <f>$D$17*'Age Profiles'!K16</f>
        <v>0.0009867956129768554</v>
      </c>
      <c r="K17" s="99">
        <f>$D$17*'Age Profiles'!L16</f>
        <v>0.0010544019203068736</v>
      </c>
      <c r="L17" s="99">
        <f>$D$17*'Age Profiles'!M16</f>
        <v>0.0011406565284447063</v>
      </c>
      <c r="M17" s="99">
        <f>$D$17*'Age Profiles'!N16</f>
        <v>0.0012295846882864534</v>
      </c>
      <c r="N17" s="99">
        <f>$D$17*'Age Profiles'!O16</f>
        <v>0.0013164383102417605</v>
      </c>
      <c r="O17" s="99">
        <f>$D$17*'Age Profiles'!P16</f>
        <v>0.0014289080602192538</v>
      </c>
      <c r="P17" s="99">
        <f>$D$17*'Age Profiles'!Q16</f>
        <v>0.0015435357192908148</v>
      </c>
      <c r="Q17" s="99">
        <f>$D$17*'Age Profiles'!R16</f>
        <v>0.0016736758361902706</v>
      </c>
      <c r="R17" s="99">
        <f>$D$17*'Age Profiles'!S16</f>
        <v>0.0018085004460908238</v>
      </c>
      <c r="S17" s="99">
        <f>$D$17*'Age Profiles'!T16</f>
        <v>0.0018361453278975446</v>
      </c>
      <c r="T17" s="99">
        <f>$D$17*'Age Profiles'!U16</f>
        <v>0.0021698671921259877</v>
      </c>
      <c r="U17" s="99">
        <f>$D$17*'Age Profiles'!V16</f>
        <v>0.0023411609993668234</v>
      </c>
      <c r="V17" s="99">
        <f>$D$17*'Age Profiles'!W16</f>
        <v>0.002659494906769062</v>
      </c>
      <c r="W17" s="99">
        <f>$D$17*'Age Profiles'!X16</f>
        <v>0.0031840338460761863</v>
      </c>
      <c r="X17" s="99">
        <f>$D$17*'Age Profiles'!Y16</f>
        <v>0.0038688681109599874</v>
      </c>
      <c r="Y17" s="99">
        <f>$D$17*'Age Profiles'!Z16</f>
        <v>0.004927489332423971</v>
      </c>
      <c r="Z17" s="99">
        <f>$D$17*'Age Profiles'!AA16</f>
        <v>0.006110332120193029</v>
      </c>
      <c r="AA17" s="99">
        <f>$D$17*'Age Profiles'!AB16</f>
        <v>0.007442112392969755</v>
      </c>
      <c r="AB17" s="99">
        <f>$D$17*'Age Profiles'!AC16</f>
        <v>0.0087903323413751</v>
      </c>
      <c r="AC17" s="99">
        <f>$D$17*'Age Profiles'!AD16</f>
        <v>0.00982609382779314</v>
      </c>
      <c r="AD17" s="99">
        <f>$D$17*'Age Profiles'!AE16</f>
        <v>0.010925350456169144</v>
      </c>
      <c r="AE17" s="99">
        <f>$D$17*'Age Profiles'!AF16</f>
        <v>0.012128469556513597</v>
      </c>
      <c r="AF17" s="99">
        <f>$D$17*'Age Profiles'!AG16</f>
        <v>0.01294949244984059</v>
      </c>
      <c r="AG17" s="99">
        <f>$D$17*'Age Profiles'!AH16</f>
        <v>0.014279834991246921</v>
      </c>
      <c r="AH17" s="99">
        <f>$D$17*'Age Profiles'!AI16</f>
        <v>0.014693815702504262</v>
      </c>
      <c r="AI17" s="99">
        <f>$D$17*'Age Profiles'!AJ16</f>
        <v>0.01588965026785897</v>
      </c>
      <c r="AJ17" s="99">
        <f>$D$17*'Age Profiles'!AK16</f>
        <v>0.01751231045679797</v>
      </c>
      <c r="AK17" s="99">
        <f>$D$17*'Age Profiles'!AL16</f>
        <v>0.019360347302756452</v>
      </c>
      <c r="AL17" s="99">
        <f>$D$17*'Age Profiles'!AM16</f>
        <v>0.020582212604673387</v>
      </c>
      <c r="AM17" s="99">
        <f>$D$17*'Age Profiles'!AN16</f>
        <v>0.02019326941780587</v>
      </c>
      <c r="AN17" s="99">
        <f>$D$17*'Age Profiles'!AO16</f>
        <v>0.020386011947650926</v>
      </c>
      <c r="AO17" s="99">
        <f>$D$17*'Age Profiles'!AP16</f>
        <v>0.020914984210652493</v>
      </c>
      <c r="AP17" s="99">
        <f>$D$17*'Age Profiles'!AQ16</f>
        <v>0.021891395114756233</v>
      </c>
      <c r="AQ17" s="99">
        <f>$D$17*'Age Profiles'!AR16</f>
        <v>0.02376654692375998</v>
      </c>
      <c r="AR17" s="99">
        <f>$D$17*'Age Profiles'!AS16</f>
        <v>0.02439172701377509</v>
      </c>
      <c r="AS17" s="99">
        <f>$D$17*'Age Profiles'!AT16</f>
        <v>0.024701155072344504</v>
      </c>
      <c r="AT17" s="99">
        <f>$D$17*'Age Profiles'!AU16</f>
        <v>0.025172974691907685</v>
      </c>
      <c r="AU17" s="99">
        <f>$D$17*'Age Profiles'!AV16</f>
        <v>0.0259251032950085</v>
      </c>
      <c r="AV17" s="99">
        <f>$D$17*'Age Profiles'!AW16</f>
        <v>0.026894897827631627</v>
      </c>
      <c r="AW17" s="99">
        <f>$D$17*'Age Profiles'!AX16</f>
        <v>0.02628925356134716</v>
      </c>
      <c r="AX17" s="99">
        <f>$D$17*'Age Profiles'!AY16</f>
        <v>0.026711368598790464</v>
      </c>
      <c r="AY17" s="99">
        <f>$D$17*'Age Profiles'!AZ16</f>
        <v>0.026785084117743902</v>
      </c>
      <c r="AZ17" s="99">
        <f>$D$17*'Age Profiles'!BA16</f>
        <v>0.026115930102049767</v>
      </c>
      <c r="BA17" s="99">
        <f>$D$17*'Age Profiles'!BB16</f>
        <v>0.026459495929126255</v>
      </c>
      <c r="BB17" s="99">
        <f>$D$17*'Age Profiles'!BC16</f>
        <v>0.025595766670822685</v>
      </c>
      <c r="BC17" s="99">
        <f>$D$17*'Age Profiles'!BD16</f>
        <v>0.024980710228841903</v>
      </c>
      <c r="BD17" s="99">
        <f>$D$17*'Age Profiles'!BE16</f>
        <v>0.02438920109326026</v>
      </c>
      <c r="BE17" s="99">
        <f>$D$17*'Age Profiles'!BF16</f>
        <v>0.023917660824182833</v>
      </c>
      <c r="BF17" s="99">
        <f>$D$17*'Age Profiles'!BG16</f>
        <v>0.024113434190175042</v>
      </c>
      <c r="BG17" s="99">
        <f>$D$17*'Age Profiles'!BH16</f>
        <v>0.023289697255772162</v>
      </c>
      <c r="BH17" s="99">
        <f>$D$17*'Age Profiles'!BI16</f>
        <v>0.023094536777436885</v>
      </c>
      <c r="BI17" s="99">
        <f>$D$17*'Age Profiles'!BJ16</f>
        <v>0.023975538867735624</v>
      </c>
      <c r="BJ17" s="99">
        <f>$D$17*'Age Profiles'!BK16</f>
        <v>0.017542312270261803</v>
      </c>
      <c r="BK17" s="99">
        <f>$D$17*'Age Profiles'!BL16</f>
        <v>0.01694222094253892</v>
      </c>
      <c r="BL17" s="99">
        <f>$D$17*'Age Profiles'!BM16</f>
        <v>0.01606977654278197</v>
      </c>
      <c r="BM17" s="99">
        <f>$D$17*'Age Profiles'!BN16</f>
        <v>0.015884981972387004</v>
      </c>
      <c r="BN17" s="99">
        <f>$D$17*'Age Profiles'!BO16</f>
        <v>0.013260172523611767</v>
      </c>
      <c r="BO17" s="99">
        <f>$D$17*'Age Profiles'!BP16</f>
        <v>0.011674474533603362</v>
      </c>
      <c r="BP17" s="99">
        <f>$D$17*'Age Profiles'!BQ16</f>
        <v>0.010668440815429798</v>
      </c>
      <c r="BQ17" s="99">
        <f>$D$17*'Age Profiles'!BR16</f>
        <v>0.009613884002398522</v>
      </c>
      <c r="BR17" s="99">
        <f>$D$17*'Age Profiles'!BS16</f>
        <v>0.008979681625673728</v>
      </c>
      <c r="BS17" s="99">
        <f>$D$17*'Age Profiles'!BT16</f>
        <v>0.008099131103115463</v>
      </c>
      <c r="BT17" s="99">
        <f>$D$17*'Age Profiles'!BU16</f>
        <v>0.007648721048723053</v>
      </c>
      <c r="BU17" s="99">
        <f>$D$17*'Age Profiles'!BV16</f>
        <v>0.007354469226760409</v>
      </c>
      <c r="BV17" s="99">
        <f>$D$17*'Age Profiles'!BW16</f>
        <v>0.006515495457078303</v>
      </c>
      <c r="BW17" s="99">
        <f>$D$17*'Age Profiles'!BX16</f>
        <v>0.0063149357356762775</v>
      </c>
      <c r="BX17" s="99">
        <f>$D$17*'Age Profiles'!BY16</f>
        <v>0.006055550236042475</v>
      </c>
      <c r="BY17" s="99">
        <f>$D$17*'Age Profiles'!BZ16</f>
        <v>0.0058201717954551695</v>
      </c>
      <c r="BZ17" s="99">
        <f>$D$17*'Age Profiles'!CA16</f>
        <v>0.005751832512645592</v>
      </c>
      <c r="CA17" s="99">
        <f>$D$17*'Age Profiles'!CB16</f>
        <v>0.005271413580727531</v>
      </c>
      <c r="CB17" s="99">
        <f>$D$17*'Age Profiles'!CC16</f>
        <v>0.0050965840885578255</v>
      </c>
      <c r="CC17" s="99">
        <f>$D$17*'Age Profiles'!CD16</f>
        <v>0.004794990846352954</v>
      </c>
      <c r="CD17" s="99">
        <f>$D$17*'Age Profiles'!CE16</f>
        <v>0.004411674904319818</v>
      </c>
      <c r="CE17" s="99">
        <f>$D$17*'Age Profiles'!CF16</f>
        <v>0.004130644497375338</v>
      </c>
      <c r="CF17" s="99">
        <f>$D$17*'Age Profiles'!CG16</f>
        <v>0.0037013830730603017</v>
      </c>
      <c r="CG17" s="99">
        <f>$D$17*'Age Profiles'!CH16</f>
        <v>0.003274689782324562</v>
      </c>
      <c r="CH17" s="99">
        <f>$D$17*'Age Profiles'!CI16</f>
        <v>0.003088443929468387</v>
      </c>
      <c r="CI17" s="99">
        <f>$D$17*'Age Profiles'!CJ16</f>
        <v>0.002846242329116819</v>
      </c>
      <c r="CJ17" s="99">
        <f>$D$17*'Age Profiles'!CK16</f>
        <v>0.0026011067190315038</v>
      </c>
      <c r="CK17" s="99">
        <f>$D$17*'Age Profiles'!CL16</f>
        <v>0.0021831716121910308</v>
      </c>
      <c r="CL17" s="99">
        <f>$D$17*'Age Profiles'!CM16</f>
        <v>0.002029000625785844</v>
      </c>
      <c r="CM17" s="99">
        <f>$D$17*'Age Profiles'!CN16</f>
        <v>0.0017338423431511182</v>
      </c>
      <c r="CN17" s="99">
        <f>$D$17*'Age Profiles'!CO16</f>
        <v>0.001529826737557671</v>
      </c>
      <c r="CO17" s="99">
        <f>$D$17*'Age Profiles'!CP16</f>
        <v>0.0013578426735869136</v>
      </c>
      <c r="CP17" s="99">
        <f>$D$17*'Age Profiles'!CQ16</f>
        <v>0.0011553985824418853</v>
      </c>
      <c r="CQ17" s="99">
        <f>$D$17*'Age Profiles'!CR16</f>
        <v>0.0043636827458987774</v>
      </c>
      <c r="CR17" s="99">
        <f>ROW1</f>
        <v>0.004340828171487099</v>
      </c>
    </row>
    <row r="18" spans="1:96" ht="12.75">
      <c r="A18" t="s">
        <v>284</v>
      </c>
      <c r="B18" s="101"/>
      <c r="C18" s="103">
        <f>SUM(E18:CR18)</f>
        <v>1.0000000000000004</v>
      </c>
      <c r="D18" s="103">
        <f>1-ROW4</f>
        <v>0.9963581940633575</v>
      </c>
      <c r="E18" s="99">
        <f>$D$18*'Age Profiles'!F19</f>
        <v>0.0007801103448643509</v>
      </c>
      <c r="F18" s="99">
        <f>$D$18*'Age Profiles'!G19</f>
        <v>0.0008341937713598894</v>
      </c>
      <c r="G18" s="99">
        <f>$D$18*'Age Profiles'!H19</f>
        <v>0.0008468176034288078</v>
      </c>
      <c r="H18" s="99">
        <f>$D$18*'Age Profiles'!I19</f>
        <v>0.0008843359417191678</v>
      </c>
      <c r="I18" s="99">
        <f>$D$18*'Age Profiles'!J19</f>
        <v>0.0009392336065820782</v>
      </c>
      <c r="J18" s="99">
        <f>$D$18*'Age Profiles'!K19</f>
        <v>0.001003349894217978</v>
      </c>
      <c r="K18" s="99">
        <f>$D$18*'Age Profiles'!L19</f>
        <v>0.0010878758720182825</v>
      </c>
      <c r="L18" s="99">
        <f>$D$18*'Age Profiles'!M19</f>
        <v>0.0011710944489590222</v>
      </c>
      <c r="M18" s="99">
        <f>$D$18*'Age Profiles'!N19</f>
        <v>0.0012529227742629843</v>
      </c>
      <c r="N18" s="99">
        <f>$D$18*'Age Profiles'!O19</f>
        <v>0.0013578535349883065</v>
      </c>
      <c r="O18" s="99">
        <f>$D$18*'Age Profiles'!P19</f>
        <v>0.0014688028852849386</v>
      </c>
      <c r="P18" s="99">
        <f>$D$18*'Age Profiles'!Q19</f>
        <v>0.0015850233663538228</v>
      </c>
      <c r="Q18" s="99">
        <f>$D$18*'Age Profiles'!R19</f>
        <v>0.001721906422160375</v>
      </c>
      <c r="R18" s="99">
        <f>$D$18*'Age Profiles'!S19</f>
        <v>0.0017582990914177955</v>
      </c>
      <c r="S18" s="99">
        <f>$D$18*'Age Profiles'!T19</f>
        <v>0.0018252446711064323</v>
      </c>
      <c r="T18" s="99">
        <f>$D$18*'Age Profiles'!U19</f>
        <v>0.002166013655052438</v>
      </c>
      <c r="U18" s="99">
        <f>$D$18*'Age Profiles'!V19</f>
        <v>0.0023735512861895965</v>
      </c>
      <c r="V18" s="99">
        <f>$D$18*'Age Profiles'!W19</f>
        <v>0.0026961279638704817</v>
      </c>
      <c r="W18" s="99">
        <f>$D$18*'Age Profiles'!X19</f>
        <v>0.0031522882019940908</v>
      </c>
      <c r="X18" s="99">
        <f>$D$18*'Age Profiles'!Y19</f>
        <v>0.003965941438711258</v>
      </c>
      <c r="Y18" s="99">
        <f>$D$18*'Age Profiles'!Z19</f>
        <v>0.005003687875137089</v>
      </c>
      <c r="Z18" s="99">
        <f>$D$18*'Age Profiles'!AA19</f>
        <v>0.006211593235359527</v>
      </c>
      <c r="AA18" s="99">
        <f>$D$18*'Age Profiles'!AB19</f>
        <v>0.007462167124695128</v>
      </c>
      <c r="AB18" s="99">
        <f>$D$18*'Age Profiles'!AC19</f>
        <v>0.008403886104448864</v>
      </c>
      <c r="AC18" s="99">
        <f>$D$18*'Age Profiles'!AD19</f>
        <v>0.009575730033110385</v>
      </c>
      <c r="AD18" s="99">
        <f>$D$18*'Age Profiles'!AE19</f>
        <v>0.010827640798009061</v>
      </c>
      <c r="AE18" s="99">
        <f>$D$18*'Age Profiles'!AF19</f>
        <v>0.011873346410303522</v>
      </c>
      <c r="AF18" s="99">
        <f>$D$18*'Age Profiles'!AG19</f>
        <v>0.013407598999079185</v>
      </c>
      <c r="AG18" s="99">
        <f>$D$18*'Age Profiles'!AH19</f>
        <v>0.013952639573488435</v>
      </c>
      <c r="AH18" s="99">
        <f>$D$18*'Age Profiles'!AI19</f>
        <v>0.015163802866277085</v>
      </c>
      <c r="AI18" s="99">
        <f>$D$18*'Age Profiles'!AJ19</f>
        <v>0.01679937355102343</v>
      </c>
      <c r="AJ18" s="99">
        <f>$D$18*'Age Profiles'!AK19</f>
        <v>0.01868231285268892</v>
      </c>
      <c r="AK18" s="99">
        <f>$D$18*'Age Profiles'!AL19</f>
        <v>0.019940398299017646</v>
      </c>
      <c r="AL18" s="99">
        <f>$D$18*'Age Profiles'!AM19</f>
        <v>0.01962660908987136</v>
      </c>
      <c r="AM18" s="99">
        <f>$D$18*'Age Profiles'!AN19</f>
        <v>0.02002511700162834</v>
      </c>
      <c r="AN18" s="99">
        <f>$D$18*'Age Profiles'!AO19</f>
        <v>0.020659623244373652</v>
      </c>
      <c r="AO18" s="99">
        <f>$D$18*'Age Profiles'!AP19</f>
        <v>0.02175970912761822</v>
      </c>
      <c r="AP18" s="99">
        <f>$D$18*'Age Profiles'!AQ19</f>
        <v>0.023681468912925423</v>
      </c>
      <c r="AQ18" s="99">
        <f>$D$18*'Age Profiles'!AR19</f>
        <v>0.02444367001929217</v>
      </c>
      <c r="AR18" s="99">
        <f>$D$18*'Age Profiles'!AS19</f>
        <v>0.024629658497335682</v>
      </c>
      <c r="AS18" s="99">
        <f>$D$18*'Age Profiles'!AT19</f>
        <v>0.025110741924454373</v>
      </c>
      <c r="AT18" s="99">
        <f>$D$18*'Age Profiles'!AU19</f>
        <v>0.025786044016695233</v>
      </c>
      <c r="AU18" s="99">
        <f>$D$18*'Age Profiles'!AV19</f>
        <v>0.0267637825182057</v>
      </c>
      <c r="AV18" s="99">
        <f>$D$18*'Age Profiles'!AW19</f>
        <v>0.02617624420759442</v>
      </c>
      <c r="AW18" s="99">
        <f>$D$18*'Age Profiles'!AX19</f>
        <v>0.026692771731334997</v>
      </c>
      <c r="AX18" s="99">
        <f>$D$18*'Age Profiles'!AY19</f>
        <v>0.026803569643017094</v>
      </c>
      <c r="AY18" s="99">
        <f>$D$18*'Age Profiles'!AZ19</f>
        <v>0.026151687558126413</v>
      </c>
      <c r="AZ18" s="99">
        <f>$D$18*'Age Profiles'!BA19</f>
        <v>0.026651384351910393</v>
      </c>
      <c r="BA18" s="99">
        <f>$D$18*'Age Profiles'!BB19</f>
        <v>0.025730134516941706</v>
      </c>
      <c r="BB18" s="99">
        <f>$D$18*'Age Profiles'!BC19</f>
        <v>0.025169118826667683</v>
      </c>
      <c r="BC18" s="99">
        <f>$D$18*'Age Profiles'!BD19</f>
        <v>0.024573881446876403</v>
      </c>
      <c r="BD18" s="99">
        <f>$D$18*'Age Profiles'!BE19</f>
        <v>0.02418458885636913</v>
      </c>
      <c r="BE18" s="99">
        <f>$D$18*'Age Profiles'!BF19</f>
        <v>0.024272520881713486</v>
      </c>
      <c r="BF18" s="99">
        <f>$D$18*'Age Profiles'!BG19</f>
        <v>0.023623312001252783</v>
      </c>
      <c r="BG18" s="99">
        <f>$D$18*'Age Profiles'!BH19</f>
        <v>0.023527889089789013</v>
      </c>
      <c r="BH18" s="99">
        <f>$D$18*'Age Profiles'!BI19</f>
        <v>0.024682626004487784</v>
      </c>
      <c r="BI18" s="99">
        <f>$D$18*'Age Profiles'!BJ19</f>
        <v>0.01828120811720765</v>
      </c>
      <c r="BJ18" s="99">
        <f>$D$18*'Age Profiles'!BK19</f>
        <v>0.017848579262406704</v>
      </c>
      <c r="BK18" s="99">
        <f>$D$18*'Age Profiles'!BL19</f>
        <v>0.01703974985989051</v>
      </c>
      <c r="BL18" s="99">
        <f>$D$18*'Age Profiles'!BM19</f>
        <v>0.01697260325108</v>
      </c>
      <c r="BM18" s="99">
        <f>$D$18*'Age Profiles'!BN19</f>
        <v>0.014351317471989219</v>
      </c>
      <c r="BN18" s="99">
        <f>$D$18*'Age Profiles'!BO19</f>
        <v>0.012608462317931403</v>
      </c>
      <c r="BO18" s="99">
        <f>$D$18*'Age Profiles'!BP19</f>
        <v>0.011634552951822679</v>
      </c>
      <c r="BP18" s="99">
        <f>$D$18*'Age Profiles'!BQ19</f>
        <v>0.010407250428664224</v>
      </c>
      <c r="BQ18" s="99">
        <f>$D$18*'Age Profiles'!BR19</f>
        <v>0.009679971888322862</v>
      </c>
      <c r="BR18" s="99">
        <f>$D$18*'Age Profiles'!BS19</f>
        <v>0.008697963582301215</v>
      </c>
      <c r="BS18" s="99">
        <f>$D$18*'Age Profiles'!BT19</f>
        <v>0.008179253917866471</v>
      </c>
      <c r="BT18" s="99">
        <f>$D$18*'Age Profiles'!BU19</f>
        <v>0.007884079417970286</v>
      </c>
      <c r="BU18" s="99">
        <f>$D$18*'Age Profiles'!BV19</f>
        <v>0.006961402331113613</v>
      </c>
      <c r="BV18" s="99">
        <f>$D$18*'Age Profiles'!BW19</f>
        <v>0.006742724208037747</v>
      </c>
      <c r="BW18" s="99">
        <f>$D$18*'Age Profiles'!BX19</f>
        <v>0.006466613963326992</v>
      </c>
      <c r="BX18" s="99">
        <f>$D$18*'Age Profiles'!BY19</f>
        <v>0.006224782258486488</v>
      </c>
      <c r="BY18" s="99">
        <f>$D$18*'Age Profiles'!BZ19</f>
        <v>0.006129457583567863</v>
      </c>
      <c r="BZ18" s="99">
        <f>$D$18*'Age Profiles'!CA19</f>
        <v>0.005658864874554541</v>
      </c>
      <c r="CA18" s="99">
        <f>$D$18*'Age Profiles'!CB19</f>
        <v>0.005475332722573502</v>
      </c>
      <c r="CB18" s="99">
        <f>$D$18*'Age Profiles'!CC19</f>
        <v>0.0051840360847272395</v>
      </c>
      <c r="CC18" s="99">
        <f>$D$18*'Age Profiles'!CD19</f>
        <v>0.004827627165281655</v>
      </c>
      <c r="CD18" s="99">
        <f>$D$18*'Age Profiles'!CE19</f>
        <v>0.004582380543229259</v>
      </c>
      <c r="CE18" s="99">
        <f>$D$18*'Age Profiles'!CF19</f>
        <v>0.004134881779067068</v>
      </c>
      <c r="CF18" s="99">
        <f>$D$18*'Age Profiles'!CG19</f>
        <v>0.003674978682857789</v>
      </c>
      <c r="CG18" s="99">
        <f>$D$18*'Age Profiles'!CH19</f>
        <v>0.0033434013769233968</v>
      </c>
      <c r="CH18" s="99">
        <f>$D$18*'Age Profiles'!CI19</f>
        <v>0.0030849415555122806</v>
      </c>
      <c r="CI18" s="99">
        <f>$D$18*'Age Profiles'!CJ19</f>
        <v>0.00283233129352352</v>
      </c>
      <c r="CJ18" s="99">
        <f>$D$18*'Age Profiles'!CK19</f>
        <v>0.002402287503958984</v>
      </c>
      <c r="CK18" s="99">
        <f>$D$18*'Age Profiles'!CL19</f>
        <v>0.0022467315654002514</v>
      </c>
      <c r="CL18" s="99">
        <f>$D$18*'Age Profiles'!CM19</f>
        <v>0.0019434992840399999</v>
      </c>
      <c r="CM18" s="99">
        <f>$D$18*'Age Profiles'!CN19</f>
        <v>0.0017301195169022528</v>
      </c>
      <c r="CN18" s="99">
        <f>$D$18*'Age Profiles'!CO19</f>
        <v>0.0015488024555823047</v>
      </c>
      <c r="CO18" s="99">
        <f>$D$18*'Age Profiles'!CP19</f>
        <v>0.0013338551434898677</v>
      </c>
      <c r="CP18" s="99">
        <f>$D$18*'Age Profiles'!CQ19</f>
        <v>0.0011333376191773313</v>
      </c>
      <c r="CQ18" s="99">
        <f>$D$18*'Age Profiles'!CR19</f>
        <v>0.004209494118908487</v>
      </c>
      <c r="CR18" s="99">
        <f>ROW4</f>
        <v>0.003641805936642554</v>
      </c>
    </row>
    <row r="20" ht="12.75">
      <c r="E20" s="96"/>
    </row>
    <row r="21" ht="12.75">
      <c r="E21" s="96"/>
    </row>
  </sheetData>
  <mergeCells count="4">
    <mergeCell ref="C3:C4"/>
    <mergeCell ref="D3:CQ3"/>
    <mergeCell ref="CR3:CR4"/>
    <mergeCell ref="A16:I16"/>
  </mergeCells>
  <printOptions/>
  <pageMargins left="0.7479166666666667" right="0.7479166666666667" top="0.9840277777777777" bottom="0.9840277777777777"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DQ308"/>
  <sheetViews>
    <sheetView workbookViewId="0" topLeftCell="A1">
      <selection activeCell="A10" sqref="A10"/>
    </sheetView>
  </sheetViews>
  <sheetFormatPr defaultColWidth="9.140625" defaultRowHeight="12.75"/>
  <cols>
    <col min="1" max="1" width="7.00390625" style="0" customWidth="1"/>
    <col min="2" max="2" width="9.00390625" style="0" customWidth="1"/>
    <col min="3" max="3" width="27.8515625" style="0" customWidth="1"/>
    <col min="4" max="4" width="15.57421875" style="0" customWidth="1"/>
    <col min="5" max="5" width="7.28125" style="0" customWidth="1"/>
    <col min="6" max="6" width="8.421875" style="0" customWidth="1"/>
    <col min="7" max="7" width="8.7109375" style="0" customWidth="1"/>
    <col min="8" max="8" width="9.28125" style="0" customWidth="1"/>
    <col min="9" max="121" width="9.00390625" style="0" customWidth="1"/>
    <col min="122" max="16384" width="0" style="0" hidden="1" customWidth="1"/>
  </cols>
  <sheetData>
    <row r="1" spans="1:121" ht="12.75">
      <c r="A1" s="114" t="s">
        <v>203</v>
      </c>
      <c r="B1" s="114"/>
      <c r="C1" s="115" t="str">
        <f>'Data to Upload'!C3</f>
        <v>US</v>
      </c>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row>
    <row r="2" spans="1:121" ht="12.75">
      <c r="A2" s="114" t="s">
        <v>204</v>
      </c>
      <c r="B2" s="114"/>
      <c r="C2" s="116" t="str">
        <f>'Data to Upload'!C4</f>
        <v>Gretchen Donehower</v>
      </c>
      <c r="D2" s="114"/>
      <c r="E2" s="70" t="s">
        <v>296</v>
      </c>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row>
    <row r="3" spans="1:121" ht="12.75">
      <c r="A3" s="114" t="s">
        <v>205</v>
      </c>
      <c r="B3" s="114"/>
      <c r="C3" s="117">
        <f>'Data to Upload'!C5</f>
        <v>39502</v>
      </c>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row>
    <row r="4" spans="1:121" ht="12.75">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row>
    <row r="5" spans="1:121" ht="12.75">
      <c r="A5" s="118" t="s">
        <v>5</v>
      </c>
      <c r="B5" s="118"/>
      <c r="C5" s="114"/>
      <c r="D5" s="114"/>
      <c r="E5" s="114"/>
      <c r="F5" s="152" t="s">
        <v>206</v>
      </c>
      <c r="G5" s="114"/>
      <c r="H5" s="152" t="s">
        <v>207</v>
      </c>
      <c r="I5" s="152" t="s">
        <v>208</v>
      </c>
      <c r="J5" s="119"/>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row>
    <row r="6" spans="1:121" ht="12.75" customHeight="1">
      <c r="A6" s="114"/>
      <c r="B6" s="114"/>
      <c r="C6" s="114"/>
      <c r="D6" s="114"/>
      <c r="E6" s="114"/>
      <c r="F6" s="152"/>
      <c r="G6" s="152" t="s">
        <v>212</v>
      </c>
      <c r="H6" s="152"/>
      <c r="I6" s="152"/>
      <c r="J6" s="119"/>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row>
    <row r="7" spans="1:121" ht="12.75">
      <c r="A7" s="118" t="s">
        <v>38</v>
      </c>
      <c r="B7" s="118" t="s">
        <v>214</v>
      </c>
      <c r="C7" s="118" t="s">
        <v>215</v>
      </c>
      <c r="D7" s="118" t="s">
        <v>216</v>
      </c>
      <c r="E7" s="118" t="s">
        <v>217</v>
      </c>
      <c r="F7" s="152"/>
      <c r="G7" s="152"/>
      <c r="H7" s="152"/>
      <c r="I7" s="152"/>
      <c r="J7" s="119" t="s">
        <v>218</v>
      </c>
      <c r="K7" s="118" t="s">
        <v>297</v>
      </c>
      <c r="L7" s="118" t="s">
        <v>298</v>
      </c>
      <c r="M7" s="118" t="s">
        <v>299</v>
      </c>
      <c r="N7" s="118" t="s">
        <v>300</v>
      </c>
      <c r="O7" s="118" t="s">
        <v>301</v>
      </c>
      <c r="P7" s="118" t="s">
        <v>302</v>
      </c>
      <c r="Q7" s="118" t="s">
        <v>303</v>
      </c>
      <c r="R7" s="118" t="s">
        <v>304</v>
      </c>
      <c r="S7" s="118" t="s">
        <v>305</v>
      </c>
      <c r="T7" s="118" t="s">
        <v>306</v>
      </c>
      <c r="U7" s="118" t="s">
        <v>307</v>
      </c>
      <c r="V7" s="118" t="s">
        <v>308</v>
      </c>
      <c r="W7" s="118" t="s">
        <v>309</v>
      </c>
      <c r="X7" s="118" t="s">
        <v>310</v>
      </c>
      <c r="Y7" s="118" t="s">
        <v>311</v>
      </c>
      <c r="Z7" s="118" t="s">
        <v>312</v>
      </c>
      <c r="AA7" s="118" t="s">
        <v>313</v>
      </c>
      <c r="AB7" s="118" t="s">
        <v>314</v>
      </c>
      <c r="AC7" s="118" t="s">
        <v>315</v>
      </c>
      <c r="AD7" s="118" t="s">
        <v>316</v>
      </c>
      <c r="AE7" s="118" t="s">
        <v>317</v>
      </c>
      <c r="AF7" s="118" t="s">
        <v>318</v>
      </c>
      <c r="AG7" s="118" t="s">
        <v>319</v>
      </c>
      <c r="AH7" s="118" t="s">
        <v>320</v>
      </c>
      <c r="AI7" s="118" t="s">
        <v>321</v>
      </c>
      <c r="AJ7" s="118" t="s">
        <v>322</v>
      </c>
      <c r="AK7" s="118" t="s">
        <v>323</v>
      </c>
      <c r="AL7" s="118" t="s">
        <v>324</v>
      </c>
      <c r="AM7" s="118" t="s">
        <v>325</v>
      </c>
      <c r="AN7" s="118" t="s">
        <v>326</v>
      </c>
      <c r="AO7" s="118" t="s">
        <v>327</v>
      </c>
      <c r="AP7" s="118" t="s">
        <v>328</v>
      </c>
      <c r="AQ7" s="118" t="s">
        <v>329</v>
      </c>
      <c r="AR7" s="118" t="s">
        <v>330</v>
      </c>
      <c r="AS7" s="118" t="s">
        <v>331</v>
      </c>
      <c r="AT7" s="118" t="s">
        <v>332</v>
      </c>
      <c r="AU7" s="118" t="s">
        <v>333</v>
      </c>
      <c r="AV7" s="118" t="s">
        <v>334</v>
      </c>
      <c r="AW7" s="118" t="s">
        <v>335</v>
      </c>
      <c r="AX7" s="118" t="s">
        <v>336</v>
      </c>
      <c r="AY7" s="118" t="s">
        <v>337</v>
      </c>
      <c r="AZ7" s="118" t="s">
        <v>338</v>
      </c>
      <c r="BA7" s="118" t="s">
        <v>339</v>
      </c>
      <c r="BB7" s="118" t="s">
        <v>340</v>
      </c>
      <c r="BC7" s="118" t="s">
        <v>341</v>
      </c>
      <c r="BD7" s="118" t="s">
        <v>342</v>
      </c>
      <c r="BE7" s="118" t="s">
        <v>343</v>
      </c>
      <c r="BF7" s="118" t="s">
        <v>344</v>
      </c>
      <c r="BG7" s="118" t="s">
        <v>345</v>
      </c>
      <c r="BH7" s="118" t="s">
        <v>346</v>
      </c>
      <c r="BI7" s="118" t="s">
        <v>347</v>
      </c>
      <c r="BJ7" s="118" t="s">
        <v>348</v>
      </c>
      <c r="BK7" s="118" t="s">
        <v>349</v>
      </c>
      <c r="BL7" s="118" t="s">
        <v>350</v>
      </c>
      <c r="BM7" s="118" t="s">
        <v>351</v>
      </c>
      <c r="BN7" s="118" t="s">
        <v>352</v>
      </c>
      <c r="BO7" s="118" t="s">
        <v>353</v>
      </c>
      <c r="BP7" s="118" t="s">
        <v>354</v>
      </c>
      <c r="BQ7" s="118" t="s">
        <v>355</v>
      </c>
      <c r="BR7" s="118" t="s">
        <v>356</v>
      </c>
      <c r="BS7" s="118" t="s">
        <v>357</v>
      </c>
      <c r="BT7" s="118" t="s">
        <v>358</v>
      </c>
      <c r="BU7" s="118" t="s">
        <v>359</v>
      </c>
      <c r="BV7" s="118" t="s">
        <v>360</v>
      </c>
      <c r="BW7" s="118" t="s">
        <v>361</v>
      </c>
      <c r="BX7" s="118" t="s">
        <v>362</v>
      </c>
      <c r="BY7" s="118" t="s">
        <v>363</v>
      </c>
      <c r="BZ7" s="118" t="s">
        <v>364</v>
      </c>
      <c r="CA7" s="118" t="s">
        <v>365</v>
      </c>
      <c r="CB7" s="118" t="s">
        <v>366</v>
      </c>
      <c r="CC7" s="118" t="s">
        <v>367</v>
      </c>
      <c r="CD7" s="118" t="s">
        <v>368</v>
      </c>
      <c r="CE7" s="118" t="s">
        <v>369</v>
      </c>
      <c r="CF7" s="118" t="s">
        <v>370</v>
      </c>
      <c r="CG7" s="118" t="s">
        <v>371</v>
      </c>
      <c r="CH7" s="118" t="s">
        <v>372</v>
      </c>
      <c r="CI7" s="118" t="s">
        <v>373</v>
      </c>
      <c r="CJ7" s="118" t="s">
        <v>374</v>
      </c>
      <c r="CK7" s="118" t="s">
        <v>375</v>
      </c>
      <c r="CL7" s="118" t="s">
        <v>376</v>
      </c>
      <c r="CM7" s="118" t="s">
        <v>377</v>
      </c>
      <c r="CN7" s="118" t="s">
        <v>378</v>
      </c>
      <c r="CO7" s="118" t="s">
        <v>379</v>
      </c>
      <c r="CP7" s="118" t="s">
        <v>380</v>
      </c>
      <c r="CQ7" s="118" t="s">
        <v>381</v>
      </c>
      <c r="CR7" s="118" t="s">
        <v>382</v>
      </c>
      <c r="CS7" s="118" t="s">
        <v>383</v>
      </c>
      <c r="CT7" s="118" t="s">
        <v>384</v>
      </c>
      <c r="CU7" s="118" t="s">
        <v>385</v>
      </c>
      <c r="CV7" s="118" t="s">
        <v>386</v>
      </c>
      <c r="CW7" s="118" t="s">
        <v>387</v>
      </c>
      <c r="CX7" s="118" t="s">
        <v>388</v>
      </c>
      <c r="CY7" s="118" t="s">
        <v>389</v>
      </c>
      <c r="CZ7" s="118" t="s">
        <v>390</v>
      </c>
      <c r="DA7" s="118" t="s">
        <v>391</v>
      </c>
      <c r="DB7" s="118" t="s">
        <v>392</v>
      </c>
      <c r="DC7" s="118" t="s">
        <v>393</v>
      </c>
      <c r="DD7" s="118" t="s">
        <v>394</v>
      </c>
      <c r="DE7" s="118" t="s">
        <v>395</v>
      </c>
      <c r="DF7" s="118" t="s">
        <v>396</v>
      </c>
      <c r="DG7" s="118" t="s">
        <v>397</v>
      </c>
      <c r="DH7" s="118" t="s">
        <v>398</v>
      </c>
      <c r="DI7" s="118" t="s">
        <v>399</v>
      </c>
      <c r="DJ7" s="118" t="s">
        <v>400</v>
      </c>
      <c r="DK7" s="118" t="s">
        <v>401</v>
      </c>
      <c r="DL7" s="118" t="s">
        <v>402</v>
      </c>
      <c r="DM7" s="118" t="s">
        <v>403</v>
      </c>
      <c r="DN7" s="118" t="s">
        <v>404</v>
      </c>
      <c r="DO7" s="118" t="s">
        <v>405</v>
      </c>
      <c r="DP7" s="118" t="s">
        <v>406</v>
      </c>
      <c r="DQ7" s="118" t="s">
        <v>407</v>
      </c>
    </row>
    <row r="8" spans="1:121" ht="12.75">
      <c r="A8" s="120">
        <f>'Data to Upload'!A9</f>
        <v>2003</v>
      </c>
      <c r="B8" s="121" t="s">
        <v>221</v>
      </c>
      <c r="C8" s="122" t="str">
        <f aca="true" t="shared" si="0" ref="C8:C71">VLOOKUP(B8,VarList,2,FALSE)</f>
        <v>Public Asset-based Reallocations</v>
      </c>
      <c r="D8" s="123" t="str">
        <f>'Data to Upload'!D9</f>
        <v>Smooth Mean</v>
      </c>
      <c r="E8" s="123" t="str">
        <f>'Data to Upload'!E9</f>
        <v>Units</v>
      </c>
      <c r="F8" s="123" t="str">
        <f>'Data to Upload'!F9</f>
        <v>Nominal</v>
      </c>
      <c r="G8" s="124">
        <f>'Data to Upload'!G9</f>
        <v>91</v>
      </c>
      <c r="H8" s="124" t="str">
        <f>'Data to Upload'!H9</f>
        <v>90+</v>
      </c>
      <c r="I8" s="124" t="str">
        <f>'Data to Upload'!I9</f>
        <v>Single</v>
      </c>
      <c r="J8" s="124" t="str">
        <f>'Data to Upload'!J9</f>
        <v>Prelim</v>
      </c>
      <c r="K8" s="123">
        <f>'Public Asset Reallocations'!H20</f>
        <v>-2410.9970271933184</v>
      </c>
      <c r="L8" s="123">
        <f>'Public Asset Reallocations'!I20</f>
        <v>-281.64194899596134</v>
      </c>
      <c r="M8" s="123">
        <f>'Public Asset Reallocations'!J20</f>
        <v>-300.1495289950605</v>
      </c>
      <c r="N8" s="123">
        <f>'Public Asset Reallocations'!K20</f>
        <v>-320.17223769744265</v>
      </c>
      <c r="O8" s="123">
        <f>'Public Asset Reallocations'!L20</f>
        <v>-347.2412682874462</v>
      </c>
      <c r="P8" s="123">
        <f>'Public Asset Reallocations'!M20</f>
        <v>-372.9260609614142</v>
      </c>
      <c r="Q8" s="123">
        <f>'Public Asset Reallocations'!N20</f>
        <v>-396.4502245291228</v>
      </c>
      <c r="R8" s="123">
        <f>'Public Asset Reallocations'!O20</f>
        <v>-412.52219380761795</v>
      </c>
      <c r="S8" s="123">
        <f>'Public Asset Reallocations'!P20</f>
        <v>-441.94802885314374</v>
      </c>
      <c r="T8" s="123">
        <f>'Public Asset Reallocations'!Q20</f>
        <v>-471.74784196821213</v>
      </c>
      <c r="U8" s="123">
        <f>'Public Asset Reallocations'!R20</f>
        <v>-507.43604476864164</v>
      </c>
      <c r="V8" s="123">
        <f>'Public Asset Reallocations'!S20</f>
        <v>-533.2462030900657</v>
      </c>
      <c r="W8" s="123">
        <f>'Public Asset Reallocations'!T20</f>
        <v>-589.67059692471</v>
      </c>
      <c r="X8" s="123">
        <f>'Public Asset Reallocations'!U20</f>
        <v>-600.7568899394481</v>
      </c>
      <c r="Y8" s="123">
        <f>'Public Asset Reallocations'!V20</f>
        <v>-606.3749727377462</v>
      </c>
      <c r="Z8" s="123">
        <f>'Public Asset Reallocations'!W20</f>
        <v>-1438.025764302235</v>
      </c>
      <c r="AA8" s="123">
        <f>'Public Asset Reallocations'!X20</f>
        <v>-1010.9818939496603</v>
      </c>
      <c r="AB8" s="123">
        <f>'Public Asset Reallocations'!Y20</f>
        <v>-1388.991003748701</v>
      </c>
      <c r="AC8" s="123">
        <f>'Public Asset Reallocations'!Z20</f>
        <v>-2062.0767443299032</v>
      </c>
      <c r="AD8" s="123">
        <f>'Public Asset Reallocations'!AA20</f>
        <v>-2902.994369847056</v>
      </c>
      <c r="AE8" s="123">
        <f>'Public Asset Reallocations'!AB20</f>
        <v>-3763.7953963437203</v>
      </c>
      <c r="AF8" s="123">
        <f>'Public Asset Reallocations'!AC20</f>
        <v>-4381.554830550008</v>
      </c>
      <c r="AG8" s="123">
        <f>'Public Asset Reallocations'!AD20</f>
        <v>-4952.229418189345</v>
      </c>
      <c r="AH8" s="123">
        <f>'Public Asset Reallocations'!AE20</f>
        <v>-5512.764914623716</v>
      </c>
      <c r="AI8" s="123">
        <f>'Public Asset Reallocations'!AF20</f>
        <v>-6293.1207039606625</v>
      </c>
      <c r="AJ8" s="123">
        <f>'Public Asset Reallocations'!AG20</f>
        <v>-6518.027424644079</v>
      </c>
      <c r="AK8" s="123">
        <f>'Public Asset Reallocations'!AH20</f>
        <v>-6734.038423835335</v>
      </c>
      <c r="AL8" s="123">
        <f>'Public Asset Reallocations'!AI20</f>
        <v>-6413.23977240122</v>
      </c>
      <c r="AM8" s="123">
        <f>'Public Asset Reallocations'!AJ20</f>
        <v>-5912.299080906818</v>
      </c>
      <c r="AN8" s="123">
        <f>'Public Asset Reallocations'!AK20</f>
        <v>-5780.777545192384</v>
      </c>
      <c r="AO8" s="123">
        <f>'Public Asset Reallocations'!AL20</f>
        <v>-5865.650122790024</v>
      </c>
      <c r="AP8" s="123">
        <f>'Public Asset Reallocations'!AM20</f>
        <v>-5907.795098627862</v>
      </c>
      <c r="AQ8" s="123">
        <f>'Public Asset Reallocations'!AN20</f>
        <v>-5870.28606403938</v>
      </c>
      <c r="AR8" s="123">
        <f>'Public Asset Reallocations'!AO20</f>
        <v>-5894.585681208698</v>
      </c>
      <c r="AS8" s="123">
        <f>'Public Asset Reallocations'!AP20</f>
        <v>-5949.798775034153</v>
      </c>
      <c r="AT8" s="123">
        <f>'Public Asset Reallocations'!AQ20</f>
        <v>-5514.488310703383</v>
      </c>
      <c r="AU8" s="123">
        <f>'Public Asset Reallocations'!AR20</f>
        <v>-5314.262506007772</v>
      </c>
      <c r="AV8" s="123">
        <f>'Public Asset Reallocations'!AS20</f>
        <v>-5033.808778062451</v>
      </c>
      <c r="AW8" s="123">
        <f>'Public Asset Reallocations'!AT20</f>
        <v>-4951.311683110523</v>
      </c>
      <c r="AX8" s="123">
        <f>'Public Asset Reallocations'!AU20</f>
        <v>-4643.053809669724</v>
      </c>
      <c r="AY8" s="123">
        <f>'Public Asset Reallocations'!AV20</f>
        <v>-5029.6462526762125</v>
      </c>
      <c r="AZ8" s="123">
        <f>'Public Asset Reallocations'!AW20</f>
        <v>-5080.337710422617</v>
      </c>
      <c r="BA8" s="123">
        <f>'Public Asset Reallocations'!AX20</f>
        <v>-5365.1862269160865</v>
      </c>
      <c r="BB8" s="123">
        <f>'Public Asset Reallocations'!AY20</f>
        <v>-5423.1273388351465</v>
      </c>
      <c r="BC8" s="123">
        <f>'Public Asset Reallocations'!AZ20</f>
        <v>-5491.720097412898</v>
      </c>
      <c r="BD8" s="123">
        <f>'Public Asset Reallocations'!BA20</f>
        <v>-5325.75726705782</v>
      </c>
      <c r="BE8" s="123">
        <f>'Public Asset Reallocations'!BB20</f>
        <v>-5299.849525788078</v>
      </c>
      <c r="BF8" s="123">
        <f>'Public Asset Reallocations'!BC20</f>
        <v>-5333.515230000671</v>
      </c>
      <c r="BG8" s="123">
        <f>'Public Asset Reallocations'!BD20</f>
        <v>-4952.013024150821</v>
      </c>
      <c r="BH8" s="123">
        <f>'Public Asset Reallocations'!BE20</f>
        <v>-5150.307913354353</v>
      </c>
      <c r="BI8" s="123">
        <f>'Public Asset Reallocations'!BF20</f>
        <v>-5028.756883970032</v>
      </c>
      <c r="BJ8" s="123">
        <f>'Public Asset Reallocations'!BG20</f>
        <v>-5073.526685766775</v>
      </c>
      <c r="BK8" s="123">
        <f>'Public Asset Reallocations'!BH20</f>
        <v>-4846.0587135684245</v>
      </c>
      <c r="BL8" s="123">
        <f>'Public Asset Reallocations'!BI20</f>
        <v>-5233.221187225175</v>
      </c>
      <c r="BM8" s="123">
        <f>'Public Asset Reallocations'!BJ20</f>
        <v>-4683.903383037346</v>
      </c>
      <c r="BN8" s="123">
        <f>'Public Asset Reallocations'!BK20</f>
        <v>-4365.280360599627</v>
      </c>
      <c r="BO8" s="123">
        <f>'Public Asset Reallocations'!BL20</f>
        <v>-3471.8062835743453</v>
      </c>
      <c r="BP8" s="123">
        <f>'Public Asset Reallocations'!BM20</f>
        <v>-2534.4570466141677</v>
      </c>
      <c r="BQ8" s="123">
        <f>'Public Asset Reallocations'!BN20</f>
        <v>-1656.6414311522085</v>
      </c>
      <c r="BR8" s="123">
        <f>'Public Asset Reallocations'!BO20</f>
        <v>-1141.4821984208727</v>
      </c>
      <c r="BS8" s="123">
        <f>'Public Asset Reallocations'!BP20</f>
        <v>-542.1573383881931</v>
      </c>
      <c r="BT8" s="123">
        <f>'Public Asset Reallocations'!BQ20</f>
        <v>325.03707710232885</v>
      </c>
      <c r="BU8" s="123">
        <f>'Public Asset Reallocations'!BR20</f>
        <v>168.91837520236436</v>
      </c>
      <c r="BV8" s="123">
        <f>'Public Asset Reallocations'!BS20</f>
        <v>738.2901535649424</v>
      </c>
      <c r="BW8" s="123">
        <f>'Public Asset Reallocations'!BT20</f>
        <v>279.90979208825775</v>
      </c>
      <c r="BX8" s="123">
        <f>'Public Asset Reallocations'!BU20</f>
        <v>47.695398226783695</v>
      </c>
      <c r="BY8" s="123">
        <f>'Public Asset Reallocations'!BV20</f>
        <v>-151.12969431313468</v>
      </c>
      <c r="BZ8" s="123">
        <f>'Public Asset Reallocations'!BW20</f>
        <v>-357.1669322790858</v>
      </c>
      <c r="CA8" s="123">
        <f>'Public Asset Reallocations'!BX20</f>
        <v>-217.7825210999797</v>
      </c>
      <c r="CB8" s="123">
        <f>'Public Asset Reallocations'!BY20</f>
        <v>-372.86632950602007</v>
      </c>
      <c r="CC8" s="123">
        <f>'Public Asset Reallocations'!BZ20</f>
        <v>-389.63993939290265</v>
      </c>
      <c r="CD8" s="123">
        <f>'Public Asset Reallocations'!CA20</f>
        <v>-373.97031657389664</v>
      </c>
      <c r="CE8" s="123">
        <f>'Public Asset Reallocations'!CB20</f>
        <v>-302.66030540603646</v>
      </c>
      <c r="CF8" s="123">
        <f>'Public Asset Reallocations'!CC20</f>
        <v>-438.00724755537993</v>
      </c>
      <c r="CG8" s="123">
        <f>'Public Asset Reallocations'!CD20</f>
        <v>-138.71661001429592</v>
      </c>
      <c r="CH8" s="123">
        <f>'Public Asset Reallocations'!CE20</f>
        <v>-103.74907287504364</v>
      </c>
      <c r="CI8" s="123">
        <f>'Public Asset Reallocations'!CF20</f>
        <v>143.37459394775192</v>
      </c>
      <c r="CJ8" s="123">
        <f>'Public Asset Reallocations'!CG20</f>
        <v>589.5232709477197</v>
      </c>
      <c r="CK8" s="123">
        <f>'Public Asset Reallocations'!CH20</f>
        <v>1064.826214474225</v>
      </c>
      <c r="CL8" s="123">
        <f>'Public Asset Reallocations'!CI20</f>
        <v>1260.145150281557</v>
      </c>
      <c r="CM8" s="123">
        <f>'Public Asset Reallocations'!CJ20</f>
        <v>1355.070982150073</v>
      </c>
      <c r="CN8" s="123">
        <f>'Public Asset Reallocations'!CK20</f>
        <v>163.17102523624456</v>
      </c>
      <c r="CO8" s="123">
        <f>'Public Asset Reallocations'!CL20</f>
        <v>202.74136686682306</v>
      </c>
      <c r="CP8" s="123">
        <f>'Public Asset Reallocations'!CM20</f>
        <v>358.8168101228811</v>
      </c>
      <c r="CQ8" s="123">
        <f>'Public Asset Reallocations'!CN20</f>
        <v>693.8824094799207</v>
      </c>
      <c r="CR8" s="123">
        <f>'Public Asset Reallocations'!CO20</f>
        <v>907.197277739525</v>
      </c>
      <c r="CS8" s="123">
        <f>'Public Asset Reallocations'!CP20</f>
        <v>1311.3864166839037</v>
      </c>
      <c r="CT8" s="123">
        <f>'Public Asset Reallocations'!CQ20</f>
        <v>1609.6381043117858</v>
      </c>
      <c r="CU8" s="123">
        <f>'Public Asset Reallocations'!CR20</f>
        <v>1902.5228386992235</v>
      </c>
      <c r="CV8" s="123">
        <f>'Public Asset Reallocations'!CS20</f>
        <v>2316.1799267745973</v>
      </c>
      <c r="CW8" s="123">
        <f>'Public Asset Reallocations'!CT20</f>
        <v>4410.072300577747</v>
      </c>
      <c r="CX8" s="123">
        <f>'Public Asset Reallocations'!CU20</f>
        <v>0</v>
      </c>
      <c r="CY8" s="123">
        <f>'Public Asset Reallocations'!CV20</f>
        <v>0</v>
      </c>
      <c r="CZ8" s="123">
        <f>'Public Asset Reallocations'!CW20</f>
        <v>0</v>
      </c>
      <c r="DA8" s="123">
        <f>'Public Asset Reallocations'!CX20</f>
        <v>0</v>
      </c>
      <c r="DB8" s="123">
        <f>'Public Asset Reallocations'!CY20</f>
        <v>0</v>
      </c>
      <c r="DC8" s="123">
        <f>'Public Asset Reallocations'!CZ20</f>
        <v>0</v>
      </c>
      <c r="DD8" s="123">
        <f>'Public Asset Reallocations'!DA20</f>
        <v>0</v>
      </c>
      <c r="DE8" s="123">
        <f>'Public Asset Reallocations'!DB20</f>
        <v>0</v>
      </c>
      <c r="DF8" s="123">
        <f>'Public Asset Reallocations'!DC20</f>
        <v>0</v>
      </c>
      <c r="DG8" s="123">
        <f>'Public Asset Reallocations'!DD20</f>
        <v>0</v>
      </c>
      <c r="DH8" s="123">
        <f>'Public Asset Reallocations'!DE20</f>
        <v>0</v>
      </c>
      <c r="DI8" s="123">
        <f>'Public Asset Reallocations'!DF20</f>
        <v>0</v>
      </c>
      <c r="DJ8" s="123">
        <f>'Public Asset Reallocations'!DG20</f>
        <v>0</v>
      </c>
      <c r="DK8" s="123">
        <f>'Public Asset Reallocations'!DH20</f>
        <v>0</v>
      </c>
      <c r="DL8" s="123">
        <f>'Public Asset Reallocations'!DI20</f>
        <v>0</v>
      </c>
      <c r="DM8" s="123">
        <f>'Public Asset Reallocations'!DJ20</f>
        <v>0</v>
      </c>
      <c r="DN8" s="123">
        <f>'Public Asset Reallocations'!DK20</f>
        <v>0</v>
      </c>
      <c r="DO8" s="123">
        <f>'Public Asset Reallocations'!DL20</f>
        <v>0</v>
      </c>
      <c r="DP8" s="123">
        <f>'Public Asset Reallocations'!DM20</f>
        <v>0</v>
      </c>
      <c r="DQ8" s="123">
        <f>'Public Asset Reallocations'!DN20</f>
        <v>0</v>
      </c>
    </row>
    <row r="9" spans="1:121" ht="12.75">
      <c r="A9" s="120">
        <f>'Data to Upload'!A10</f>
        <v>2003</v>
      </c>
      <c r="B9" s="121" t="s">
        <v>222</v>
      </c>
      <c r="C9" s="122" t="str">
        <f t="shared" si="0"/>
        <v>Public Asset Income</v>
      </c>
      <c r="D9" s="123" t="str">
        <f>'Data to Upload'!D10</f>
        <v>Smooth Mean</v>
      </c>
      <c r="E9" s="123" t="str">
        <f>'Data to Upload'!E10</f>
        <v>Units</v>
      </c>
      <c r="F9" s="123" t="str">
        <f>'Data to Upload'!F10</f>
        <v>Nominal</v>
      </c>
      <c r="G9" s="124">
        <f>'Data to Upload'!G10</f>
        <v>91</v>
      </c>
      <c r="H9" s="124" t="str">
        <f>'Data to Upload'!H10</f>
        <v>90+</v>
      </c>
      <c r="I9" s="124" t="str">
        <f>'Data to Upload'!I10</f>
        <v>Single</v>
      </c>
      <c r="J9" s="124" t="str">
        <f>'Data to Upload'!J10</f>
        <v>Prelim</v>
      </c>
      <c r="K9" s="123">
        <f>'Public Asset Reallocations'!H21</f>
        <v>-43.75918876072718</v>
      </c>
      <c r="L9" s="123">
        <f>'Public Asset Reallocations'!I21</f>
        <v>-46.2641052249668</v>
      </c>
      <c r="M9" s="123">
        <f>'Public Asset Reallocations'!J21</f>
        <v>-48.91241955916787</v>
      </c>
      <c r="N9" s="123">
        <f>'Public Asset Reallocations'!K21</f>
        <v>-51.72774146462387</v>
      </c>
      <c r="O9" s="123">
        <f>'Public Asset Reallocations'!L21</f>
        <v>-54.82654261112777</v>
      </c>
      <c r="P9" s="123">
        <f>'Public Asset Reallocations'!M21</f>
        <v>-58.16352322334842</v>
      </c>
      <c r="Q9" s="123">
        <f>'Public Asset Reallocations'!N21</f>
        <v>-61.70526121960002</v>
      </c>
      <c r="R9" s="123">
        <f>'Public Asset Reallocations'!O21</f>
        <v>-65.32971458314184</v>
      </c>
      <c r="S9" s="123">
        <f>'Public Asset Reallocations'!P21</f>
        <v>-69.2732031407866</v>
      </c>
      <c r="T9" s="123">
        <f>'Public Asset Reallocations'!Q21</f>
        <v>-73.52485186133963</v>
      </c>
      <c r="U9" s="123">
        <f>'Public Asset Reallocations'!R21</f>
        <v>-78.1714210409516</v>
      </c>
      <c r="V9" s="123">
        <f>'Public Asset Reallocations'!S21</f>
        <v>-83.006027993987</v>
      </c>
      <c r="W9" s="123">
        <f>'Public Asset Reallocations'!T21</f>
        <v>-88.57511518624527</v>
      </c>
      <c r="X9" s="123">
        <f>'Public Asset Reallocations'!U21</f>
        <v>-94.02154333871637</v>
      </c>
      <c r="Y9" s="123">
        <f>'Public Asset Reallocations'!V21</f>
        <v>-99.2124211127586</v>
      </c>
      <c r="Z9" s="123">
        <f>'Public Asset Reallocations'!W21</f>
        <v>-119.16120469460047</v>
      </c>
      <c r="AA9" s="123">
        <f>'Public Asset Reallocations'!X21</f>
        <v>-130.06905808747865</v>
      </c>
      <c r="AB9" s="123">
        <f>'Public Asset Reallocations'!Y21</f>
        <v>-147.05107488500482</v>
      </c>
      <c r="AC9" s="123">
        <f>'Public Asset Reallocations'!Z21</f>
        <v>-175.0335842300308</v>
      </c>
      <c r="AD9" s="123">
        <f>'Public Asset Reallocations'!AA21</f>
        <v>-216.29203000184685</v>
      </c>
      <c r="AE9" s="123">
        <f>'Public Asset Reallocations'!AB21</f>
        <v>-270.2336415875782</v>
      </c>
      <c r="AF9" s="123">
        <f>'Public Asset Reallocations'!AC21</f>
        <v>-331.67345435071155</v>
      </c>
      <c r="AG9" s="123">
        <f>'Public Asset Reallocations'!AD21</f>
        <v>-399.3028652467772</v>
      </c>
      <c r="AH9" s="123">
        <f>'Public Asset Reallocations'!AE21</f>
        <v>-472.50965029740627</v>
      </c>
      <c r="AI9" s="123">
        <f>'Public Asset Reallocations'!AF21</f>
        <v>-554.7377407762143</v>
      </c>
      <c r="AJ9" s="123">
        <f>'Public Asset Reallocations'!AG21</f>
        <v>-635.1781783730551</v>
      </c>
      <c r="AK9" s="123">
        <f>'Public Asset Reallocations'!AH21</f>
        <v>-714.2960442092341</v>
      </c>
      <c r="AL9" s="123">
        <f>'Public Asset Reallocations'!AI21</f>
        <v>-782.1377281728276</v>
      </c>
      <c r="AM9" s="123">
        <f>'Public Asset Reallocations'!AJ21</f>
        <v>-836.7932868419564</v>
      </c>
      <c r="AN9" s="123">
        <f>'Public Asset Reallocations'!AK21</f>
        <v>-885.4769193973377</v>
      </c>
      <c r="AO9" s="123">
        <f>'Public Asset Reallocations'!AL21</f>
        <v>-932.7940172999938</v>
      </c>
      <c r="AP9" s="123">
        <f>'Public Asset Reallocations'!AM21</f>
        <v>-978.8727842273653</v>
      </c>
      <c r="AQ9" s="123">
        <f>'Public Asset Reallocations'!AN21</f>
        <v>-1022.8022542094</v>
      </c>
      <c r="AR9" s="123">
        <f>'Public Asset Reallocations'!AO21</f>
        <v>-1065.369131630395</v>
      </c>
      <c r="AS9" s="123">
        <f>'Public Asset Reallocations'!AP21</f>
        <v>-1106.258049155469</v>
      </c>
      <c r="AT9" s="123">
        <f>'Public Asset Reallocations'!AQ21</f>
        <v>-1136.698709759668</v>
      </c>
      <c r="AU9" s="123">
        <f>'Public Asset Reallocations'!AR21</f>
        <v>-1161.869822151395</v>
      </c>
      <c r="AV9" s="123">
        <f>'Public Asset Reallocations'!AS21</f>
        <v>-1180.9409761472243</v>
      </c>
      <c r="AW9" s="123">
        <f>'Public Asset Reallocations'!AT21</f>
        <v>-1198.610973641607</v>
      </c>
      <c r="AX9" s="123">
        <f>'Public Asset Reallocations'!AU21</f>
        <v>-1210.2812789851498</v>
      </c>
      <c r="AY9" s="123">
        <f>'Public Asset Reallocations'!AV21</f>
        <v>-1228.468890257437</v>
      </c>
      <c r="AZ9" s="123">
        <f>'Public Asset Reallocations'!AW21</f>
        <v>-1247.114983932338</v>
      </c>
      <c r="BA9" s="123">
        <f>'Public Asset Reallocations'!AX21</f>
        <v>-1270.5730003935507</v>
      </c>
      <c r="BB9" s="123">
        <f>'Public Asset Reallocations'!AY21</f>
        <v>-1294.3626667422616</v>
      </c>
      <c r="BC9" s="123">
        <f>'Public Asset Reallocations'!AZ21</f>
        <v>-1318.253456312484</v>
      </c>
      <c r="BD9" s="123">
        <f>'Public Asset Reallocations'!BA21</f>
        <v>-1338.1130286455182</v>
      </c>
      <c r="BE9" s="123">
        <f>'Public Asset Reallocations'!BB21</f>
        <v>-1357.0093594448363</v>
      </c>
      <c r="BF9" s="123">
        <f>'Public Asset Reallocations'!BC21</f>
        <v>-1375.8002821403763</v>
      </c>
      <c r="BG9" s="123">
        <f>'Public Asset Reallocations'!BD21</f>
        <v>-1387.3703212388614</v>
      </c>
      <c r="BH9" s="123">
        <f>'Public Asset Reallocations'!BE21</f>
        <v>-1402.1180290268646</v>
      </c>
      <c r="BI9" s="123">
        <f>'Public Asset Reallocations'!BF21</f>
        <v>-1414.1551202924982</v>
      </c>
      <c r="BJ9" s="123">
        <f>'Public Asset Reallocations'!BG21</f>
        <v>-1426.9412089784773</v>
      </c>
      <c r="BK9" s="123">
        <f>'Public Asset Reallocations'!BH21</f>
        <v>-1435.8391954949996</v>
      </c>
      <c r="BL9" s="123">
        <f>'Public Asset Reallocations'!BI21</f>
        <v>-1452.1380306638089</v>
      </c>
      <c r="BM9" s="123">
        <f>'Public Asset Reallocations'!BJ21</f>
        <v>-1457.980039147208</v>
      </c>
      <c r="BN9" s="123">
        <f>'Public Asset Reallocations'!BK21</f>
        <v>-1458.3665355277292</v>
      </c>
      <c r="BO9" s="123">
        <f>'Public Asset Reallocations'!BL21</f>
        <v>-1444.26927286792</v>
      </c>
      <c r="BP9" s="123">
        <f>'Public Asset Reallocations'!BM21</f>
        <v>-1414.547615508194</v>
      </c>
      <c r="BQ9" s="123">
        <f>'Public Asset Reallocations'!BN21</f>
        <v>-1371.1306174453432</v>
      </c>
      <c r="BR9" s="123">
        <f>'Public Asset Reallocations'!BO21</f>
        <v>-1321.3728506031646</v>
      </c>
      <c r="BS9" s="123">
        <f>'Public Asset Reallocations'!BP21</f>
        <v>-1264.3153583302114</v>
      </c>
      <c r="BT9" s="123">
        <f>'Public Asset Reallocations'!BQ21</f>
        <v>-1196.0331884695277</v>
      </c>
      <c r="BU9" s="123">
        <f>'Public Asset Reallocations'!BR21</f>
        <v>-1135.083309144851</v>
      </c>
      <c r="BV9" s="123">
        <f>'Public Asset Reallocations'!BS21</f>
        <v>-1067.5895576213716</v>
      </c>
      <c r="BW9" s="123">
        <f>'Public Asset Reallocations'!BT21</f>
        <v>-1012.7867703975345</v>
      </c>
      <c r="BX9" s="123">
        <f>'Public Asset Reallocations'!BU21</f>
        <v>-965.8870200277256</v>
      </c>
      <c r="BY9" s="123">
        <f>'Public Asset Reallocations'!BV21</f>
        <v>-926.1738741968311</v>
      </c>
      <c r="BZ9" s="123">
        <f>'Public Asset Reallocations'!BW21</f>
        <v>-892.9154750135774</v>
      </c>
      <c r="CA9" s="123">
        <f>'Public Asset Reallocations'!BX21</f>
        <v>-859.8533234381713</v>
      </c>
      <c r="CB9" s="123">
        <f>'Public Asset Reallocations'!BY21</f>
        <v>-832.6054143090719</v>
      </c>
      <c r="CC9" s="123">
        <f>'Public Asset Reallocations'!BZ21</f>
        <v>-808.4321652997816</v>
      </c>
      <c r="CD9" s="123">
        <f>'Public Asset Reallocations'!CA21</f>
        <v>-786.7433767267859</v>
      </c>
      <c r="CE9" s="123">
        <f>'Public Asset Reallocations'!CB21</f>
        <v>-766.2804072728537</v>
      </c>
      <c r="CF9" s="123">
        <f>'Public Asset Reallocations'!CC21</f>
        <v>-750.6429865308438</v>
      </c>
      <c r="CG9" s="123">
        <f>'Public Asset Reallocations'!CD21</f>
        <v>-732.5011378011724</v>
      </c>
      <c r="CH9" s="123">
        <f>'Public Asset Reallocations'!CE21</f>
        <v>-716.0537029153294</v>
      </c>
      <c r="CI9" s="123">
        <f>'Public Asset Reallocations'!CF21</f>
        <v>-697.9424482450479</v>
      </c>
      <c r="CJ9" s="123">
        <f>'Public Asset Reallocations'!CG21</f>
        <v>-674.6817934610722</v>
      </c>
      <c r="CK9" s="123">
        <f>'Public Asset Reallocations'!CH21</f>
        <v>-645.3318067892221</v>
      </c>
      <c r="CL9" s="123">
        <f>'Public Asset Reallocations'!CI21</f>
        <v>-615.3463720771136</v>
      </c>
      <c r="CM9" s="123">
        <f>'Public Asset Reallocations'!CJ21</f>
        <v>-587.6312393855748</v>
      </c>
      <c r="CN9" s="123">
        <f>'Public Asset Reallocations'!CK21</f>
        <v>-584.9956083028853</v>
      </c>
      <c r="CO9" s="123">
        <f>'Public Asset Reallocations'!CL21</f>
        <v>-584.9956083028853</v>
      </c>
      <c r="CP9" s="123">
        <f>'Public Asset Reallocations'!CM21</f>
        <v>-584.9956083028852</v>
      </c>
      <c r="CQ9" s="123">
        <f>'Public Asset Reallocations'!CN21</f>
        <v>-584.9956083028853</v>
      </c>
      <c r="CR9" s="123">
        <f>'Public Asset Reallocations'!CO21</f>
        <v>-584.9956083028854</v>
      </c>
      <c r="CS9" s="123">
        <f>'Public Asset Reallocations'!CP21</f>
        <v>-584.9956083028854</v>
      </c>
      <c r="CT9" s="123">
        <f>'Public Asset Reallocations'!CQ21</f>
        <v>-584.9956083028852</v>
      </c>
      <c r="CU9" s="123">
        <f>'Public Asset Reallocations'!CR21</f>
        <v>-584.9956083028852</v>
      </c>
      <c r="CV9" s="123">
        <f>'Public Asset Reallocations'!CS21</f>
        <v>-584.9956083028853</v>
      </c>
      <c r="CW9" s="123">
        <f>'Public Asset Reallocations'!CT21</f>
        <v>-584.9956083028852</v>
      </c>
      <c r="CX9" s="123">
        <f>'Public Asset Reallocations'!CU21</f>
        <v>0</v>
      </c>
      <c r="CY9" s="123">
        <f>'Public Asset Reallocations'!CV21</f>
        <v>0</v>
      </c>
      <c r="CZ9" s="123">
        <f>'Public Asset Reallocations'!CW21</f>
        <v>0</v>
      </c>
      <c r="DA9" s="123">
        <f>'Public Asset Reallocations'!CX21</f>
        <v>0</v>
      </c>
      <c r="DB9" s="123">
        <f>'Public Asset Reallocations'!CY21</f>
        <v>0</v>
      </c>
      <c r="DC9" s="123">
        <f>'Public Asset Reallocations'!CZ21</f>
        <v>0</v>
      </c>
      <c r="DD9" s="123">
        <f>'Public Asset Reallocations'!DA21</f>
        <v>0</v>
      </c>
      <c r="DE9" s="123">
        <f>'Public Asset Reallocations'!DB21</f>
        <v>0</v>
      </c>
      <c r="DF9" s="123">
        <f>'Public Asset Reallocations'!DC21</f>
        <v>0</v>
      </c>
      <c r="DG9" s="123">
        <f>'Public Asset Reallocations'!DD21</f>
        <v>0</v>
      </c>
      <c r="DH9" s="123">
        <f>'Public Asset Reallocations'!DE21</f>
        <v>0</v>
      </c>
      <c r="DI9" s="123">
        <f>'Public Asset Reallocations'!DF21</f>
        <v>0</v>
      </c>
      <c r="DJ9" s="123">
        <f>'Public Asset Reallocations'!DG21</f>
        <v>0</v>
      </c>
      <c r="DK9" s="123">
        <f>'Public Asset Reallocations'!DH21</f>
        <v>0</v>
      </c>
      <c r="DL9" s="123">
        <f>'Public Asset Reallocations'!DI21</f>
        <v>0</v>
      </c>
      <c r="DM9" s="123">
        <f>'Public Asset Reallocations'!DJ21</f>
        <v>0</v>
      </c>
      <c r="DN9" s="123">
        <f>'Public Asset Reallocations'!DK21</f>
        <v>0</v>
      </c>
      <c r="DO9" s="123">
        <f>'Public Asset Reallocations'!DL21</f>
        <v>0</v>
      </c>
      <c r="DP9" s="123">
        <f>'Public Asset Reallocations'!DM21</f>
        <v>0</v>
      </c>
      <c r="DQ9" s="123">
        <f>'Public Asset Reallocations'!DN21</f>
        <v>0</v>
      </c>
    </row>
    <row r="10" spans="1:121" ht="12.75">
      <c r="A10" s="120">
        <f>'Data to Upload'!A11</f>
        <v>2003</v>
      </c>
      <c r="B10" s="121" t="s">
        <v>223</v>
      </c>
      <c r="C10" s="122" t="str">
        <f t="shared" si="0"/>
        <v>Public Capital Income</v>
      </c>
      <c r="D10" s="123" t="str">
        <f>'Data to Upload'!D11</f>
        <v>Smooth Mean</v>
      </c>
      <c r="E10" s="123" t="str">
        <f>'Data to Upload'!E11</f>
        <v>Units</v>
      </c>
      <c r="F10" s="123" t="str">
        <f>'Data to Upload'!F11</f>
        <v>Nominal</v>
      </c>
      <c r="G10" s="124">
        <f>'Data to Upload'!G11</f>
        <v>91</v>
      </c>
      <c r="H10" s="124" t="str">
        <f>'Data to Upload'!H11</f>
        <v>90+</v>
      </c>
      <c r="I10" s="124" t="str">
        <f>'Data to Upload'!I11</f>
        <v>Single</v>
      </c>
      <c r="J10" s="124" t="str">
        <f>'Data to Upload'!J11</f>
        <v>Prelim</v>
      </c>
      <c r="K10" s="123">
        <f>'Public Asset Reallocations'!H22</f>
        <v>0</v>
      </c>
      <c r="L10" s="123">
        <f>'Public Asset Reallocations'!I22</f>
        <v>0</v>
      </c>
      <c r="M10" s="123">
        <f>'Public Asset Reallocations'!J22</f>
        <v>0</v>
      </c>
      <c r="N10" s="123">
        <f>'Public Asset Reallocations'!K22</f>
        <v>0</v>
      </c>
      <c r="O10" s="123">
        <f>'Public Asset Reallocations'!L22</f>
        <v>0</v>
      </c>
      <c r="P10" s="123">
        <f>'Public Asset Reallocations'!M22</f>
        <v>0</v>
      </c>
      <c r="Q10" s="123">
        <f>'Public Asset Reallocations'!N22</f>
        <v>0</v>
      </c>
      <c r="R10" s="123">
        <f>'Public Asset Reallocations'!O22</f>
        <v>0</v>
      </c>
      <c r="S10" s="123">
        <f>'Public Asset Reallocations'!P22</f>
        <v>0</v>
      </c>
      <c r="T10" s="123">
        <f>'Public Asset Reallocations'!Q22</f>
        <v>0</v>
      </c>
      <c r="U10" s="123">
        <f>'Public Asset Reallocations'!R22</f>
        <v>0</v>
      </c>
      <c r="V10" s="123">
        <f>'Public Asset Reallocations'!S22</f>
        <v>0</v>
      </c>
      <c r="W10" s="123">
        <f>'Public Asset Reallocations'!T22</f>
        <v>0</v>
      </c>
      <c r="X10" s="123">
        <f>'Public Asset Reallocations'!U22</f>
        <v>0</v>
      </c>
      <c r="Y10" s="123">
        <f>'Public Asset Reallocations'!V22</f>
        <v>0</v>
      </c>
      <c r="Z10" s="123">
        <f>'Public Asset Reallocations'!W22</f>
        <v>0</v>
      </c>
      <c r="AA10" s="123">
        <f>'Public Asset Reallocations'!X22</f>
        <v>0</v>
      </c>
      <c r="AB10" s="123">
        <f>'Public Asset Reallocations'!Y22</f>
        <v>0</v>
      </c>
      <c r="AC10" s="123">
        <f>'Public Asset Reallocations'!Z22</f>
        <v>0</v>
      </c>
      <c r="AD10" s="123">
        <f>'Public Asset Reallocations'!AA22</f>
        <v>0</v>
      </c>
      <c r="AE10" s="123">
        <f>'Public Asset Reallocations'!AB22</f>
        <v>0</v>
      </c>
      <c r="AF10" s="123">
        <f>'Public Asset Reallocations'!AC22</f>
        <v>0</v>
      </c>
      <c r="AG10" s="123">
        <f>'Public Asset Reallocations'!AD22</f>
        <v>0</v>
      </c>
      <c r="AH10" s="123">
        <f>'Public Asset Reallocations'!AE22</f>
        <v>0</v>
      </c>
      <c r="AI10" s="123">
        <f>'Public Asset Reallocations'!AF22</f>
        <v>0</v>
      </c>
      <c r="AJ10" s="123">
        <f>'Public Asset Reallocations'!AG22</f>
        <v>0</v>
      </c>
      <c r="AK10" s="123">
        <f>'Public Asset Reallocations'!AH22</f>
        <v>0</v>
      </c>
      <c r="AL10" s="123">
        <f>'Public Asset Reallocations'!AI22</f>
        <v>0</v>
      </c>
      <c r="AM10" s="123">
        <f>'Public Asset Reallocations'!AJ22</f>
        <v>0</v>
      </c>
      <c r="AN10" s="123">
        <f>'Public Asset Reallocations'!AK22</f>
        <v>0</v>
      </c>
      <c r="AO10" s="123">
        <f>'Public Asset Reallocations'!AL22</f>
        <v>0</v>
      </c>
      <c r="AP10" s="123">
        <f>'Public Asset Reallocations'!AM22</f>
        <v>0</v>
      </c>
      <c r="AQ10" s="123">
        <f>'Public Asset Reallocations'!AN22</f>
        <v>0</v>
      </c>
      <c r="AR10" s="123">
        <f>'Public Asset Reallocations'!AO22</f>
        <v>0</v>
      </c>
      <c r="AS10" s="123">
        <f>'Public Asset Reallocations'!AP22</f>
        <v>0</v>
      </c>
      <c r="AT10" s="123">
        <f>'Public Asset Reallocations'!AQ22</f>
        <v>0</v>
      </c>
      <c r="AU10" s="123">
        <f>'Public Asset Reallocations'!AR22</f>
        <v>0</v>
      </c>
      <c r="AV10" s="123">
        <f>'Public Asset Reallocations'!AS22</f>
        <v>0</v>
      </c>
      <c r="AW10" s="123">
        <f>'Public Asset Reallocations'!AT22</f>
        <v>0</v>
      </c>
      <c r="AX10" s="123">
        <f>'Public Asset Reallocations'!AU22</f>
        <v>0</v>
      </c>
      <c r="AY10" s="123">
        <f>'Public Asset Reallocations'!AV22</f>
        <v>0</v>
      </c>
      <c r="AZ10" s="123">
        <f>'Public Asset Reallocations'!AW22</f>
        <v>0</v>
      </c>
      <c r="BA10" s="123">
        <f>'Public Asset Reallocations'!AX22</f>
        <v>0</v>
      </c>
      <c r="BB10" s="123">
        <f>'Public Asset Reallocations'!AY22</f>
        <v>0</v>
      </c>
      <c r="BC10" s="123">
        <f>'Public Asset Reallocations'!AZ22</f>
        <v>0</v>
      </c>
      <c r="BD10" s="123">
        <f>'Public Asset Reallocations'!BA22</f>
        <v>0</v>
      </c>
      <c r="BE10" s="123">
        <f>'Public Asset Reallocations'!BB22</f>
        <v>0</v>
      </c>
      <c r="BF10" s="123">
        <f>'Public Asset Reallocations'!BC22</f>
        <v>0</v>
      </c>
      <c r="BG10" s="123">
        <f>'Public Asset Reallocations'!BD22</f>
        <v>0</v>
      </c>
      <c r="BH10" s="123">
        <f>'Public Asset Reallocations'!BE22</f>
        <v>0</v>
      </c>
      <c r="BI10" s="123">
        <f>'Public Asset Reallocations'!BF22</f>
        <v>0</v>
      </c>
      <c r="BJ10" s="123">
        <f>'Public Asset Reallocations'!BG22</f>
        <v>0</v>
      </c>
      <c r="BK10" s="123">
        <f>'Public Asset Reallocations'!BH22</f>
        <v>0</v>
      </c>
      <c r="BL10" s="123">
        <f>'Public Asset Reallocations'!BI22</f>
        <v>0</v>
      </c>
      <c r="BM10" s="123">
        <f>'Public Asset Reallocations'!BJ22</f>
        <v>0</v>
      </c>
      <c r="BN10" s="123">
        <f>'Public Asset Reallocations'!BK22</f>
        <v>0</v>
      </c>
      <c r="BO10" s="123">
        <f>'Public Asset Reallocations'!BL22</f>
        <v>0</v>
      </c>
      <c r="BP10" s="123">
        <f>'Public Asset Reallocations'!BM22</f>
        <v>0</v>
      </c>
      <c r="BQ10" s="123">
        <f>'Public Asset Reallocations'!BN22</f>
        <v>0</v>
      </c>
      <c r="BR10" s="123">
        <f>'Public Asset Reallocations'!BO22</f>
        <v>0</v>
      </c>
      <c r="BS10" s="123">
        <f>'Public Asset Reallocations'!BP22</f>
        <v>0</v>
      </c>
      <c r="BT10" s="123">
        <f>'Public Asset Reallocations'!BQ22</f>
        <v>0</v>
      </c>
      <c r="BU10" s="123">
        <f>'Public Asset Reallocations'!BR22</f>
        <v>0</v>
      </c>
      <c r="BV10" s="123">
        <f>'Public Asset Reallocations'!BS22</f>
        <v>0</v>
      </c>
      <c r="BW10" s="123">
        <f>'Public Asset Reallocations'!BT22</f>
        <v>0</v>
      </c>
      <c r="BX10" s="123">
        <f>'Public Asset Reallocations'!BU22</f>
        <v>0</v>
      </c>
      <c r="BY10" s="123">
        <f>'Public Asset Reallocations'!BV22</f>
        <v>0</v>
      </c>
      <c r="BZ10" s="123">
        <f>'Public Asset Reallocations'!BW22</f>
        <v>0</v>
      </c>
      <c r="CA10" s="123">
        <f>'Public Asset Reallocations'!BX22</f>
        <v>0</v>
      </c>
      <c r="CB10" s="123">
        <f>'Public Asset Reallocations'!BY22</f>
        <v>0</v>
      </c>
      <c r="CC10" s="123">
        <f>'Public Asset Reallocations'!BZ22</f>
        <v>0</v>
      </c>
      <c r="CD10" s="123">
        <f>'Public Asset Reallocations'!CA22</f>
        <v>0</v>
      </c>
      <c r="CE10" s="123">
        <f>'Public Asset Reallocations'!CB22</f>
        <v>0</v>
      </c>
      <c r="CF10" s="123">
        <f>'Public Asset Reallocations'!CC22</f>
        <v>0</v>
      </c>
      <c r="CG10" s="123">
        <f>'Public Asset Reallocations'!CD22</f>
        <v>0</v>
      </c>
      <c r="CH10" s="123">
        <f>'Public Asset Reallocations'!CE22</f>
        <v>0</v>
      </c>
      <c r="CI10" s="123">
        <f>'Public Asset Reallocations'!CF22</f>
        <v>0</v>
      </c>
      <c r="CJ10" s="123">
        <f>'Public Asset Reallocations'!CG22</f>
        <v>0</v>
      </c>
      <c r="CK10" s="123">
        <f>'Public Asset Reallocations'!CH22</f>
        <v>0</v>
      </c>
      <c r="CL10" s="123">
        <f>'Public Asset Reallocations'!CI22</f>
        <v>0</v>
      </c>
      <c r="CM10" s="123">
        <f>'Public Asset Reallocations'!CJ22</f>
        <v>0</v>
      </c>
      <c r="CN10" s="123">
        <f>'Public Asset Reallocations'!CK22</f>
        <v>0</v>
      </c>
      <c r="CO10" s="123">
        <f>'Public Asset Reallocations'!CL22</f>
        <v>0</v>
      </c>
      <c r="CP10" s="123">
        <f>'Public Asset Reallocations'!CM22</f>
        <v>0</v>
      </c>
      <c r="CQ10" s="123">
        <f>'Public Asset Reallocations'!CN22</f>
        <v>0</v>
      </c>
      <c r="CR10" s="123">
        <f>'Public Asset Reallocations'!CO22</f>
        <v>0</v>
      </c>
      <c r="CS10" s="123">
        <f>'Public Asset Reallocations'!CP22</f>
        <v>0</v>
      </c>
      <c r="CT10" s="123">
        <f>'Public Asset Reallocations'!CQ22</f>
        <v>0</v>
      </c>
      <c r="CU10" s="123">
        <f>'Public Asset Reallocations'!CR22</f>
        <v>0</v>
      </c>
      <c r="CV10" s="123">
        <f>'Public Asset Reallocations'!CS22</f>
        <v>0</v>
      </c>
      <c r="CW10" s="123">
        <f>'Public Asset Reallocations'!CT22</f>
        <v>0</v>
      </c>
      <c r="CX10" s="123">
        <f>'Public Asset Reallocations'!CU22</f>
        <v>0</v>
      </c>
      <c r="CY10" s="123">
        <f>'Public Asset Reallocations'!CV22</f>
        <v>0</v>
      </c>
      <c r="CZ10" s="123">
        <f>'Public Asset Reallocations'!CW22</f>
        <v>0</v>
      </c>
      <c r="DA10" s="123">
        <f>'Public Asset Reallocations'!CX22</f>
        <v>0</v>
      </c>
      <c r="DB10" s="123">
        <f>'Public Asset Reallocations'!CY22</f>
        <v>0</v>
      </c>
      <c r="DC10" s="123">
        <f>'Public Asset Reallocations'!CZ22</f>
        <v>0</v>
      </c>
      <c r="DD10" s="123">
        <f>'Public Asset Reallocations'!DA22</f>
        <v>0</v>
      </c>
      <c r="DE10" s="123">
        <f>'Public Asset Reallocations'!DB22</f>
        <v>0</v>
      </c>
      <c r="DF10" s="123">
        <f>'Public Asset Reallocations'!DC22</f>
        <v>0</v>
      </c>
      <c r="DG10" s="123">
        <f>'Public Asset Reallocations'!DD22</f>
        <v>0</v>
      </c>
      <c r="DH10" s="123">
        <f>'Public Asset Reallocations'!DE22</f>
        <v>0</v>
      </c>
      <c r="DI10" s="123">
        <f>'Public Asset Reallocations'!DF22</f>
        <v>0</v>
      </c>
      <c r="DJ10" s="123">
        <f>'Public Asset Reallocations'!DG22</f>
        <v>0</v>
      </c>
      <c r="DK10" s="123">
        <f>'Public Asset Reallocations'!DH22</f>
        <v>0</v>
      </c>
      <c r="DL10" s="123">
        <f>'Public Asset Reallocations'!DI22</f>
        <v>0</v>
      </c>
      <c r="DM10" s="123">
        <f>'Public Asset Reallocations'!DJ22</f>
        <v>0</v>
      </c>
      <c r="DN10" s="123">
        <f>'Public Asset Reallocations'!DK22</f>
        <v>0</v>
      </c>
      <c r="DO10" s="123">
        <f>'Public Asset Reallocations'!DL22</f>
        <v>0</v>
      </c>
      <c r="DP10" s="123">
        <f>'Public Asset Reallocations'!DM22</f>
        <v>0</v>
      </c>
      <c r="DQ10" s="123">
        <f>'Public Asset Reallocations'!DN22</f>
        <v>0</v>
      </c>
    </row>
    <row r="11" spans="1:121" ht="12.75">
      <c r="A11" s="120">
        <f>'Data to Upload'!A12</f>
        <v>2003</v>
      </c>
      <c r="B11" s="121" t="s">
        <v>224</v>
      </c>
      <c r="C11" s="122" t="str">
        <f t="shared" si="0"/>
        <v>Public Credit Income, Taxpayers</v>
      </c>
      <c r="D11" s="123" t="str">
        <f>'Data to Upload'!D12</f>
        <v>Smooth Mean</v>
      </c>
      <c r="E11" s="123" t="str">
        <f>'Data to Upload'!E12</f>
        <v>Units</v>
      </c>
      <c r="F11" s="123" t="str">
        <f>'Data to Upload'!F12</f>
        <v>Nominal</v>
      </c>
      <c r="G11" s="124">
        <f>'Data to Upload'!G12</f>
        <v>91</v>
      </c>
      <c r="H11" s="124" t="str">
        <f>'Data to Upload'!H12</f>
        <v>90+</v>
      </c>
      <c r="I11" s="124" t="str">
        <f>'Data to Upload'!I12</f>
        <v>Single</v>
      </c>
      <c r="J11" s="124" t="str">
        <f>'Data to Upload'!J12</f>
        <v>Prelim</v>
      </c>
      <c r="K11" s="123">
        <f>'Public Asset Reallocations'!H23</f>
        <v>-43.75918876072718</v>
      </c>
      <c r="L11" s="123">
        <f>'Public Asset Reallocations'!I23</f>
        <v>-46.2641052249668</v>
      </c>
      <c r="M11" s="123">
        <f>'Public Asset Reallocations'!J23</f>
        <v>-48.91241955916787</v>
      </c>
      <c r="N11" s="123">
        <f>'Public Asset Reallocations'!K23</f>
        <v>-51.72774146462387</v>
      </c>
      <c r="O11" s="123">
        <f>'Public Asset Reallocations'!L23</f>
        <v>-54.82654261112777</v>
      </c>
      <c r="P11" s="123">
        <f>'Public Asset Reallocations'!M23</f>
        <v>-58.16352322334842</v>
      </c>
      <c r="Q11" s="123">
        <f>'Public Asset Reallocations'!N23</f>
        <v>-61.70526121960002</v>
      </c>
      <c r="R11" s="123">
        <f>'Public Asset Reallocations'!O23</f>
        <v>-65.32971458314184</v>
      </c>
      <c r="S11" s="123">
        <f>'Public Asset Reallocations'!P23</f>
        <v>-69.2732031407866</v>
      </c>
      <c r="T11" s="123">
        <f>'Public Asset Reallocations'!Q23</f>
        <v>-73.52485186133963</v>
      </c>
      <c r="U11" s="123">
        <f>'Public Asset Reallocations'!R23</f>
        <v>-78.1714210409516</v>
      </c>
      <c r="V11" s="123">
        <f>'Public Asset Reallocations'!S23</f>
        <v>-83.006027993987</v>
      </c>
      <c r="W11" s="123">
        <f>'Public Asset Reallocations'!T23</f>
        <v>-88.57511518624527</v>
      </c>
      <c r="X11" s="123">
        <f>'Public Asset Reallocations'!U23</f>
        <v>-94.02154333871637</v>
      </c>
      <c r="Y11" s="123">
        <f>'Public Asset Reallocations'!V23</f>
        <v>-99.2124211127586</v>
      </c>
      <c r="Z11" s="123">
        <f>'Public Asset Reallocations'!W23</f>
        <v>-119.16120469460047</v>
      </c>
      <c r="AA11" s="123">
        <f>'Public Asset Reallocations'!X23</f>
        <v>-130.06905808747865</v>
      </c>
      <c r="AB11" s="123">
        <f>'Public Asset Reallocations'!Y23</f>
        <v>-147.05107488500482</v>
      </c>
      <c r="AC11" s="123">
        <f>'Public Asset Reallocations'!Z23</f>
        <v>-175.0335842300308</v>
      </c>
      <c r="AD11" s="123">
        <f>'Public Asset Reallocations'!AA23</f>
        <v>-216.29203000184685</v>
      </c>
      <c r="AE11" s="123">
        <f>'Public Asset Reallocations'!AB23</f>
        <v>-270.2336415875782</v>
      </c>
      <c r="AF11" s="123">
        <f>'Public Asset Reallocations'!AC23</f>
        <v>-331.67345435071155</v>
      </c>
      <c r="AG11" s="123">
        <f>'Public Asset Reallocations'!AD23</f>
        <v>-399.3028652467772</v>
      </c>
      <c r="AH11" s="123">
        <f>'Public Asset Reallocations'!AE23</f>
        <v>-472.50965029740627</v>
      </c>
      <c r="AI11" s="123">
        <f>'Public Asset Reallocations'!AF23</f>
        <v>-554.7377407762143</v>
      </c>
      <c r="AJ11" s="123">
        <f>'Public Asset Reallocations'!AG23</f>
        <v>-635.1781783730551</v>
      </c>
      <c r="AK11" s="123">
        <f>'Public Asset Reallocations'!AH23</f>
        <v>-714.2960442092341</v>
      </c>
      <c r="AL11" s="123">
        <f>'Public Asset Reallocations'!AI23</f>
        <v>-782.1377281728276</v>
      </c>
      <c r="AM11" s="123">
        <f>'Public Asset Reallocations'!AJ23</f>
        <v>-836.7932868419564</v>
      </c>
      <c r="AN11" s="123">
        <f>'Public Asset Reallocations'!AK23</f>
        <v>-885.4769193973377</v>
      </c>
      <c r="AO11" s="123">
        <f>'Public Asset Reallocations'!AL23</f>
        <v>-932.7940172999938</v>
      </c>
      <c r="AP11" s="123">
        <f>'Public Asset Reallocations'!AM23</f>
        <v>-978.8727842273653</v>
      </c>
      <c r="AQ11" s="123">
        <f>'Public Asset Reallocations'!AN23</f>
        <v>-1022.8022542094</v>
      </c>
      <c r="AR11" s="123">
        <f>'Public Asset Reallocations'!AO23</f>
        <v>-1065.369131630395</v>
      </c>
      <c r="AS11" s="123">
        <f>'Public Asset Reallocations'!AP23</f>
        <v>-1106.258049155469</v>
      </c>
      <c r="AT11" s="123">
        <f>'Public Asset Reallocations'!AQ23</f>
        <v>-1136.698709759668</v>
      </c>
      <c r="AU11" s="123">
        <f>'Public Asset Reallocations'!AR23</f>
        <v>-1161.869822151395</v>
      </c>
      <c r="AV11" s="123">
        <f>'Public Asset Reallocations'!AS23</f>
        <v>-1180.9409761472243</v>
      </c>
      <c r="AW11" s="123">
        <f>'Public Asset Reallocations'!AT23</f>
        <v>-1198.610973641607</v>
      </c>
      <c r="AX11" s="123">
        <f>'Public Asset Reallocations'!AU23</f>
        <v>-1210.2812789851498</v>
      </c>
      <c r="AY11" s="123">
        <f>'Public Asset Reallocations'!AV23</f>
        <v>-1228.468890257437</v>
      </c>
      <c r="AZ11" s="123">
        <f>'Public Asset Reallocations'!AW23</f>
        <v>-1247.114983932338</v>
      </c>
      <c r="BA11" s="123">
        <f>'Public Asset Reallocations'!AX23</f>
        <v>-1270.5730003935507</v>
      </c>
      <c r="BB11" s="123">
        <f>'Public Asset Reallocations'!AY23</f>
        <v>-1294.3626667422616</v>
      </c>
      <c r="BC11" s="123">
        <f>'Public Asset Reallocations'!AZ23</f>
        <v>-1318.253456312484</v>
      </c>
      <c r="BD11" s="123">
        <f>'Public Asset Reallocations'!BA23</f>
        <v>-1338.1130286455182</v>
      </c>
      <c r="BE11" s="123">
        <f>'Public Asset Reallocations'!BB23</f>
        <v>-1357.0093594448363</v>
      </c>
      <c r="BF11" s="123">
        <f>'Public Asset Reallocations'!BC23</f>
        <v>-1375.8002821403763</v>
      </c>
      <c r="BG11" s="123">
        <f>'Public Asset Reallocations'!BD23</f>
        <v>-1387.3703212388614</v>
      </c>
      <c r="BH11" s="123">
        <f>'Public Asset Reallocations'!BE23</f>
        <v>-1402.1180290268646</v>
      </c>
      <c r="BI11" s="123">
        <f>'Public Asset Reallocations'!BF23</f>
        <v>-1414.1551202924982</v>
      </c>
      <c r="BJ11" s="123">
        <f>'Public Asset Reallocations'!BG23</f>
        <v>-1426.9412089784773</v>
      </c>
      <c r="BK11" s="123">
        <f>'Public Asset Reallocations'!BH23</f>
        <v>-1435.8391954949996</v>
      </c>
      <c r="BL11" s="123">
        <f>'Public Asset Reallocations'!BI23</f>
        <v>-1452.1380306638089</v>
      </c>
      <c r="BM11" s="123">
        <f>'Public Asset Reallocations'!BJ23</f>
        <v>-1457.980039147208</v>
      </c>
      <c r="BN11" s="123">
        <f>'Public Asset Reallocations'!BK23</f>
        <v>-1458.3665355277292</v>
      </c>
      <c r="BO11" s="123">
        <f>'Public Asset Reallocations'!BL23</f>
        <v>-1444.26927286792</v>
      </c>
      <c r="BP11" s="123">
        <f>'Public Asset Reallocations'!BM23</f>
        <v>-1414.547615508194</v>
      </c>
      <c r="BQ11" s="123">
        <f>'Public Asset Reallocations'!BN23</f>
        <v>-1371.1306174453432</v>
      </c>
      <c r="BR11" s="123">
        <f>'Public Asset Reallocations'!BO23</f>
        <v>-1321.3728506031646</v>
      </c>
      <c r="BS11" s="123">
        <f>'Public Asset Reallocations'!BP23</f>
        <v>-1264.3153583302114</v>
      </c>
      <c r="BT11" s="123">
        <f>'Public Asset Reallocations'!BQ23</f>
        <v>-1196.0331884695277</v>
      </c>
      <c r="BU11" s="123">
        <f>'Public Asset Reallocations'!BR23</f>
        <v>-1135.083309144851</v>
      </c>
      <c r="BV11" s="123">
        <f>'Public Asset Reallocations'!BS23</f>
        <v>-1067.5895576213716</v>
      </c>
      <c r="BW11" s="123">
        <f>'Public Asset Reallocations'!BT23</f>
        <v>-1012.7867703975345</v>
      </c>
      <c r="BX11" s="123">
        <f>'Public Asset Reallocations'!BU23</f>
        <v>-965.8870200277256</v>
      </c>
      <c r="BY11" s="123">
        <f>'Public Asset Reallocations'!BV23</f>
        <v>-926.1738741968311</v>
      </c>
      <c r="BZ11" s="123">
        <f>'Public Asset Reallocations'!BW23</f>
        <v>-892.9154750135774</v>
      </c>
      <c r="CA11" s="123">
        <f>'Public Asset Reallocations'!BX23</f>
        <v>-859.8533234381713</v>
      </c>
      <c r="CB11" s="123">
        <f>'Public Asset Reallocations'!BY23</f>
        <v>-832.6054143090719</v>
      </c>
      <c r="CC11" s="123">
        <f>'Public Asset Reallocations'!BZ23</f>
        <v>-808.4321652997816</v>
      </c>
      <c r="CD11" s="123">
        <f>'Public Asset Reallocations'!CA23</f>
        <v>-786.7433767267859</v>
      </c>
      <c r="CE11" s="123">
        <f>'Public Asset Reallocations'!CB23</f>
        <v>-766.2804072728537</v>
      </c>
      <c r="CF11" s="123">
        <f>'Public Asset Reallocations'!CC23</f>
        <v>-750.6429865308438</v>
      </c>
      <c r="CG11" s="123">
        <f>'Public Asset Reallocations'!CD23</f>
        <v>-732.5011378011724</v>
      </c>
      <c r="CH11" s="123">
        <f>'Public Asset Reallocations'!CE23</f>
        <v>-716.0537029153294</v>
      </c>
      <c r="CI11" s="123">
        <f>'Public Asset Reallocations'!CF23</f>
        <v>-697.9424482450479</v>
      </c>
      <c r="CJ11" s="123">
        <f>'Public Asset Reallocations'!CG23</f>
        <v>-674.6817934610722</v>
      </c>
      <c r="CK11" s="123">
        <f>'Public Asset Reallocations'!CH23</f>
        <v>-645.3318067892221</v>
      </c>
      <c r="CL11" s="123">
        <f>'Public Asset Reallocations'!CI23</f>
        <v>-615.3463720771136</v>
      </c>
      <c r="CM11" s="123">
        <f>'Public Asset Reallocations'!CJ23</f>
        <v>-587.6312393855748</v>
      </c>
      <c r="CN11" s="123">
        <f>'Public Asset Reallocations'!CK23</f>
        <v>-584.9956083028853</v>
      </c>
      <c r="CO11" s="123">
        <f>'Public Asset Reallocations'!CL23</f>
        <v>-584.9956083028853</v>
      </c>
      <c r="CP11" s="123">
        <f>'Public Asset Reallocations'!CM23</f>
        <v>-584.9956083028852</v>
      </c>
      <c r="CQ11" s="123">
        <f>'Public Asset Reallocations'!CN23</f>
        <v>-584.9956083028853</v>
      </c>
      <c r="CR11" s="123">
        <f>'Public Asset Reallocations'!CO23</f>
        <v>-584.9956083028854</v>
      </c>
      <c r="CS11" s="123">
        <f>'Public Asset Reallocations'!CP23</f>
        <v>-584.9956083028854</v>
      </c>
      <c r="CT11" s="123">
        <f>'Public Asset Reallocations'!CQ23</f>
        <v>-584.9956083028852</v>
      </c>
      <c r="CU11" s="123">
        <f>'Public Asset Reallocations'!CR23</f>
        <v>-584.9956083028852</v>
      </c>
      <c r="CV11" s="123">
        <f>'Public Asset Reallocations'!CS23</f>
        <v>-584.9956083028853</v>
      </c>
      <c r="CW11" s="123">
        <f>'Public Asset Reallocations'!CT23</f>
        <v>-584.9956083028852</v>
      </c>
      <c r="CX11" s="123">
        <f>'Public Asset Reallocations'!CU23</f>
        <v>0</v>
      </c>
      <c r="CY11" s="123">
        <f>'Public Asset Reallocations'!CV23</f>
        <v>0</v>
      </c>
      <c r="CZ11" s="123">
        <f>'Public Asset Reallocations'!CW23</f>
        <v>0</v>
      </c>
      <c r="DA11" s="123">
        <f>'Public Asset Reallocations'!CX23</f>
        <v>0</v>
      </c>
      <c r="DB11" s="123">
        <f>'Public Asset Reallocations'!CY23</f>
        <v>0</v>
      </c>
      <c r="DC11" s="123">
        <f>'Public Asset Reallocations'!CZ23</f>
        <v>0</v>
      </c>
      <c r="DD11" s="123">
        <f>'Public Asset Reallocations'!DA23</f>
        <v>0</v>
      </c>
      <c r="DE11" s="123">
        <f>'Public Asset Reallocations'!DB23</f>
        <v>0</v>
      </c>
      <c r="DF11" s="123">
        <f>'Public Asset Reallocations'!DC23</f>
        <v>0</v>
      </c>
      <c r="DG11" s="123">
        <f>'Public Asset Reallocations'!DD23</f>
        <v>0</v>
      </c>
      <c r="DH11" s="123">
        <f>'Public Asset Reallocations'!DE23</f>
        <v>0</v>
      </c>
      <c r="DI11" s="123">
        <f>'Public Asset Reallocations'!DF23</f>
        <v>0</v>
      </c>
      <c r="DJ11" s="123">
        <f>'Public Asset Reallocations'!DG23</f>
        <v>0</v>
      </c>
      <c r="DK11" s="123">
        <f>'Public Asset Reallocations'!DH23</f>
        <v>0</v>
      </c>
      <c r="DL11" s="123">
        <f>'Public Asset Reallocations'!DI23</f>
        <v>0</v>
      </c>
      <c r="DM11" s="123">
        <f>'Public Asset Reallocations'!DJ23</f>
        <v>0</v>
      </c>
      <c r="DN11" s="123">
        <f>'Public Asset Reallocations'!DK23</f>
        <v>0</v>
      </c>
      <c r="DO11" s="123">
        <f>'Public Asset Reallocations'!DL23</f>
        <v>0</v>
      </c>
      <c r="DP11" s="123">
        <f>'Public Asset Reallocations'!DM23</f>
        <v>0</v>
      </c>
      <c r="DQ11" s="123">
        <f>'Public Asset Reallocations'!DN23</f>
        <v>0</v>
      </c>
    </row>
    <row r="12" spans="1:121" ht="12.75">
      <c r="A12" s="120">
        <f>'Data to Upload'!A13</f>
        <v>2003</v>
      </c>
      <c r="B12" s="121" t="s">
        <v>225</v>
      </c>
      <c r="C12" s="122" t="str">
        <f t="shared" si="0"/>
        <v>Public Saving</v>
      </c>
      <c r="D12" s="123" t="str">
        <f>'Data to Upload'!D13</f>
        <v>Smooth Mean</v>
      </c>
      <c r="E12" s="123" t="str">
        <f>'Data to Upload'!E13</f>
        <v>Units</v>
      </c>
      <c r="F12" s="123" t="str">
        <f>'Data to Upload'!F13</f>
        <v>Nominal</v>
      </c>
      <c r="G12" s="124">
        <f>'Data to Upload'!G13</f>
        <v>91</v>
      </c>
      <c r="H12" s="124" t="str">
        <f>'Data to Upload'!H13</f>
        <v>90+</v>
      </c>
      <c r="I12" s="124" t="str">
        <f>'Data to Upload'!I13</f>
        <v>Single</v>
      </c>
      <c r="J12" s="124" t="str">
        <f>'Data to Upload'!J13</f>
        <v>Prelim</v>
      </c>
      <c r="K12" s="123">
        <f>'Public Asset Reallocations'!H24</f>
        <v>2367.237838432591</v>
      </c>
      <c r="L12" s="123">
        <f>'Public Asset Reallocations'!I24</f>
        <v>235.37784377099453</v>
      </c>
      <c r="M12" s="123">
        <f>'Public Asset Reallocations'!J24</f>
        <v>251.23710943589265</v>
      </c>
      <c r="N12" s="123">
        <f>'Public Asset Reallocations'!K24</f>
        <v>268.4444962328187</v>
      </c>
      <c r="O12" s="123">
        <f>'Public Asset Reallocations'!L24</f>
        <v>292.41472567631837</v>
      </c>
      <c r="P12" s="123">
        <f>'Public Asset Reallocations'!M24</f>
        <v>314.76253773806576</v>
      </c>
      <c r="Q12" s="123">
        <f>'Public Asset Reallocations'!N24</f>
        <v>334.7449633095228</v>
      </c>
      <c r="R12" s="123">
        <f>'Public Asset Reallocations'!O24</f>
        <v>347.19247922447613</v>
      </c>
      <c r="S12" s="123">
        <f>'Public Asset Reallocations'!P24</f>
        <v>372.6748257123571</v>
      </c>
      <c r="T12" s="123">
        <f>'Public Asset Reallocations'!Q24</f>
        <v>398.22299010687254</v>
      </c>
      <c r="U12" s="123">
        <f>'Public Asset Reallocations'!R24</f>
        <v>429.26462372769004</v>
      </c>
      <c r="V12" s="123">
        <f>'Public Asset Reallocations'!S24</f>
        <v>450.2401750960787</v>
      </c>
      <c r="W12" s="123">
        <f>'Public Asset Reallocations'!T24</f>
        <v>501.0954817384648</v>
      </c>
      <c r="X12" s="123">
        <f>'Public Asset Reallocations'!U24</f>
        <v>506.7353466007317</v>
      </c>
      <c r="Y12" s="123">
        <f>'Public Asset Reallocations'!V24</f>
        <v>507.1625516249875</v>
      </c>
      <c r="Z12" s="123">
        <f>'Public Asset Reallocations'!W24</f>
        <v>1318.8645596076349</v>
      </c>
      <c r="AA12" s="123">
        <f>'Public Asset Reallocations'!X24</f>
        <v>880.9128358621816</v>
      </c>
      <c r="AB12" s="123">
        <f>'Public Asset Reallocations'!Y24</f>
        <v>1241.9399288636964</v>
      </c>
      <c r="AC12" s="123">
        <f>'Public Asset Reallocations'!Z24</f>
        <v>1887.0431600998727</v>
      </c>
      <c r="AD12" s="123">
        <f>'Public Asset Reallocations'!AA24</f>
        <v>2686.702339845209</v>
      </c>
      <c r="AE12" s="123">
        <f>'Public Asset Reallocations'!AB24</f>
        <v>3493.561754756142</v>
      </c>
      <c r="AF12" s="123">
        <f>'Public Asset Reallocations'!AC24</f>
        <v>4049.881376199296</v>
      </c>
      <c r="AG12" s="123">
        <f>'Public Asset Reallocations'!AD24</f>
        <v>4552.9265529425675</v>
      </c>
      <c r="AH12" s="123">
        <f>'Public Asset Reallocations'!AE24</f>
        <v>5040.255264326311</v>
      </c>
      <c r="AI12" s="123">
        <f>'Public Asset Reallocations'!AF24</f>
        <v>5738.382963184448</v>
      </c>
      <c r="AJ12" s="123">
        <f>'Public Asset Reallocations'!AG24</f>
        <v>5882.849246271025</v>
      </c>
      <c r="AK12" s="123">
        <f>'Public Asset Reallocations'!AH24</f>
        <v>6019.742379626102</v>
      </c>
      <c r="AL12" s="123">
        <f>'Public Asset Reallocations'!AI24</f>
        <v>5631.102044228392</v>
      </c>
      <c r="AM12" s="123">
        <f>'Public Asset Reallocations'!AJ24</f>
        <v>5075.505794064861</v>
      </c>
      <c r="AN12" s="123">
        <f>'Public Asset Reallocations'!AK24</f>
        <v>4895.3006257950465</v>
      </c>
      <c r="AO12" s="123">
        <f>'Public Asset Reallocations'!AL24</f>
        <v>4932.856105490031</v>
      </c>
      <c r="AP12" s="123">
        <f>'Public Asset Reallocations'!AM24</f>
        <v>4928.922314400495</v>
      </c>
      <c r="AQ12" s="123">
        <f>'Public Asset Reallocations'!AN24</f>
        <v>4847.48380982998</v>
      </c>
      <c r="AR12" s="123">
        <f>'Public Asset Reallocations'!AO24</f>
        <v>4829.216549578303</v>
      </c>
      <c r="AS12" s="123">
        <f>'Public Asset Reallocations'!AP24</f>
        <v>4843.540725878683</v>
      </c>
      <c r="AT12" s="123">
        <f>'Public Asset Reallocations'!AQ24</f>
        <v>4377.7896009437145</v>
      </c>
      <c r="AU12" s="123">
        <f>'Public Asset Reallocations'!AR24</f>
        <v>4152.392683856377</v>
      </c>
      <c r="AV12" s="123">
        <f>'Public Asset Reallocations'!AS24</f>
        <v>3852.867801915227</v>
      </c>
      <c r="AW12" s="123">
        <f>'Public Asset Reallocations'!AT24</f>
        <v>3752.700709468915</v>
      </c>
      <c r="AX12" s="123">
        <f>'Public Asset Reallocations'!AU24</f>
        <v>3432.772530684573</v>
      </c>
      <c r="AY12" s="123">
        <f>'Public Asset Reallocations'!AV24</f>
        <v>3801.1773624187754</v>
      </c>
      <c r="AZ12" s="123">
        <f>'Public Asset Reallocations'!AW24</f>
        <v>3833.22272649028</v>
      </c>
      <c r="BA12" s="123">
        <f>'Public Asset Reallocations'!AX24</f>
        <v>4094.6132265225356</v>
      </c>
      <c r="BB12" s="123">
        <f>'Public Asset Reallocations'!AY24</f>
        <v>4128.764672092884</v>
      </c>
      <c r="BC12" s="123">
        <f>'Public Asset Reallocations'!AZ24</f>
        <v>4173.466641100415</v>
      </c>
      <c r="BD12" s="123">
        <f>'Public Asset Reallocations'!BA24</f>
        <v>3987.644238412302</v>
      </c>
      <c r="BE12" s="123">
        <f>'Public Asset Reallocations'!BB24</f>
        <v>3942.8401663432405</v>
      </c>
      <c r="BF12" s="123">
        <f>'Public Asset Reallocations'!BC24</f>
        <v>3957.7149478602937</v>
      </c>
      <c r="BG12" s="123">
        <f>'Public Asset Reallocations'!BD24</f>
        <v>3564.642702911959</v>
      </c>
      <c r="BH12" s="123">
        <f>'Public Asset Reallocations'!BE24</f>
        <v>3748.1898843274894</v>
      </c>
      <c r="BI12" s="123">
        <f>'Public Asset Reallocations'!BF24</f>
        <v>3614.601763677533</v>
      </c>
      <c r="BJ12" s="123">
        <f>'Public Asset Reallocations'!BG24</f>
        <v>3646.5854767882975</v>
      </c>
      <c r="BK12" s="123">
        <f>'Public Asset Reallocations'!BH24</f>
        <v>3410.219518073425</v>
      </c>
      <c r="BL12" s="123">
        <f>'Public Asset Reallocations'!BI24</f>
        <v>3781.083156561366</v>
      </c>
      <c r="BM12" s="123">
        <f>'Public Asset Reallocations'!BJ24</f>
        <v>3225.923343890139</v>
      </c>
      <c r="BN12" s="123">
        <f>'Public Asset Reallocations'!BK24</f>
        <v>2906.9138250718975</v>
      </c>
      <c r="BO12" s="123">
        <f>'Public Asset Reallocations'!BL24</f>
        <v>2027.5370107064252</v>
      </c>
      <c r="BP12" s="123">
        <f>'Public Asset Reallocations'!BM24</f>
        <v>1119.909431105974</v>
      </c>
      <c r="BQ12" s="123">
        <f>'Public Asset Reallocations'!BN24</f>
        <v>285.51081370686524</v>
      </c>
      <c r="BR12" s="123">
        <f>'Public Asset Reallocations'!BO24</f>
        <v>-179.89065218229211</v>
      </c>
      <c r="BS12" s="123">
        <f>'Public Asset Reallocations'!BP24</f>
        <v>-722.1580199420185</v>
      </c>
      <c r="BT12" s="123">
        <f>'Public Asset Reallocations'!BQ24</f>
        <v>-1521.0702655718565</v>
      </c>
      <c r="BU12" s="123">
        <f>'Public Asset Reallocations'!BR24</f>
        <v>-1304.0016843472154</v>
      </c>
      <c r="BV12" s="123">
        <f>'Public Asset Reallocations'!BS24</f>
        <v>-1805.8797111863141</v>
      </c>
      <c r="BW12" s="123">
        <f>'Public Asset Reallocations'!BT24</f>
        <v>-1292.6965624857921</v>
      </c>
      <c r="BX12" s="123">
        <f>'Public Asset Reallocations'!BU24</f>
        <v>-1013.5824182545091</v>
      </c>
      <c r="BY12" s="123">
        <f>'Public Asset Reallocations'!BV24</f>
        <v>-775.0441798836964</v>
      </c>
      <c r="BZ12" s="123">
        <f>'Public Asset Reallocations'!BW24</f>
        <v>-535.7485427344915</v>
      </c>
      <c r="CA12" s="123">
        <f>'Public Asset Reallocations'!BX24</f>
        <v>-642.0708023381917</v>
      </c>
      <c r="CB12" s="123">
        <f>'Public Asset Reallocations'!BY24</f>
        <v>-459.7390848030518</v>
      </c>
      <c r="CC12" s="123">
        <f>'Public Asset Reallocations'!BZ24</f>
        <v>-418.79222590687885</v>
      </c>
      <c r="CD12" s="123">
        <f>'Public Asset Reallocations'!CA24</f>
        <v>-412.77306015288923</v>
      </c>
      <c r="CE12" s="123">
        <f>'Public Asset Reallocations'!CB24</f>
        <v>-463.6201018668172</v>
      </c>
      <c r="CF12" s="123">
        <f>'Public Asset Reallocations'!CC24</f>
        <v>-312.6357389754639</v>
      </c>
      <c r="CG12" s="123">
        <f>'Public Asset Reallocations'!CD24</f>
        <v>-593.7845277868764</v>
      </c>
      <c r="CH12" s="123">
        <f>'Public Asset Reallocations'!CE24</f>
        <v>-612.3046300402858</v>
      </c>
      <c r="CI12" s="123">
        <f>'Public Asset Reallocations'!CF24</f>
        <v>-841.3170421927997</v>
      </c>
      <c r="CJ12" s="123">
        <f>'Public Asset Reallocations'!CG24</f>
        <v>-1264.205064408792</v>
      </c>
      <c r="CK12" s="123">
        <f>'Public Asset Reallocations'!CH24</f>
        <v>-1710.158021263447</v>
      </c>
      <c r="CL12" s="123">
        <f>'Public Asset Reallocations'!CI24</f>
        <v>-1875.4915223586706</v>
      </c>
      <c r="CM12" s="123">
        <f>'Public Asset Reallocations'!CJ24</f>
        <v>-1942.7022215356478</v>
      </c>
      <c r="CN12" s="123">
        <f>'Public Asset Reallocations'!CK24</f>
        <v>-748.1666335391299</v>
      </c>
      <c r="CO12" s="123">
        <f>'Public Asset Reallocations'!CL24</f>
        <v>-787.7369751697084</v>
      </c>
      <c r="CP12" s="123">
        <f>'Public Asset Reallocations'!CM24</f>
        <v>-943.8124184257663</v>
      </c>
      <c r="CQ12" s="123">
        <f>'Public Asset Reallocations'!CN24</f>
        <v>-1278.878017782806</v>
      </c>
      <c r="CR12" s="123">
        <f>'Public Asset Reallocations'!CO24</f>
        <v>-1492.1928860424105</v>
      </c>
      <c r="CS12" s="123">
        <f>'Public Asset Reallocations'!CP24</f>
        <v>-1896.382024986789</v>
      </c>
      <c r="CT12" s="123">
        <f>'Public Asset Reallocations'!CQ24</f>
        <v>-2194.633712614671</v>
      </c>
      <c r="CU12" s="123">
        <f>'Public Asset Reallocations'!CR24</f>
        <v>-2487.5184470021086</v>
      </c>
      <c r="CV12" s="123">
        <f>'Public Asset Reallocations'!CS24</f>
        <v>-2901.175535077483</v>
      </c>
      <c r="CW12" s="123">
        <f>'Public Asset Reallocations'!CT24</f>
        <v>-4995.067908880632</v>
      </c>
      <c r="CX12" s="123">
        <f>'Public Asset Reallocations'!CU24</f>
        <v>0</v>
      </c>
      <c r="CY12" s="123">
        <f>'Public Asset Reallocations'!CV24</f>
        <v>0</v>
      </c>
      <c r="CZ12" s="123">
        <f>'Public Asset Reallocations'!CW24</f>
        <v>0</v>
      </c>
      <c r="DA12" s="123">
        <f>'Public Asset Reallocations'!CX24</f>
        <v>0</v>
      </c>
      <c r="DB12" s="123">
        <f>'Public Asset Reallocations'!CY24</f>
        <v>0</v>
      </c>
      <c r="DC12" s="123">
        <f>'Public Asset Reallocations'!CZ24</f>
        <v>0</v>
      </c>
      <c r="DD12" s="123">
        <f>'Public Asset Reallocations'!DA24</f>
        <v>0</v>
      </c>
      <c r="DE12" s="123">
        <f>'Public Asset Reallocations'!DB24</f>
        <v>0</v>
      </c>
      <c r="DF12" s="123">
        <f>'Public Asset Reallocations'!DC24</f>
        <v>0</v>
      </c>
      <c r="DG12" s="123">
        <f>'Public Asset Reallocations'!DD24</f>
        <v>0</v>
      </c>
      <c r="DH12" s="123">
        <f>'Public Asset Reallocations'!DE24</f>
        <v>0</v>
      </c>
      <c r="DI12" s="123">
        <f>'Public Asset Reallocations'!DF24</f>
        <v>0</v>
      </c>
      <c r="DJ12" s="123">
        <f>'Public Asset Reallocations'!DG24</f>
        <v>0</v>
      </c>
      <c r="DK12" s="123">
        <f>'Public Asset Reallocations'!DH24</f>
        <v>0</v>
      </c>
      <c r="DL12" s="123">
        <f>'Public Asset Reallocations'!DI24</f>
        <v>0</v>
      </c>
      <c r="DM12" s="123">
        <f>'Public Asset Reallocations'!DJ24</f>
        <v>0</v>
      </c>
      <c r="DN12" s="123">
        <f>'Public Asset Reallocations'!DK24</f>
        <v>0</v>
      </c>
      <c r="DO12" s="123">
        <f>'Public Asset Reallocations'!DL24</f>
        <v>0</v>
      </c>
      <c r="DP12" s="123">
        <f>'Public Asset Reallocations'!DM24</f>
        <v>0</v>
      </c>
      <c r="DQ12" s="123">
        <f>'Public Asset Reallocations'!DN24</f>
        <v>0</v>
      </c>
    </row>
    <row r="13" spans="1:121" ht="12.75">
      <c r="A13" s="120">
        <f>'Data to Upload'!A14</f>
        <v>2003</v>
      </c>
      <c r="B13" s="121" t="s">
        <v>226</v>
      </c>
      <c r="C13" s="122" t="str">
        <f t="shared" si="0"/>
        <v>Public Investment</v>
      </c>
      <c r="D13" s="123" t="str">
        <f>'Data to Upload'!D14</f>
        <v>Smooth Mean</v>
      </c>
      <c r="E13" s="123" t="str">
        <f>'Data to Upload'!E14</f>
        <v>Units</v>
      </c>
      <c r="F13" s="123" t="str">
        <f>'Data to Upload'!F14</f>
        <v>Nominal</v>
      </c>
      <c r="G13" s="123">
        <f>'Data to Upload'!G14</f>
        <v>91</v>
      </c>
      <c r="H13" s="123" t="str">
        <f>'Data to Upload'!H14</f>
        <v>90+</v>
      </c>
      <c r="I13" s="123" t="str">
        <f>'Data to Upload'!I14</f>
        <v>Single</v>
      </c>
      <c r="J13" s="123" t="str">
        <f>'Data to Upload'!J14</f>
        <v>Prelim</v>
      </c>
      <c r="K13" s="123">
        <f>'Public Asset Reallocations'!H25</f>
        <v>26.579798378262602</v>
      </c>
      <c r="L13" s="123">
        <f>'Public Asset Reallocations'!I25</f>
        <v>28.10131137837639</v>
      </c>
      <c r="M13" s="123">
        <f>'Public Asset Reallocations'!J25</f>
        <v>29.709925775462796</v>
      </c>
      <c r="N13" s="123">
        <f>'Public Asset Reallocations'!K25</f>
        <v>31.419982354118687</v>
      </c>
      <c r="O13" s="123">
        <f>'Public Asset Reallocations'!L25</f>
        <v>33.302227249899836</v>
      </c>
      <c r="P13" s="123">
        <f>'Public Asset Reallocations'!M25</f>
        <v>35.32914489569951</v>
      </c>
      <c r="Q13" s="123">
        <f>'Public Asset Reallocations'!N25</f>
        <v>37.48043436232432</v>
      </c>
      <c r="R13" s="123">
        <f>'Public Asset Reallocations'!O25</f>
        <v>39.681966026019545</v>
      </c>
      <c r="S13" s="123">
        <f>'Public Asset Reallocations'!P25</f>
        <v>42.077283072281936</v>
      </c>
      <c r="T13" s="123">
        <f>'Public Asset Reallocations'!Q25</f>
        <v>44.65977989107396</v>
      </c>
      <c r="U13" s="123">
        <f>'Public Asset Reallocations'!R25</f>
        <v>47.48215561243509</v>
      </c>
      <c r="V13" s="123">
        <f>'Public Asset Reallocations'!S25</f>
        <v>50.41874748465819</v>
      </c>
      <c r="W13" s="123">
        <f>'Public Asset Reallocations'!T25</f>
        <v>53.8014704946889</v>
      </c>
      <c r="X13" s="123">
        <f>'Public Asset Reallocations'!U25</f>
        <v>57.10968909457981</v>
      </c>
      <c r="Y13" s="123">
        <f>'Public Asset Reallocations'!V25</f>
        <v>60.262683666638104</v>
      </c>
      <c r="Z13" s="123">
        <f>'Public Asset Reallocations'!W25</f>
        <v>72.37978776553368</v>
      </c>
      <c r="AA13" s="123">
        <f>'Public Asset Reallocations'!X25</f>
        <v>79.00533435662024</v>
      </c>
      <c r="AB13" s="123">
        <f>'Public Asset Reallocations'!Y25</f>
        <v>89.32039264078149</v>
      </c>
      <c r="AC13" s="123">
        <f>'Public Asset Reallocations'!Z25</f>
        <v>106.31726752746027</v>
      </c>
      <c r="AD13" s="123">
        <f>'Public Asset Reallocations'!AA25</f>
        <v>131.37808791907506</v>
      </c>
      <c r="AE13" s="123">
        <f>'Public Asset Reallocations'!AB25</f>
        <v>164.14279861759817</v>
      </c>
      <c r="AF13" s="123">
        <f>'Public Asset Reallocations'!AC25</f>
        <v>201.46199675382874</v>
      </c>
      <c r="AG13" s="123">
        <f>'Public Asset Reallocations'!AD25</f>
        <v>242.54082286934815</v>
      </c>
      <c r="AH13" s="123">
        <f>'Public Asset Reallocations'!AE25</f>
        <v>287.00740558426486</v>
      </c>
      <c r="AI13" s="123">
        <f>'Public Asset Reallocations'!AF25</f>
        <v>336.95362551779755</v>
      </c>
      <c r="AJ13" s="123">
        <f>'Public Asset Reallocations'!AG25</f>
        <v>385.8140060078062</v>
      </c>
      <c r="AK13" s="123">
        <f>'Public Asset Reallocations'!AH25</f>
        <v>433.8710422920667</v>
      </c>
      <c r="AL13" s="123">
        <f>'Public Asset Reallocations'!AI25</f>
        <v>475.07880533479647</v>
      </c>
      <c r="AM13" s="123">
        <f>'Public Asset Reallocations'!AJ25</f>
        <v>508.2771751130896</v>
      </c>
      <c r="AN13" s="123">
        <f>'Public Asset Reallocations'!AK25</f>
        <v>537.8481332201738</v>
      </c>
      <c r="AO13" s="123">
        <f>'Public Asset Reallocations'!AL25</f>
        <v>566.589043591571</v>
      </c>
      <c r="AP13" s="123">
        <f>'Public Asset Reallocations'!AM25</f>
        <v>594.5777785095202</v>
      </c>
      <c r="AQ13" s="123">
        <f>'Public Asset Reallocations'!AN25</f>
        <v>621.2610075193401</v>
      </c>
      <c r="AR13" s="123">
        <f>'Public Asset Reallocations'!AO25</f>
        <v>647.1165832620441</v>
      </c>
      <c r="AS13" s="123">
        <f>'Public Asset Reallocations'!AP25</f>
        <v>671.9529482519104</v>
      </c>
      <c r="AT13" s="123">
        <f>'Public Asset Reallocations'!AQ25</f>
        <v>690.4429304539315</v>
      </c>
      <c r="AU13" s="123">
        <f>'Public Asset Reallocations'!AR25</f>
        <v>705.732132819793</v>
      </c>
      <c r="AV13" s="123">
        <f>'Public Asset Reallocations'!AS25</f>
        <v>717.3161553395357</v>
      </c>
      <c r="AW13" s="123">
        <f>'Public Asset Reallocations'!AT25</f>
        <v>728.0491004430934</v>
      </c>
      <c r="AX13" s="123">
        <f>'Public Asset Reallocations'!AU25</f>
        <v>735.1377684881127</v>
      </c>
      <c r="AY13" s="123">
        <f>'Public Asset Reallocations'!AV25</f>
        <v>746.185117725845</v>
      </c>
      <c r="AZ13" s="123">
        <f>'Public Asset Reallocations'!AW25</f>
        <v>757.5109540691794</v>
      </c>
      <c r="BA13" s="123">
        <f>'Public Asset Reallocations'!AX25</f>
        <v>771.7596036797175</v>
      </c>
      <c r="BB13" s="123">
        <f>'Public Asset Reallocations'!AY25</f>
        <v>786.2097009722517</v>
      </c>
      <c r="BC13" s="123">
        <f>'Public Asset Reallocations'!AZ25</f>
        <v>800.7212215890121</v>
      </c>
      <c r="BD13" s="123">
        <f>'Public Asset Reallocations'!BA25</f>
        <v>812.7841378230606</v>
      </c>
      <c r="BE13" s="123">
        <f>'Public Asset Reallocations'!BB25</f>
        <v>824.2619708670223</v>
      </c>
      <c r="BF13" s="123">
        <f>'Public Asset Reallocations'!BC25</f>
        <v>835.6757779035281</v>
      </c>
      <c r="BG13" s="123">
        <f>'Public Asset Reallocations'!BD25</f>
        <v>842.7035431609669</v>
      </c>
      <c r="BH13" s="123">
        <f>'Public Asset Reallocations'!BE25</f>
        <v>851.6614583017171</v>
      </c>
      <c r="BI13" s="123">
        <f>'Public Asset Reallocations'!BF25</f>
        <v>858.9729160312176</v>
      </c>
      <c r="BJ13" s="123">
        <f>'Public Asset Reallocations'!BG25</f>
        <v>866.7393227893089</v>
      </c>
      <c r="BK13" s="123">
        <f>'Public Asset Reallocations'!BH25</f>
        <v>872.1440547845674</v>
      </c>
      <c r="BL13" s="123">
        <f>'Public Asset Reallocations'!BI25</f>
        <v>882.0441412545499</v>
      </c>
      <c r="BM13" s="123">
        <f>'Public Asset Reallocations'!BJ25</f>
        <v>885.5926395702271</v>
      </c>
      <c r="BN13" s="123">
        <f>'Public Asset Reallocations'!BK25</f>
        <v>885.8274015975664</v>
      </c>
      <c r="BO13" s="123">
        <f>'Public Asset Reallocations'!BL25</f>
        <v>877.2645737711186</v>
      </c>
      <c r="BP13" s="123">
        <f>'Public Asset Reallocations'!BM25</f>
        <v>859.2113218150786</v>
      </c>
      <c r="BQ13" s="123">
        <f>'Public Asset Reallocations'!BN25</f>
        <v>832.8393737195577</v>
      </c>
      <c r="BR13" s="123">
        <f>'Public Asset Reallocations'!BO25</f>
        <v>802.6159749803961</v>
      </c>
      <c r="BS13" s="123">
        <f>'Public Asset Reallocations'!BP25</f>
        <v>767.9586450907373</v>
      </c>
      <c r="BT13" s="123">
        <f>'Public Asset Reallocations'!BQ25</f>
        <v>726.4833262119716</v>
      </c>
      <c r="BU13" s="123">
        <f>'Public Asset Reallocations'!BR25</f>
        <v>689.4617188762504</v>
      </c>
      <c r="BV13" s="123">
        <f>'Public Asset Reallocations'!BS25</f>
        <v>648.4652937117904</v>
      </c>
      <c r="BW13" s="123">
        <f>'Public Asset Reallocations'!BT25</f>
        <v>615.1774957377172</v>
      </c>
      <c r="BX13" s="123">
        <f>'Public Asset Reallocations'!BU25</f>
        <v>586.6900867129148</v>
      </c>
      <c r="BY13" s="123">
        <f>'Public Asset Reallocations'!BV25</f>
        <v>562.5678980013394</v>
      </c>
      <c r="BZ13" s="123">
        <f>'Public Asset Reallocations'!BW25</f>
        <v>542.3663913073207</v>
      </c>
      <c r="CA13" s="123">
        <f>'Public Asset Reallocations'!BX25</f>
        <v>522.2840875052324</v>
      </c>
      <c r="CB13" s="123">
        <f>'Public Asset Reallocations'!BY25</f>
        <v>505.7334166314917</v>
      </c>
      <c r="CC13" s="123">
        <f>'Public Asset Reallocations'!BZ25</f>
        <v>491.05032713621483</v>
      </c>
      <c r="CD13" s="123">
        <f>'Public Asset Reallocations'!CA25</f>
        <v>477.87632543131195</v>
      </c>
      <c r="CE13" s="123">
        <f>'Public Asset Reallocations'!CB25</f>
        <v>465.4468993448255</v>
      </c>
      <c r="CF13" s="123">
        <f>'Public Asset Reallocations'!CC25</f>
        <v>455.9485630582143</v>
      </c>
      <c r="CG13" s="123">
        <f>'Public Asset Reallocations'!CD25</f>
        <v>444.9290104773773</v>
      </c>
      <c r="CH13" s="123">
        <f>'Public Asset Reallocations'!CE25</f>
        <v>434.9386629529813</v>
      </c>
      <c r="CI13" s="123">
        <f>'Public Asset Reallocations'!CF25</f>
        <v>423.93769353040614</v>
      </c>
      <c r="CJ13" s="123">
        <f>'Public Asset Reallocations'!CG25</f>
        <v>409.80892350943816</v>
      </c>
      <c r="CK13" s="123">
        <f>'Public Asset Reallocations'!CH25</f>
        <v>391.98142829676175</v>
      </c>
      <c r="CL13" s="123">
        <f>'Public Asset Reallocations'!CI25</f>
        <v>373.7679551610875</v>
      </c>
      <c r="CM13" s="123">
        <f>'Public Asset Reallocations'!CJ25</f>
        <v>356.9334877079561</v>
      </c>
      <c r="CN13" s="123">
        <f>'Public Asset Reallocations'!CK25</f>
        <v>355.3325772532302</v>
      </c>
      <c r="CO13" s="123">
        <f>'Public Asset Reallocations'!CL25</f>
        <v>355.3325772532303</v>
      </c>
      <c r="CP13" s="123">
        <f>'Public Asset Reallocations'!CM25</f>
        <v>355.3325772532302</v>
      </c>
      <c r="CQ13" s="123">
        <f>'Public Asset Reallocations'!CN25</f>
        <v>355.3325772532303</v>
      </c>
      <c r="CR13" s="123">
        <f>'Public Asset Reallocations'!CO25</f>
        <v>355.33257725323034</v>
      </c>
      <c r="CS13" s="123">
        <f>'Public Asset Reallocations'!CP25</f>
        <v>355.3325772532303</v>
      </c>
      <c r="CT13" s="123">
        <f>'Public Asset Reallocations'!CQ25</f>
        <v>355.3325772532302</v>
      </c>
      <c r="CU13" s="123">
        <f>'Public Asset Reallocations'!CR25</f>
        <v>355.3325772532303</v>
      </c>
      <c r="CV13" s="123">
        <f>'Public Asset Reallocations'!CS25</f>
        <v>355.3325772532303</v>
      </c>
      <c r="CW13" s="123">
        <f>'Public Asset Reallocations'!CT25</f>
        <v>355.3325772532302</v>
      </c>
      <c r="CX13" s="123">
        <f>'Public Asset Reallocations'!CU25</f>
        <v>0</v>
      </c>
      <c r="CY13" s="123">
        <f>'Public Asset Reallocations'!CV25</f>
        <v>0</v>
      </c>
      <c r="CZ13" s="123">
        <f>'Public Asset Reallocations'!CW25</f>
        <v>0</v>
      </c>
      <c r="DA13" s="123">
        <f>'Public Asset Reallocations'!CX25</f>
        <v>0</v>
      </c>
      <c r="DB13" s="123">
        <f>'Public Asset Reallocations'!CY25</f>
        <v>0</v>
      </c>
      <c r="DC13" s="123">
        <f>'Public Asset Reallocations'!CZ25</f>
        <v>0</v>
      </c>
      <c r="DD13" s="123">
        <f>'Public Asset Reallocations'!DA25</f>
        <v>0</v>
      </c>
      <c r="DE13" s="123">
        <f>'Public Asset Reallocations'!DB25</f>
        <v>0</v>
      </c>
      <c r="DF13" s="123">
        <f>'Public Asset Reallocations'!DC25</f>
        <v>0</v>
      </c>
      <c r="DG13" s="123">
        <f>'Public Asset Reallocations'!DD25</f>
        <v>0</v>
      </c>
      <c r="DH13" s="123">
        <f>'Public Asset Reallocations'!DE25</f>
        <v>0</v>
      </c>
      <c r="DI13" s="123">
        <f>'Public Asset Reallocations'!DF25</f>
        <v>0</v>
      </c>
      <c r="DJ13" s="123">
        <f>'Public Asset Reallocations'!DG25</f>
        <v>0</v>
      </c>
      <c r="DK13" s="123">
        <f>'Public Asset Reallocations'!DH25</f>
        <v>0</v>
      </c>
      <c r="DL13" s="123">
        <f>'Public Asset Reallocations'!DI25</f>
        <v>0</v>
      </c>
      <c r="DM13" s="123">
        <f>'Public Asset Reallocations'!DJ25</f>
        <v>0</v>
      </c>
      <c r="DN13" s="123">
        <f>'Public Asset Reallocations'!DK25</f>
        <v>0</v>
      </c>
      <c r="DO13" s="123">
        <f>'Public Asset Reallocations'!DL25</f>
        <v>0</v>
      </c>
      <c r="DP13" s="123">
        <f>'Public Asset Reallocations'!DM25</f>
        <v>0</v>
      </c>
      <c r="DQ13" s="123">
        <f>'Public Asset Reallocations'!DN25</f>
        <v>0</v>
      </c>
    </row>
    <row r="14" spans="1:121" ht="12.75">
      <c r="A14" s="120">
        <f>'Data to Upload'!A15</f>
        <v>2003</v>
      </c>
      <c r="B14" s="121" t="s">
        <v>227</v>
      </c>
      <c r="C14" s="122" t="str">
        <f t="shared" si="0"/>
        <v>Public Lending, Taxpayers</v>
      </c>
      <c r="D14" s="123" t="str">
        <f>'Data to Upload'!D15</f>
        <v>Smooth Mean</v>
      </c>
      <c r="E14" s="123" t="str">
        <f>'Data to Upload'!E15</f>
        <v>Units</v>
      </c>
      <c r="F14" s="123" t="str">
        <f>'Data to Upload'!F15</f>
        <v>Nominal</v>
      </c>
      <c r="G14" s="123">
        <f>'Data to Upload'!G15</f>
        <v>91</v>
      </c>
      <c r="H14" s="123" t="str">
        <f>'Data to Upload'!H15</f>
        <v>90+</v>
      </c>
      <c r="I14" s="123" t="str">
        <f>'Data to Upload'!I15</f>
        <v>Single</v>
      </c>
      <c r="J14" s="123" t="str">
        <f>'Data to Upload'!J15</f>
        <v>Prelim</v>
      </c>
      <c r="K14" s="123">
        <f>'Public Asset Reallocations'!H26</f>
        <v>102.2463268043987</v>
      </c>
      <c r="L14" s="123">
        <f>'Public Asset Reallocations'!I26</f>
        <v>108.09923483751616</v>
      </c>
      <c r="M14" s="123">
        <f>'Public Asset Reallocations'!J26</f>
        <v>114.28720176661326</v>
      </c>
      <c r="N14" s="123">
        <f>'Public Asset Reallocations'!K26</f>
        <v>120.86539326780444</v>
      </c>
      <c r="O14" s="123">
        <f>'Public Asset Reallocations'!L26</f>
        <v>128.10595333530827</v>
      </c>
      <c r="P14" s="123">
        <f>'Public Asset Reallocations'!M26</f>
        <v>135.90303595680487</v>
      </c>
      <c r="Q14" s="123">
        <f>'Public Asset Reallocations'!N26</f>
        <v>144.17854816066225</v>
      </c>
      <c r="R14" s="123">
        <f>'Public Asset Reallocations'!O26</f>
        <v>152.64733045738964</v>
      </c>
      <c r="S14" s="123">
        <f>'Public Asset Reallocations'!P26</f>
        <v>161.86156022794293</v>
      </c>
      <c r="T14" s="123">
        <f>'Public Asset Reallocations'!Q26</f>
        <v>171.79582722078345</v>
      </c>
      <c r="U14" s="123">
        <f>'Public Asset Reallocations'!R26</f>
        <v>182.6528527807326</v>
      </c>
      <c r="V14" s="123">
        <f>'Public Asset Reallocations'!S26</f>
        <v>193.94924141338743</v>
      </c>
      <c r="W14" s="123">
        <f>'Public Asset Reallocations'!T26</f>
        <v>206.96179318109452</v>
      </c>
      <c r="X14" s="123">
        <f>'Public Asset Reallocations'!U26</f>
        <v>219.68774374291164</v>
      </c>
      <c r="Y14" s="123">
        <f>'Public Asset Reallocations'!V26</f>
        <v>231.8165834293262</v>
      </c>
      <c r="Z14" s="123">
        <f>'Public Asset Reallocations'!W26</f>
        <v>278.4282758126593</v>
      </c>
      <c r="AA14" s="123">
        <f>'Public Asset Reallocations'!X26</f>
        <v>303.9152186543336</v>
      </c>
      <c r="AB14" s="123">
        <f>'Public Asset Reallocations'!Y26</f>
        <v>343.5948582557877</v>
      </c>
      <c r="AC14" s="123">
        <f>'Public Asset Reallocations'!Z26</f>
        <v>408.97789839720923</v>
      </c>
      <c r="AD14" s="123">
        <f>'Public Asset Reallocations'!AA26</f>
        <v>505.38106877802517</v>
      </c>
      <c r="AE14" s="123">
        <f>'Public Asset Reallocations'!AB26</f>
        <v>631.4193204629032</v>
      </c>
      <c r="AF14" s="123">
        <f>'Public Asset Reallocations'!AC26</f>
        <v>774.9776302142564</v>
      </c>
      <c r="AG14" s="123">
        <f>'Public Asset Reallocations'!AD26</f>
        <v>932.9983578351032</v>
      </c>
      <c r="AH14" s="123">
        <f>'Public Asset Reallocations'!AE26</f>
        <v>1104.0510002758542</v>
      </c>
      <c r="AI14" s="123">
        <f>'Public Asset Reallocations'!AF26</f>
        <v>1296.1825376672286</v>
      </c>
      <c r="AJ14" s="123">
        <f>'Public Asset Reallocations'!AG26</f>
        <v>1484.1371022682279</v>
      </c>
      <c r="AK14" s="123">
        <f>'Public Asset Reallocations'!AH26</f>
        <v>1669.0013878148716</v>
      </c>
      <c r="AL14" s="123">
        <f>'Public Asset Reallocations'!AI26</f>
        <v>1827.5181059247766</v>
      </c>
      <c r="AM14" s="123">
        <f>'Public Asset Reallocations'!AJ26</f>
        <v>1955.2245436267508</v>
      </c>
      <c r="AN14" s="123">
        <f>'Public Asset Reallocations'!AK26</f>
        <v>2068.977168966783</v>
      </c>
      <c r="AO14" s="123">
        <f>'Public Asset Reallocations'!AL26</f>
        <v>2179.536792959006</v>
      </c>
      <c r="AP14" s="123">
        <f>'Public Asset Reallocations'!AM26</f>
        <v>2287.2029722330635</v>
      </c>
      <c r="AQ14" s="123">
        <f>'Public Asset Reallocations'!AN26</f>
        <v>2389.8471727160086</v>
      </c>
      <c r="AR14" s="123">
        <f>'Public Asset Reallocations'!AO26</f>
        <v>2489.3075828170286</v>
      </c>
      <c r="AS14" s="123">
        <f>'Public Asset Reallocations'!AP26</f>
        <v>2584.8473252653375</v>
      </c>
      <c r="AT14" s="123">
        <f>'Public Asset Reallocations'!AQ26</f>
        <v>2655.974003351108</v>
      </c>
      <c r="AU14" s="123">
        <f>'Public Asset Reallocations'!AR26</f>
        <v>2714.788022909546</v>
      </c>
      <c r="AV14" s="123">
        <f>'Public Asset Reallocations'!AS26</f>
        <v>2759.349073953175</v>
      </c>
      <c r="AW14" s="123">
        <f>'Public Asset Reallocations'!AT26</f>
        <v>2800.6362273399172</v>
      </c>
      <c r="AX14" s="123">
        <f>'Public Asset Reallocations'!AU26</f>
        <v>2827.9046911267487</v>
      </c>
      <c r="AY14" s="123">
        <f>'Public Asset Reallocations'!AV26</f>
        <v>2870.4012843818455</v>
      </c>
      <c r="AZ14" s="123">
        <f>'Public Asset Reallocations'!AW26</f>
        <v>2913.9691530170253</v>
      </c>
      <c r="BA14" s="123">
        <f>'Public Asset Reallocations'!AX26</f>
        <v>2968.780407183344</v>
      </c>
      <c r="BB14" s="123">
        <f>'Public Asset Reallocations'!AY26</f>
        <v>3024.3665839143196</v>
      </c>
      <c r="BC14" s="123">
        <f>'Public Asset Reallocations'!AZ26</f>
        <v>3080.1890419440797</v>
      </c>
      <c r="BD14" s="123">
        <f>'Public Asset Reallocations'!BA26</f>
        <v>3126.5922861646723</v>
      </c>
      <c r="BE14" s="123">
        <f>'Public Asset Reallocations'!BB26</f>
        <v>3170.7448508951475</v>
      </c>
      <c r="BF14" s="123">
        <f>'Public Asset Reallocations'!BC26</f>
        <v>3214.6511224073997</v>
      </c>
      <c r="BG14" s="123">
        <f>'Public Asset Reallocations'!BD26</f>
        <v>3241.6853072793338</v>
      </c>
      <c r="BH14" s="123">
        <f>'Public Asset Reallocations'!BE26</f>
        <v>3276.1443316079854</v>
      </c>
      <c r="BI14" s="123">
        <f>'Public Asset Reallocations'!BF26</f>
        <v>3304.2698156988818</v>
      </c>
      <c r="BJ14" s="123">
        <f>'Public Asset Reallocations'!BG26</f>
        <v>3334.1453833078936</v>
      </c>
      <c r="BK14" s="123">
        <f>'Public Asset Reallocations'!BH26</f>
        <v>3354.936135217033</v>
      </c>
      <c r="BL14" s="123">
        <f>'Public Asset Reallocations'!BI26</f>
        <v>3393.0194743829716</v>
      </c>
      <c r="BM14" s="123">
        <f>'Public Asset Reallocations'!BJ26</f>
        <v>3406.669725347491</v>
      </c>
      <c r="BN14" s="123">
        <f>'Public Asset Reallocations'!BK26</f>
        <v>3407.5728004809807</v>
      </c>
      <c r="BO14" s="123">
        <f>'Public Asset Reallocations'!BL26</f>
        <v>3374.6335855233233</v>
      </c>
      <c r="BP14" s="123">
        <f>'Public Asset Reallocations'!BM26</f>
        <v>3305.186907519588</v>
      </c>
      <c r="BQ14" s="123">
        <f>'Public Asset Reallocations'!BN26</f>
        <v>3203.7401326016684</v>
      </c>
      <c r="BR14" s="123">
        <f>'Public Asset Reallocations'!BO26</f>
        <v>3087.4777192964116</v>
      </c>
      <c r="BS14" s="123">
        <f>'Public Asset Reallocations'!BP26</f>
        <v>2954.1590000331416</v>
      </c>
      <c r="BT14" s="123">
        <f>'Public Asset Reallocations'!BQ26</f>
        <v>2794.6130566048028</v>
      </c>
      <c r="BU14" s="123">
        <f>'Public Asset Reallocations'!BR26</f>
        <v>2652.1995097222216</v>
      </c>
      <c r="BV14" s="123">
        <f>'Public Asset Reallocations'!BS26</f>
        <v>2494.4957594708453</v>
      </c>
      <c r="BW14" s="123">
        <f>'Public Asset Reallocations'!BT26</f>
        <v>2366.445312216913</v>
      </c>
      <c r="BX14" s="123">
        <f>'Public Asset Reallocations'!BU26</f>
        <v>2256.8608491781483</v>
      </c>
      <c r="BY14" s="123">
        <f>'Public Asset Reallocations'!BV26</f>
        <v>2164.0683774241793</v>
      </c>
      <c r="BZ14" s="123">
        <f>'Public Asset Reallocations'!BW26</f>
        <v>2086.3578611146536</v>
      </c>
      <c r="CA14" s="123">
        <f>'Public Asset Reallocations'!BX26</f>
        <v>2009.1058907154807</v>
      </c>
      <c r="CB14" s="123">
        <f>'Public Asset Reallocations'!BY26</f>
        <v>1945.4392940428556</v>
      </c>
      <c r="CC14" s="123">
        <f>'Public Asset Reallocations'!BZ26</f>
        <v>1888.9568502836096</v>
      </c>
      <c r="CD14" s="123">
        <f>'Public Asset Reallocations'!CA26</f>
        <v>1838.279517654074</v>
      </c>
      <c r="CE14" s="123">
        <f>'Public Asset Reallocations'!CB26</f>
        <v>1790.4663949379387</v>
      </c>
      <c r="CF14" s="123">
        <f>'Public Asset Reallocations'!CC26</f>
        <v>1753.9284956567622</v>
      </c>
      <c r="CG14" s="123">
        <f>'Public Asset Reallocations'!CD26</f>
        <v>1711.538829701284</v>
      </c>
      <c r="CH14" s="123">
        <f>'Public Asset Reallocations'!CE26</f>
        <v>1673.1082771691667</v>
      </c>
      <c r="CI14" s="123">
        <f>'Public Asset Reallocations'!CF26</f>
        <v>1630.7900963184907</v>
      </c>
      <c r="CJ14" s="123">
        <f>'Public Asset Reallocations'!CG26</f>
        <v>1576.4399911615792</v>
      </c>
      <c r="CK14" s="123">
        <f>'Public Asset Reallocations'!CH26</f>
        <v>1507.861747050071</v>
      </c>
      <c r="CL14" s="123">
        <f>'Public Asset Reallocations'!CI26</f>
        <v>1437.798735285607</v>
      </c>
      <c r="CM14" s="123">
        <f>'Public Asset Reallocations'!CJ26</f>
        <v>1373.0404389172431</v>
      </c>
      <c r="CN14" s="123">
        <f>'Public Asset Reallocations'!CK26</f>
        <v>1366.8821072696883</v>
      </c>
      <c r="CO14" s="123">
        <f>'Public Asset Reallocations'!CL26</f>
        <v>1366.8821072696885</v>
      </c>
      <c r="CP14" s="123">
        <f>'Public Asset Reallocations'!CM26</f>
        <v>1366.8821072696883</v>
      </c>
      <c r="CQ14" s="123">
        <f>'Public Asset Reallocations'!CN26</f>
        <v>1366.8821072696885</v>
      </c>
      <c r="CR14" s="123">
        <f>'Public Asset Reallocations'!CO26</f>
        <v>1366.8821072696887</v>
      </c>
      <c r="CS14" s="123">
        <f>'Public Asset Reallocations'!CP26</f>
        <v>1366.8821072696885</v>
      </c>
      <c r="CT14" s="123">
        <f>'Public Asset Reallocations'!CQ26</f>
        <v>1366.8821072696883</v>
      </c>
      <c r="CU14" s="123">
        <f>'Public Asset Reallocations'!CR26</f>
        <v>1366.8821072696883</v>
      </c>
      <c r="CV14" s="123">
        <f>'Public Asset Reallocations'!CS26</f>
        <v>1366.8821072696885</v>
      </c>
      <c r="CW14" s="123">
        <f>'Public Asset Reallocations'!CT26</f>
        <v>1366.8821072696883</v>
      </c>
      <c r="CX14" s="123">
        <f>'Public Asset Reallocations'!CU26</f>
        <v>0</v>
      </c>
      <c r="CY14" s="123">
        <f>'Public Asset Reallocations'!CV26</f>
        <v>0</v>
      </c>
      <c r="CZ14" s="123">
        <f>'Public Asset Reallocations'!CW26</f>
        <v>0</v>
      </c>
      <c r="DA14" s="123">
        <f>'Public Asset Reallocations'!CX26</f>
        <v>0</v>
      </c>
      <c r="DB14" s="123">
        <f>'Public Asset Reallocations'!CY26</f>
        <v>0</v>
      </c>
      <c r="DC14" s="123">
        <f>'Public Asset Reallocations'!CZ26</f>
        <v>0</v>
      </c>
      <c r="DD14" s="123">
        <f>'Public Asset Reallocations'!DA26</f>
        <v>0</v>
      </c>
      <c r="DE14" s="123">
        <f>'Public Asset Reallocations'!DB26</f>
        <v>0</v>
      </c>
      <c r="DF14" s="123">
        <f>'Public Asset Reallocations'!DC26</f>
        <v>0</v>
      </c>
      <c r="DG14" s="123">
        <f>'Public Asset Reallocations'!DD26</f>
        <v>0</v>
      </c>
      <c r="DH14" s="123">
        <f>'Public Asset Reallocations'!DE26</f>
        <v>0</v>
      </c>
      <c r="DI14" s="123">
        <f>'Public Asset Reallocations'!DF26</f>
        <v>0</v>
      </c>
      <c r="DJ14" s="123">
        <f>'Public Asset Reallocations'!DG26</f>
        <v>0</v>
      </c>
      <c r="DK14" s="123">
        <f>'Public Asset Reallocations'!DH26</f>
        <v>0</v>
      </c>
      <c r="DL14" s="123">
        <f>'Public Asset Reallocations'!DI26</f>
        <v>0</v>
      </c>
      <c r="DM14" s="123">
        <f>'Public Asset Reallocations'!DJ26</f>
        <v>0</v>
      </c>
      <c r="DN14" s="123">
        <f>'Public Asset Reallocations'!DK26</f>
        <v>0</v>
      </c>
      <c r="DO14" s="123">
        <f>'Public Asset Reallocations'!DL26</f>
        <v>0</v>
      </c>
      <c r="DP14" s="123">
        <f>'Public Asset Reallocations'!DM26</f>
        <v>0</v>
      </c>
      <c r="DQ14" s="123">
        <f>'Public Asset Reallocations'!DN26</f>
        <v>0</v>
      </c>
    </row>
    <row r="15" spans="1:121" ht="12.75">
      <c r="A15" s="120">
        <f>'Data to Upload'!A16</f>
        <v>2003</v>
      </c>
      <c r="B15" s="121" t="s">
        <v>228</v>
      </c>
      <c r="C15" s="122" t="str">
        <f t="shared" si="0"/>
        <v>Public Bequest</v>
      </c>
      <c r="D15" s="123" t="str">
        <f>'Data to Upload'!D16</f>
        <v>Smooth Mean</v>
      </c>
      <c r="E15" s="123" t="str">
        <f>'Data to Upload'!E16</f>
        <v>Units</v>
      </c>
      <c r="F15" s="123" t="str">
        <f>'Data to Upload'!F16</f>
        <v>Nominal</v>
      </c>
      <c r="G15" s="123">
        <f>'Data to Upload'!G16</f>
        <v>91</v>
      </c>
      <c r="H15" s="123" t="str">
        <f>'Data to Upload'!H16</f>
        <v>90+</v>
      </c>
      <c r="I15" s="123" t="str">
        <f>'Data to Upload'!I16</f>
        <v>Single</v>
      </c>
      <c r="J15" s="123" t="str">
        <f>'Data to Upload'!J16</f>
        <v>Prelim</v>
      </c>
      <c r="K15" s="123">
        <f>'Public Bequests'!H17</f>
        <v>2238.41171324993</v>
      </c>
      <c r="L15" s="123">
        <f>'Public Bequests'!I17</f>
        <v>99.17729755510196</v>
      </c>
      <c r="M15" s="123">
        <f>'Public Bequests'!J17</f>
        <v>107.23998189381658</v>
      </c>
      <c r="N15" s="123">
        <f>'Public Bequests'!K17</f>
        <v>116.1591206108956</v>
      </c>
      <c r="O15" s="123">
        <f>'Public Bequests'!L17</f>
        <v>131.00654509111027</v>
      </c>
      <c r="P15" s="123">
        <f>'Public Bequests'!M17</f>
        <v>143.53035688556136</v>
      </c>
      <c r="Q15" s="123">
        <f>'Public Bequests'!N17</f>
        <v>153.08598078653628</v>
      </c>
      <c r="R15" s="123">
        <f>'Public Bequests'!O17</f>
        <v>154.86318274106696</v>
      </c>
      <c r="S15" s="123">
        <f>'Public Bequests'!P17</f>
        <v>168.73598241213227</v>
      </c>
      <c r="T15" s="123">
        <f>'Public Bequests'!Q17</f>
        <v>181.76738299501514</v>
      </c>
      <c r="U15" s="123">
        <f>'Public Bequests'!R17</f>
        <v>199.12961533452233</v>
      </c>
      <c r="V15" s="123">
        <f>'Public Bequests'!S17</f>
        <v>205.87218619803312</v>
      </c>
      <c r="W15" s="123">
        <f>'Public Bequests'!T17</f>
        <v>240.3322180626813</v>
      </c>
      <c r="X15" s="123">
        <f>'Public Bequests'!U17</f>
        <v>229.93791376324023</v>
      </c>
      <c r="Y15" s="123">
        <f>'Public Bequests'!V17</f>
        <v>215.08328452902325</v>
      </c>
      <c r="Z15" s="123">
        <f>'Public Bequests'!W17</f>
        <v>968.0564960294419</v>
      </c>
      <c r="AA15" s="123">
        <f>'Public Bequests'!X17</f>
        <v>497.9922828512277</v>
      </c>
      <c r="AB15" s="123">
        <f>'Public Bequests'!Y17</f>
        <v>809.024677967127</v>
      </c>
      <c r="AC15" s="123">
        <f>'Public Bequests'!Z17</f>
        <v>1371.7479941752035</v>
      </c>
      <c r="AD15" s="123">
        <f>'Public Bequests'!AA17</f>
        <v>2049.943183148109</v>
      </c>
      <c r="AE15" s="123">
        <f>'Public Bequests'!AB17</f>
        <v>2697.999635675641</v>
      </c>
      <c r="AF15" s="123">
        <f>'Public Bequests'!AC17</f>
        <v>3073.4417492312105</v>
      </c>
      <c r="AG15" s="123">
        <f>'Public Bequests'!AD17</f>
        <v>3377.3873722381168</v>
      </c>
      <c r="AH15" s="123">
        <f>'Public Bequests'!AE17</f>
        <v>3649.1968584661918</v>
      </c>
      <c r="AI15" s="123">
        <f>'Public Bequests'!AF17</f>
        <v>4105.246799999422</v>
      </c>
      <c r="AJ15" s="123">
        <f>'Public Bequests'!AG17</f>
        <v>4012.8981379949896</v>
      </c>
      <c r="AK15" s="123">
        <f>'Public Bequests'!AH17</f>
        <v>3916.869949519163</v>
      </c>
      <c r="AL15" s="123">
        <f>'Public Bequests'!AI17</f>
        <v>3328.5051329688185</v>
      </c>
      <c r="AM15" s="123">
        <f>'Public Bequests'!AJ17</f>
        <v>2612.004075325021</v>
      </c>
      <c r="AN15" s="123">
        <f>'Public Bequests'!AK17</f>
        <v>2288.475323608089</v>
      </c>
      <c r="AO15" s="123">
        <f>'Public Bequests'!AL17</f>
        <v>2186.7302689394533</v>
      </c>
      <c r="AP15" s="123">
        <f>'Public Bequests'!AM17</f>
        <v>2047.1415636579125</v>
      </c>
      <c r="AQ15" s="123">
        <f>'Public Bequests'!AN17</f>
        <v>1836.3756295946305</v>
      </c>
      <c r="AR15" s="123">
        <f>'Public Bequests'!AO17</f>
        <v>1692.7923834992298</v>
      </c>
      <c r="AS15" s="123">
        <f>'Public Bequests'!AP17</f>
        <v>1586.740452361435</v>
      </c>
      <c r="AT15" s="123">
        <f>'Public Bequests'!AQ17</f>
        <v>1031.3726671386746</v>
      </c>
      <c r="AU15" s="123">
        <f>'Public Bequests'!AR17</f>
        <v>731.8725281270372</v>
      </c>
      <c r="AV15" s="123">
        <f>'Public Bequests'!AS17</f>
        <v>376.2025726225165</v>
      </c>
      <c r="AW15" s="123">
        <f>'Public Bequests'!AT17</f>
        <v>224.0153816859038</v>
      </c>
      <c r="AX15" s="123">
        <f>'Public Bequests'!AU17</f>
        <v>-130.26992893028785</v>
      </c>
      <c r="AY15" s="123">
        <f>'Public Bequests'!AV17</f>
        <v>184.59096031108473</v>
      </c>
      <c r="AZ15" s="123">
        <f>'Public Bequests'!AW17</f>
        <v>161.7426194040752</v>
      </c>
      <c r="BA15" s="123">
        <f>'Public Bequests'!AX17</f>
        <v>354.0732156594741</v>
      </c>
      <c r="BB15" s="123">
        <f>'Public Bequests'!AY17</f>
        <v>318.1883872063132</v>
      </c>
      <c r="BC15" s="123">
        <f>'Public Bequests'!AZ17</f>
        <v>292.55637756732216</v>
      </c>
      <c r="BD15" s="123">
        <f>'Public Bequests'!BA17</f>
        <v>48.26781442457039</v>
      </c>
      <c r="BE15" s="123">
        <f>'Public Bequests'!BB17</f>
        <v>-52.166655418928634</v>
      </c>
      <c r="BF15" s="123">
        <f>'Public Bequests'!BC17</f>
        <v>-92.61195245063455</v>
      </c>
      <c r="BG15" s="123">
        <f>'Public Bequests'!BD17</f>
        <v>-519.7461475283419</v>
      </c>
      <c r="BH15" s="123">
        <f>'Public Bequests'!BE17</f>
        <v>-379.6159055822132</v>
      </c>
      <c r="BI15" s="123">
        <f>'Public Bequests'!BF17</f>
        <v>-548.6409680525662</v>
      </c>
      <c r="BJ15" s="123">
        <f>'Public Bequests'!BG17</f>
        <v>-554.2992293089045</v>
      </c>
      <c r="BK15" s="123">
        <f>'Public Bequests'!BH17</f>
        <v>-816.8606719281751</v>
      </c>
      <c r="BL15" s="123">
        <f>'Public Bequests'!BI17</f>
        <v>-493.98045907615557</v>
      </c>
      <c r="BM15" s="123">
        <f>'Public Bequests'!BJ17</f>
        <v>-1066.3390210275786</v>
      </c>
      <c r="BN15" s="123">
        <f>'Public Bequests'!BK17</f>
        <v>-1386.4863770066502</v>
      </c>
      <c r="BO15" s="123">
        <f>'Public Bequests'!BL17</f>
        <v>-2224.3611485880165</v>
      </c>
      <c r="BP15" s="123">
        <f>'Public Bequests'!BM17</f>
        <v>-3044.4887982286928</v>
      </c>
      <c r="BQ15" s="123">
        <f>'Public Bequests'!BN17</f>
        <v>-3751.0686926143608</v>
      </c>
      <c r="BR15" s="123">
        <f>'Public Bequests'!BO17</f>
        <v>-4069.984346459099</v>
      </c>
      <c r="BS15" s="123">
        <f>'Public Bequests'!BP17</f>
        <v>-4444.275665065898</v>
      </c>
      <c r="BT15" s="123">
        <f>'Public Bequests'!BQ17</f>
        <v>-5042.166648388631</v>
      </c>
      <c r="BU15" s="123">
        <f>'Public Bequests'!BR17</f>
        <v>-4645.662912945687</v>
      </c>
      <c r="BV15" s="123">
        <f>'Public Bequests'!BS17</f>
        <v>-4948.84076436895</v>
      </c>
      <c r="BW15" s="123">
        <f>'Public Bequests'!BT17</f>
        <v>-4274.319370440422</v>
      </c>
      <c r="BX15" s="123">
        <f>'Public Bequests'!BU17</f>
        <v>-3857.1333541455724</v>
      </c>
      <c r="BY15" s="123">
        <f>'Public Bequests'!BV17</f>
        <v>-3501.680455309215</v>
      </c>
      <c r="BZ15" s="123">
        <f>'Public Bequests'!BW17</f>
        <v>-3164.4727951564655</v>
      </c>
      <c r="CA15" s="123">
        <f>'Public Bequests'!BX17</f>
        <v>-3173.4607805589044</v>
      </c>
      <c r="CB15" s="123">
        <f>'Public Bequests'!BY17</f>
        <v>-2910.911795477399</v>
      </c>
      <c r="CC15" s="123">
        <f>'Public Bequests'!BZ17</f>
        <v>-2798.799403326703</v>
      </c>
      <c r="CD15" s="123">
        <f>'Public Bequests'!CA17</f>
        <v>-2728.9289032382753</v>
      </c>
      <c r="CE15" s="123">
        <f>'Public Bequests'!CB17</f>
        <v>-2719.533396149581</v>
      </c>
      <c r="CF15" s="123">
        <f>'Public Bequests'!CC17</f>
        <v>-2522.5127976904405</v>
      </c>
      <c r="CG15" s="123">
        <f>'Public Bequests'!CD17</f>
        <v>-2750.2523679655374</v>
      </c>
      <c r="CH15" s="123">
        <f>'Public Bequests'!CE17</f>
        <v>-2720.3515701624333</v>
      </c>
      <c r="CI15" s="123">
        <f>'Public Bequests'!CF17</f>
        <v>-2896.0448320416963</v>
      </c>
      <c r="CJ15" s="123">
        <f>'Public Bequests'!CG17</f>
        <v>-3250.4539790798094</v>
      </c>
      <c r="CK15" s="123">
        <f>'Public Bequests'!CH17</f>
        <v>-3610.0011966102797</v>
      </c>
      <c r="CL15" s="123">
        <f>'Public Bequests'!CI17</f>
        <v>-3687.058212805365</v>
      </c>
      <c r="CM15" s="123">
        <f>'Public Bequests'!CJ17</f>
        <v>-3672.676148160847</v>
      </c>
      <c r="CN15" s="123">
        <f>'Public Bequests'!CK17</f>
        <v>-2470.3813180620486</v>
      </c>
      <c r="CO15" s="123">
        <f>'Public Bequests'!CL17</f>
        <v>-2509.951659692627</v>
      </c>
      <c r="CP15" s="123">
        <f>'Public Bequests'!CM17</f>
        <v>-2666.027102948685</v>
      </c>
      <c r="CQ15" s="123">
        <f>'Public Bequests'!CN17</f>
        <v>-3001.0927023057247</v>
      </c>
      <c r="CR15" s="123">
        <f>'Public Bequests'!CO17</f>
        <v>-3214.4075705653295</v>
      </c>
      <c r="CS15" s="123">
        <f>'Public Bequests'!CP17</f>
        <v>-3618.5967095097076</v>
      </c>
      <c r="CT15" s="123">
        <f>'Public Bequests'!CQ17</f>
        <v>-3916.84839713759</v>
      </c>
      <c r="CU15" s="123">
        <f>'Public Bequests'!CR17</f>
        <v>-4209.733131525027</v>
      </c>
      <c r="CV15" s="123">
        <f>'Public Bequests'!CS17</f>
        <v>-4623.390219600401</v>
      </c>
      <c r="CW15" s="123">
        <f>'Public Bequests'!CT17</f>
        <v>-6717.28259340355</v>
      </c>
      <c r="CX15" s="123">
        <f>'Public Bequests'!CU17</f>
        <v>0</v>
      </c>
      <c r="CY15" s="123">
        <f>'Public Bequests'!CV17</f>
        <v>0</v>
      </c>
      <c r="CZ15" s="123">
        <f>'Public Bequests'!CW17</f>
        <v>0</v>
      </c>
      <c r="DA15" s="123">
        <f>'Public Bequests'!CX17</f>
        <v>0</v>
      </c>
      <c r="DB15" s="123">
        <f>'Public Bequests'!CY17</f>
        <v>0</v>
      </c>
      <c r="DC15" s="123">
        <f>'Public Bequests'!CZ17</f>
        <v>0</v>
      </c>
      <c r="DD15" s="123">
        <f>'Public Bequests'!DA17</f>
        <v>0</v>
      </c>
      <c r="DE15" s="123">
        <f>'Public Bequests'!DB17</f>
        <v>0</v>
      </c>
      <c r="DF15" s="123">
        <f>'Public Bequests'!DC17</f>
        <v>0</v>
      </c>
      <c r="DG15" s="123">
        <f>'Public Bequests'!DD17</f>
        <v>0</v>
      </c>
      <c r="DH15" s="123">
        <f>'Public Bequests'!DE17</f>
        <v>0</v>
      </c>
      <c r="DI15" s="123">
        <f>'Public Bequests'!DF17</f>
        <v>0</v>
      </c>
      <c r="DJ15" s="123">
        <f>'Public Bequests'!DG17</f>
        <v>0</v>
      </c>
      <c r="DK15" s="123">
        <f>'Public Bequests'!DH17</f>
        <v>0</v>
      </c>
      <c r="DL15" s="123">
        <f>'Public Bequests'!DI17</f>
        <v>0</v>
      </c>
      <c r="DM15" s="123">
        <f>'Public Bequests'!DJ17</f>
        <v>0</v>
      </c>
      <c r="DN15" s="123">
        <f>'Public Bequests'!DK17</f>
        <v>0</v>
      </c>
      <c r="DO15" s="123">
        <f>'Public Bequests'!DL17</f>
        <v>0</v>
      </c>
      <c r="DP15" s="123">
        <f>'Public Bequests'!DM17</f>
        <v>0</v>
      </c>
      <c r="DQ15" s="123">
        <f>'Public Bequests'!DN17</f>
        <v>0</v>
      </c>
    </row>
    <row r="16" spans="1:121" ht="12.75">
      <c r="A16" s="120">
        <f>'Data to Upload'!A17</f>
        <v>2003</v>
      </c>
      <c r="B16" s="121" t="s">
        <v>229</v>
      </c>
      <c r="C16" s="122" t="str">
        <f t="shared" si="0"/>
        <v>Public Bequest, Capital</v>
      </c>
      <c r="D16" s="123" t="str">
        <f>'Data to Upload'!D17</f>
        <v>Smooth Mean</v>
      </c>
      <c r="E16" s="123" t="str">
        <f>'Data to Upload'!E17</f>
        <v>Units</v>
      </c>
      <c r="F16" s="123" t="str">
        <f>'Data to Upload'!F17</f>
        <v>Nominal</v>
      </c>
      <c r="G16" s="123">
        <f>'Data to Upload'!G17</f>
        <v>91</v>
      </c>
      <c r="H16" s="123" t="str">
        <f>'Data to Upload'!H17</f>
        <v>90+</v>
      </c>
      <c r="I16" s="123" t="str">
        <f>'Data to Upload'!I17</f>
        <v>Single</v>
      </c>
      <c r="J16" s="123" t="str">
        <f>'Data to Upload'!J17</f>
        <v>Prelim</v>
      </c>
      <c r="K16" s="123">
        <f>'Public Bequests'!H18</f>
        <v>1229.5424815530655</v>
      </c>
      <c r="L16" s="123">
        <f>'Public Bequests'!I18</f>
        <v>54.394737547718954</v>
      </c>
      <c r="M16" s="123">
        <f>'Public Bequests'!J18</f>
        <v>59.007980213863526</v>
      </c>
      <c r="N16" s="123">
        <f>'Public Bequests'!K18</f>
        <v>63.81155244103352</v>
      </c>
      <c r="O16" s="123">
        <f>'Public Bequests'!L18</f>
        <v>71.91137514511996</v>
      </c>
      <c r="P16" s="123">
        <f>'Public Bequests'!M18</f>
        <v>78.76947285516316</v>
      </c>
      <c r="Q16" s="123">
        <f>'Public Bequests'!N18</f>
        <v>83.94662991907052</v>
      </c>
      <c r="R16" s="123">
        <f>'Public Bequests'!O18</f>
        <v>84.93856781815545</v>
      </c>
      <c r="S16" s="123">
        <f>'Public Bequests'!P18</f>
        <v>92.5900882327843</v>
      </c>
      <c r="T16" s="123">
        <f>'Public Bequests'!Q18</f>
        <v>99.67537755771416</v>
      </c>
      <c r="U16" s="123">
        <f>'Public Bequests'!R18</f>
        <v>109.22190301955453</v>
      </c>
      <c r="V16" s="123">
        <f>'Public Bequests'!S18</f>
        <v>112.92202994280066</v>
      </c>
      <c r="W16" s="123">
        <f>'Public Bequests'!T18</f>
        <v>131.82734199334232</v>
      </c>
      <c r="X16" s="123">
        <f>'Public Bequests'!U18</f>
        <v>126.49429916356534</v>
      </c>
      <c r="Y16" s="123">
        <f>'Public Bequests'!V18</f>
        <v>118.18732241837715</v>
      </c>
      <c r="Z16" s="123">
        <f>'Public Bequests'!W18</f>
        <v>531.7648946125195</v>
      </c>
      <c r="AA16" s="123">
        <f>'Public Bequests'!X18</f>
        <v>273.4138734494133</v>
      </c>
      <c r="AB16" s="123">
        <f>'Public Bequests'!Y18</f>
        <v>444.2462072116522</v>
      </c>
      <c r="AC16" s="123">
        <f>'Public Bequests'!Z18</f>
        <v>753.6228204714849</v>
      </c>
      <c r="AD16" s="123">
        <f>'Public Bequests'!AA18</f>
        <v>1125.6295758833755</v>
      </c>
      <c r="AE16" s="123">
        <f>'Public Bequests'!AB18</f>
        <v>1481.695350901154</v>
      </c>
      <c r="AF16" s="123">
        <f>'Public Bequests'!AC18</f>
        <v>1687.8280638835245</v>
      </c>
      <c r="AG16" s="123">
        <f>'Public Bequests'!AD18</f>
        <v>1855.106545765881</v>
      </c>
      <c r="AH16" s="123">
        <f>'Public Bequests'!AE18</f>
        <v>2006.0038694830428</v>
      </c>
      <c r="AI16" s="123">
        <f>'Public Bequests'!AF18</f>
        <v>2256.0260796744187</v>
      </c>
      <c r="AJ16" s="123">
        <f>'Public Bequests'!AG18</f>
        <v>2204.68278258221</v>
      </c>
      <c r="AK16" s="123">
        <f>'Public Bequests'!AH18</f>
        <v>2152.616419474562</v>
      </c>
      <c r="AL16" s="123">
        <f>'Public Bequests'!AI18</f>
        <v>1826.3162229121783</v>
      </c>
      <c r="AM16" s="123">
        <f>'Public Bequests'!AJ18</f>
        <v>1436.1614938308937</v>
      </c>
      <c r="AN16" s="123">
        <f>'Public Bequests'!AK18</f>
        <v>1254.9844857179157</v>
      </c>
      <c r="AO16" s="123">
        <f>'Public Bequests'!AL18</f>
        <v>1197.2670111241523</v>
      </c>
      <c r="AP16" s="123">
        <f>'Public Bequests'!AM18</f>
        <v>1119.716761607147</v>
      </c>
      <c r="AQ16" s="123">
        <f>'Public Bequests'!AN18</f>
        <v>1006.4786561622783</v>
      </c>
      <c r="AR16" s="123">
        <f>'Public Bequests'!AO18</f>
        <v>933.4514156742873</v>
      </c>
      <c r="AS16" s="123">
        <f>'Public Bequests'!AP18</f>
        <v>872.261871642579</v>
      </c>
      <c r="AT16" s="123">
        <f>'Public Bequests'!AQ18</f>
        <v>565.4160981154087</v>
      </c>
      <c r="AU16" s="123">
        <f>'Public Bequests'!AR18</f>
        <v>398.59213048109575</v>
      </c>
      <c r="AV16" s="123">
        <f>'Public Bequests'!AS18</f>
        <v>199.6037022877239</v>
      </c>
      <c r="AW16" s="123">
        <f>'Public Bequests'!AT18</f>
        <v>120.56014625124891</v>
      </c>
      <c r="AX16" s="123">
        <f>'Public Bequests'!AU18</f>
        <v>-72.4177648167014</v>
      </c>
      <c r="AY16" s="123">
        <f>'Public Bequests'!AV18</f>
        <v>99.90941472077904</v>
      </c>
      <c r="AZ16" s="123">
        <f>'Public Bequests'!AW18</f>
        <v>86.62940841867902</v>
      </c>
      <c r="BA16" s="123">
        <f>'Public Bequests'!AX18</f>
        <v>191.4932078675863</v>
      </c>
      <c r="BB16" s="123">
        <f>'Public Bequests'!AY18</f>
        <v>177.30205118695076</v>
      </c>
      <c r="BC16" s="123">
        <f>'Public Bequests'!AZ18</f>
        <v>159.22429375301178</v>
      </c>
      <c r="BD16" s="123">
        <f>'Public Bequests'!BA18</f>
        <v>26.17644897682257</v>
      </c>
      <c r="BE16" s="123">
        <f>'Public Bequests'!BB18</f>
        <v>-26.314547147239836</v>
      </c>
      <c r="BF16" s="123">
        <f>'Public Bequests'!BC18</f>
        <v>-52.928646321896295</v>
      </c>
      <c r="BG16" s="123">
        <f>'Public Bequests'!BD18</f>
        <v>-282.7052561066459</v>
      </c>
      <c r="BH16" s="123">
        <f>'Public Bequests'!BE18</f>
        <v>-206.8169185641756</v>
      </c>
      <c r="BI16" s="123">
        <f>'Public Bequests'!BF18</f>
        <v>-299.6865571453049</v>
      </c>
      <c r="BJ16" s="123">
        <f>'Public Bequests'!BG18</f>
        <v>-303.6011969988515</v>
      </c>
      <c r="BK16" s="123">
        <f>'Public Bequests'!BH18</f>
        <v>-450.25190899945136</v>
      </c>
      <c r="BL16" s="123">
        <f>'Public Bequests'!BI18</f>
        <v>-269.18878345409</v>
      </c>
      <c r="BM16" s="123">
        <f>'Public Bequests'!BJ18</f>
        <v>-586.8231648031019</v>
      </c>
      <c r="BN16" s="123">
        <f>'Public Bequests'!BK18</f>
        <v>-768.9052551354712</v>
      </c>
      <c r="BO16" s="123">
        <f>'Public Bequests'!BL18</f>
        <v>-1196.8149558393</v>
      </c>
      <c r="BP16" s="123">
        <f>'Public Bequests'!BM18</f>
        <v>-1674.126362450027</v>
      </c>
      <c r="BQ16" s="123">
        <f>'Public Bequests'!BN18</f>
        <v>-2061.0222951056226</v>
      </c>
      <c r="BR16" s="123">
        <f>'Public Bequests'!BO18</f>
        <v>-2241.039985679329</v>
      </c>
      <c r="BS16" s="123">
        <f>'Public Bequests'!BP18</f>
        <v>-2432.3197117905993</v>
      </c>
      <c r="BT16" s="123">
        <f>'Public Bequests'!BQ18</f>
        <v>-2765.354285301798</v>
      </c>
      <c r="BU16" s="123">
        <f>'Public Bequests'!BR18</f>
        <v>-2551.5604860671983</v>
      </c>
      <c r="BV16" s="123">
        <f>'Public Bequests'!BS18</f>
        <v>-2716.4716634488827</v>
      </c>
      <c r="BW16" s="123">
        <f>'Public Bequests'!BT18</f>
        <v>-2348.373853320669</v>
      </c>
      <c r="BX16" s="123">
        <f>'Public Bequests'!BU18</f>
        <v>-2116.4974758005355</v>
      </c>
      <c r="BY16" s="123">
        <f>'Public Bequests'!BV18</f>
        <v>-1924.1269422735172</v>
      </c>
      <c r="BZ16" s="123">
        <f>'Public Bequests'!BW18</f>
        <v>-1740.2358033722107</v>
      </c>
      <c r="CA16" s="123">
        <f>'Public Bequests'!BX18</f>
        <v>-1739.8173164088291</v>
      </c>
      <c r="CB16" s="123">
        <f>'Public Bequests'!BY18</f>
        <v>-1601.0696614930025</v>
      </c>
      <c r="CC16" s="123">
        <f>'Public Bequests'!BZ18</f>
        <v>-1538.785208771078</v>
      </c>
      <c r="CD16" s="123">
        <f>'Public Bequests'!CA18</f>
        <v>-1500.5930004578574</v>
      </c>
      <c r="CE16" s="123">
        <f>'Public Bequests'!CB18</f>
        <v>-1496.7983749133327</v>
      </c>
      <c r="CF16" s="123">
        <f>'Public Bequests'!CC18</f>
        <v>-1384.7210558993665</v>
      </c>
      <c r="CG16" s="123">
        <f>'Public Bequests'!CD18</f>
        <v>-1512.768958543473</v>
      </c>
      <c r="CH16" s="123">
        <f>'Public Bequests'!CE18</f>
        <v>-1495.1740554755074</v>
      </c>
      <c r="CI16" s="123">
        <f>'Public Bequests'!CF18</f>
        <v>-1591.1320021551157</v>
      </c>
      <c r="CJ16" s="123">
        <f>'Public Bequests'!CG18</f>
        <v>-1787.3650212866896</v>
      </c>
      <c r="CK16" s="123">
        <f>'Public Bequests'!CH18</f>
        <v>-1983.0071229714376</v>
      </c>
      <c r="CL16" s="123">
        <f>'Public Bequests'!CI18</f>
        <v>-2024.96579530627</v>
      </c>
      <c r="CM16" s="123">
        <f>'Public Bequests'!CJ18</f>
        <v>-2018.2851975466053</v>
      </c>
      <c r="CN16" s="123">
        <f>'Public Bequests'!CK18</f>
        <v>-1356.921936386958</v>
      </c>
      <c r="CO16" s="123">
        <f>'Public Bequests'!CL18</f>
        <v>-1378.4976194607866</v>
      </c>
      <c r="CP16" s="123">
        <f>'Public Bequests'!CM18</f>
        <v>-1461.1765714402932</v>
      </c>
      <c r="CQ16" s="123">
        <f>'Public Bequests'!CN18</f>
        <v>-1649.7300425793674</v>
      </c>
      <c r="CR16" s="123">
        <f>'Public Bequests'!CO18</f>
        <v>-1763.8629904295144</v>
      </c>
      <c r="CS16" s="123">
        <f>'Public Bequests'!CP18</f>
        <v>-1987.5887134122906</v>
      </c>
      <c r="CT16" s="123">
        <f>'Public Bequests'!CQ18</f>
        <v>-2152.037962484492</v>
      </c>
      <c r="CU16" s="123">
        <f>'Public Bequests'!CR18</f>
        <v>-2311.635412885748</v>
      </c>
      <c r="CV16" s="123">
        <f>'Public Bequests'!CS18</f>
        <v>-2538.794632130874</v>
      </c>
      <c r="CW16" s="123">
        <f>'Public Bequests'!CT18</f>
        <v>-3688.268206731039</v>
      </c>
      <c r="CX16" s="123">
        <f>'Public Bequests'!CU18</f>
        <v>0</v>
      </c>
      <c r="CY16" s="123">
        <f>'Public Bequests'!CV18</f>
        <v>0</v>
      </c>
      <c r="CZ16" s="123">
        <f>'Public Bequests'!CW18</f>
        <v>0</v>
      </c>
      <c r="DA16" s="123">
        <f>'Public Bequests'!CX18</f>
        <v>0</v>
      </c>
      <c r="DB16" s="123">
        <f>'Public Bequests'!CY18</f>
        <v>0</v>
      </c>
      <c r="DC16" s="123">
        <f>'Public Bequests'!CZ18</f>
        <v>0</v>
      </c>
      <c r="DD16" s="123">
        <f>'Public Bequests'!DA18</f>
        <v>0</v>
      </c>
      <c r="DE16" s="123">
        <f>'Public Bequests'!DB18</f>
        <v>0</v>
      </c>
      <c r="DF16" s="123">
        <f>'Public Bequests'!DC18</f>
        <v>0</v>
      </c>
      <c r="DG16" s="123">
        <f>'Public Bequests'!DD18</f>
        <v>0</v>
      </c>
      <c r="DH16" s="123">
        <f>'Public Bequests'!DE18</f>
        <v>0</v>
      </c>
      <c r="DI16" s="123">
        <f>'Public Bequests'!DF18</f>
        <v>0</v>
      </c>
      <c r="DJ16" s="123">
        <f>'Public Bequests'!DG18</f>
        <v>0</v>
      </c>
      <c r="DK16" s="123">
        <f>'Public Bequests'!DH18</f>
        <v>0</v>
      </c>
      <c r="DL16" s="123">
        <f>'Public Bequests'!DI18</f>
        <v>0</v>
      </c>
      <c r="DM16" s="123">
        <f>'Public Bequests'!DJ18</f>
        <v>0</v>
      </c>
      <c r="DN16" s="123">
        <f>'Public Bequests'!DK18</f>
        <v>0</v>
      </c>
      <c r="DO16" s="123">
        <f>'Public Bequests'!DL18</f>
        <v>0</v>
      </c>
      <c r="DP16" s="123">
        <f>'Public Bequests'!DM18</f>
        <v>0</v>
      </c>
      <c r="DQ16" s="123">
        <f>'Public Bequests'!DN18</f>
        <v>0</v>
      </c>
    </row>
    <row r="17" spans="1:121" ht="12.75">
      <c r="A17" s="120">
        <f>'Data to Upload'!A18</f>
        <v>2003</v>
      </c>
      <c r="B17" s="121" t="s">
        <v>230</v>
      </c>
      <c r="C17" s="122" t="str">
        <f t="shared" si="0"/>
        <v>Public Bequest, Credit</v>
      </c>
      <c r="D17" s="123" t="str">
        <f>'Data to Upload'!D18</f>
        <v>Smooth Mean</v>
      </c>
      <c r="E17" s="123" t="str">
        <f>'Data to Upload'!E18</f>
        <v>Units</v>
      </c>
      <c r="F17" s="123" t="str">
        <f>'Data to Upload'!F18</f>
        <v>Nominal</v>
      </c>
      <c r="G17" s="123">
        <f>'Data to Upload'!G18</f>
        <v>91</v>
      </c>
      <c r="H17" s="123" t="str">
        <f>'Data to Upload'!H18</f>
        <v>90+</v>
      </c>
      <c r="I17" s="123" t="str">
        <f>'Data to Upload'!I18</f>
        <v>Single</v>
      </c>
      <c r="J17" s="123" t="str">
        <f>'Data to Upload'!J18</f>
        <v>Prelim</v>
      </c>
      <c r="K17" s="123">
        <f>'Public Bequests'!H19</f>
        <v>1008.8692316968644</v>
      </c>
      <c r="L17" s="123">
        <f>'Public Bequests'!I19</f>
        <v>44.782560007383005</v>
      </c>
      <c r="M17" s="123">
        <f>'Public Bequests'!J19</f>
        <v>48.23200167995304</v>
      </c>
      <c r="N17" s="123">
        <f>'Public Bequests'!K19</f>
        <v>52.347568169862065</v>
      </c>
      <c r="O17" s="123">
        <f>'Public Bequests'!L19</f>
        <v>59.09516994599034</v>
      </c>
      <c r="P17" s="123">
        <f>'Public Bequests'!M19</f>
        <v>64.76088403039822</v>
      </c>
      <c r="Q17" s="123">
        <f>'Public Bequests'!N19</f>
        <v>69.13935086746575</v>
      </c>
      <c r="R17" s="123">
        <f>'Public Bequests'!O19</f>
        <v>69.92461492291152</v>
      </c>
      <c r="S17" s="123">
        <f>'Public Bequests'!P19</f>
        <v>76.14589417934798</v>
      </c>
      <c r="T17" s="123">
        <f>'Public Bequests'!Q19</f>
        <v>82.092005437301</v>
      </c>
      <c r="U17" s="123">
        <f>'Public Bequests'!R19</f>
        <v>89.9077123149678</v>
      </c>
      <c r="V17" s="123">
        <f>'Public Bequests'!S19</f>
        <v>92.95015625523246</v>
      </c>
      <c r="W17" s="123">
        <f>'Public Bequests'!T19</f>
        <v>108.50487606933903</v>
      </c>
      <c r="X17" s="123">
        <f>'Public Bequests'!U19</f>
        <v>103.44361459967486</v>
      </c>
      <c r="Y17" s="123">
        <f>'Public Bequests'!V19</f>
        <v>96.89596211064608</v>
      </c>
      <c r="Z17" s="123">
        <f>'Public Bequests'!W19</f>
        <v>436.2916014169223</v>
      </c>
      <c r="AA17" s="123">
        <f>'Public Bequests'!X19</f>
        <v>224.5784094018144</v>
      </c>
      <c r="AB17" s="123">
        <f>'Public Bequests'!Y19</f>
        <v>364.7784707554749</v>
      </c>
      <c r="AC17" s="123">
        <f>'Public Bequests'!Z19</f>
        <v>618.1251737037185</v>
      </c>
      <c r="AD17" s="123">
        <f>'Public Bequests'!AA19</f>
        <v>924.3136072647334</v>
      </c>
      <c r="AE17" s="123">
        <f>'Public Bequests'!AB19</f>
        <v>1216.3042847744866</v>
      </c>
      <c r="AF17" s="123">
        <f>'Public Bequests'!AC19</f>
        <v>1385.6136853476864</v>
      </c>
      <c r="AG17" s="123">
        <f>'Public Bequests'!AD19</f>
        <v>1522.2808264722355</v>
      </c>
      <c r="AH17" s="123">
        <f>'Public Bequests'!AE19</f>
        <v>1643.1929889831488</v>
      </c>
      <c r="AI17" s="123">
        <f>'Public Bequests'!AF19</f>
        <v>1849.2207203250034</v>
      </c>
      <c r="AJ17" s="123">
        <f>'Public Bequests'!AG19</f>
        <v>1808.21535541278</v>
      </c>
      <c r="AK17" s="123">
        <f>'Public Bequests'!AH19</f>
        <v>1764.2535300446016</v>
      </c>
      <c r="AL17" s="123">
        <f>'Public Bequests'!AI19</f>
        <v>1502.1889100566398</v>
      </c>
      <c r="AM17" s="123">
        <f>'Public Bequests'!AJ19</f>
        <v>1175.8425814941272</v>
      </c>
      <c r="AN17" s="123">
        <f>'Public Bequests'!AK19</f>
        <v>1033.4908378901737</v>
      </c>
      <c r="AO17" s="123">
        <f>'Public Bequests'!AL19</f>
        <v>989.463257815301</v>
      </c>
      <c r="AP17" s="123">
        <f>'Public Bequests'!AM19</f>
        <v>927.4248020507654</v>
      </c>
      <c r="AQ17" s="123">
        <f>'Public Bequests'!AN19</f>
        <v>829.8969734323522</v>
      </c>
      <c r="AR17" s="123">
        <f>'Public Bequests'!AO19</f>
        <v>759.3409678249427</v>
      </c>
      <c r="AS17" s="123">
        <f>'Public Bequests'!AP19</f>
        <v>714.4785807188563</v>
      </c>
      <c r="AT17" s="123">
        <f>'Public Bequests'!AQ19</f>
        <v>465.9565690232658</v>
      </c>
      <c r="AU17" s="123">
        <f>'Public Bequests'!AR19</f>
        <v>333.2803976459414</v>
      </c>
      <c r="AV17" s="123">
        <f>'Public Bequests'!AS19</f>
        <v>176.59887033479268</v>
      </c>
      <c r="AW17" s="123">
        <f>'Public Bequests'!AT19</f>
        <v>103.45523543465491</v>
      </c>
      <c r="AX17" s="123">
        <f>'Public Bequests'!AU19</f>
        <v>-57.85216411358643</v>
      </c>
      <c r="AY17" s="123">
        <f>'Public Bequests'!AV19</f>
        <v>84.68154559030569</v>
      </c>
      <c r="AZ17" s="123">
        <f>'Public Bequests'!AW19</f>
        <v>75.11321098539621</v>
      </c>
      <c r="BA17" s="123">
        <f>'Public Bequests'!AX19</f>
        <v>162.58000779188782</v>
      </c>
      <c r="BB17" s="123">
        <f>'Public Bequests'!AY19</f>
        <v>140.88633601936243</v>
      </c>
      <c r="BC17" s="123">
        <f>'Public Bequests'!AZ19</f>
        <v>133.33208381431035</v>
      </c>
      <c r="BD17" s="123">
        <f>'Public Bequests'!BA19</f>
        <v>22.09136544774782</v>
      </c>
      <c r="BE17" s="123">
        <f>'Public Bequests'!BB19</f>
        <v>-25.852108271688802</v>
      </c>
      <c r="BF17" s="123">
        <f>'Public Bequests'!BC19</f>
        <v>-39.68330612873825</v>
      </c>
      <c r="BG17" s="123">
        <f>'Public Bequests'!BD19</f>
        <v>-237.040891421696</v>
      </c>
      <c r="BH17" s="123">
        <f>'Public Bequests'!BE19</f>
        <v>-172.79898701803762</v>
      </c>
      <c r="BI17" s="123">
        <f>'Public Bequests'!BF19</f>
        <v>-248.9544109072612</v>
      </c>
      <c r="BJ17" s="123">
        <f>'Public Bequests'!BG19</f>
        <v>-250.698032310053</v>
      </c>
      <c r="BK17" s="123">
        <f>'Public Bequests'!BH19</f>
        <v>-366.6087629287237</v>
      </c>
      <c r="BL17" s="123">
        <f>'Public Bequests'!BI19</f>
        <v>-224.79167562206564</v>
      </c>
      <c r="BM17" s="123">
        <f>'Public Bequests'!BJ19</f>
        <v>-479.5158562244768</v>
      </c>
      <c r="BN17" s="123">
        <f>'Public Bequests'!BK19</f>
        <v>-617.581121871179</v>
      </c>
      <c r="BO17" s="123">
        <f>'Public Bequests'!BL19</f>
        <v>-1027.5461927487167</v>
      </c>
      <c r="BP17" s="123">
        <f>'Public Bequests'!BM19</f>
        <v>-1370.3624357786653</v>
      </c>
      <c r="BQ17" s="123">
        <f>'Public Bequests'!BN19</f>
        <v>-1690.0463975087382</v>
      </c>
      <c r="BR17" s="123">
        <f>'Public Bequests'!BO19</f>
        <v>-1828.94436077977</v>
      </c>
      <c r="BS17" s="123">
        <f>'Public Bequests'!BP19</f>
        <v>-2011.9559532752983</v>
      </c>
      <c r="BT17" s="123">
        <f>'Public Bequests'!BQ19</f>
        <v>-2276.8123630868336</v>
      </c>
      <c r="BU17" s="123">
        <f>'Public Bequests'!BR19</f>
        <v>-2094.1024268784886</v>
      </c>
      <c r="BV17" s="123">
        <f>'Public Bequests'!BS19</f>
        <v>-2232.369100920067</v>
      </c>
      <c r="BW17" s="123">
        <f>'Public Bequests'!BT19</f>
        <v>-1925.9455171197542</v>
      </c>
      <c r="BX17" s="123">
        <f>'Public Bequests'!BU19</f>
        <v>-1740.6358783450366</v>
      </c>
      <c r="BY17" s="123">
        <f>'Public Bequests'!BV19</f>
        <v>-1577.5535130356977</v>
      </c>
      <c r="BZ17" s="123">
        <f>'Public Bequests'!BW19</f>
        <v>-1424.236991784255</v>
      </c>
      <c r="CA17" s="123">
        <f>'Public Bequests'!BX19</f>
        <v>-1433.6434641500755</v>
      </c>
      <c r="CB17" s="123">
        <f>'Public Bequests'!BY19</f>
        <v>-1309.842133984397</v>
      </c>
      <c r="CC17" s="123">
        <f>'Public Bequests'!BZ19</f>
        <v>-1260.014194555625</v>
      </c>
      <c r="CD17" s="123">
        <f>'Public Bequests'!CA19</f>
        <v>-1228.3359027804174</v>
      </c>
      <c r="CE17" s="123">
        <f>'Public Bequests'!CB19</f>
        <v>-1222.7350212362485</v>
      </c>
      <c r="CF17" s="123">
        <f>'Public Bequests'!CC19</f>
        <v>-1137.7917417910742</v>
      </c>
      <c r="CG17" s="123">
        <f>'Public Bequests'!CD19</f>
        <v>-1237.4834094220646</v>
      </c>
      <c r="CH17" s="123">
        <f>'Public Bequests'!CE19</f>
        <v>-1225.1775146869265</v>
      </c>
      <c r="CI17" s="123">
        <f>'Public Bequests'!CF19</f>
        <v>-1304.9128298865808</v>
      </c>
      <c r="CJ17" s="123">
        <f>'Public Bequests'!CG19</f>
        <v>-1463.0889577931196</v>
      </c>
      <c r="CK17" s="123">
        <f>'Public Bequests'!CH19</f>
        <v>-1626.994073638842</v>
      </c>
      <c r="CL17" s="123">
        <f>'Public Bequests'!CI19</f>
        <v>-1662.0924174990955</v>
      </c>
      <c r="CM17" s="123">
        <f>'Public Bequests'!CJ19</f>
        <v>-1654.3909506142413</v>
      </c>
      <c r="CN17" s="123">
        <f>'Public Bequests'!CK19</f>
        <v>-1113.4593816750908</v>
      </c>
      <c r="CO17" s="123">
        <f>'Public Bequests'!CL19</f>
        <v>-1131.4540402318405</v>
      </c>
      <c r="CP17" s="123">
        <f>'Public Bequests'!CM19</f>
        <v>-1204.8505315083917</v>
      </c>
      <c r="CQ17" s="123">
        <f>'Public Bequests'!CN19</f>
        <v>-1351.3626597263576</v>
      </c>
      <c r="CR17" s="123">
        <f>'Public Bequests'!CO19</f>
        <v>-1450.5445801358153</v>
      </c>
      <c r="CS17" s="123">
        <f>'Public Bequests'!CP19</f>
        <v>-1631.0079960974174</v>
      </c>
      <c r="CT17" s="123">
        <f>'Public Bequests'!CQ19</f>
        <v>-1764.8104346530977</v>
      </c>
      <c r="CU17" s="123">
        <f>'Public Bequests'!CR19</f>
        <v>-1898.0977186392788</v>
      </c>
      <c r="CV17" s="123">
        <f>'Public Bequests'!CS19</f>
        <v>-2084.5955874695273</v>
      </c>
      <c r="CW17" s="123">
        <f>'Public Bequests'!CT19</f>
        <v>-3029.0143866725107</v>
      </c>
      <c r="CX17" s="123">
        <f>'Public Bequests'!CU19</f>
        <v>0</v>
      </c>
      <c r="CY17" s="123">
        <f>'Public Bequests'!CV19</f>
        <v>0</v>
      </c>
      <c r="CZ17" s="123">
        <f>'Public Bequests'!CW19</f>
        <v>0</v>
      </c>
      <c r="DA17" s="123">
        <f>'Public Bequests'!CX19</f>
        <v>0</v>
      </c>
      <c r="DB17" s="123">
        <f>'Public Bequests'!CY19</f>
        <v>0</v>
      </c>
      <c r="DC17" s="123">
        <f>'Public Bequests'!CZ19</f>
        <v>0</v>
      </c>
      <c r="DD17" s="123">
        <f>'Public Bequests'!DA19</f>
        <v>0</v>
      </c>
      <c r="DE17" s="123">
        <f>'Public Bequests'!DB19</f>
        <v>0</v>
      </c>
      <c r="DF17" s="123">
        <f>'Public Bequests'!DC19</f>
        <v>0</v>
      </c>
      <c r="DG17" s="123">
        <f>'Public Bequests'!DD19</f>
        <v>0</v>
      </c>
      <c r="DH17" s="123">
        <f>'Public Bequests'!DE19</f>
        <v>0</v>
      </c>
      <c r="DI17" s="123">
        <f>'Public Bequests'!DF19</f>
        <v>0</v>
      </c>
      <c r="DJ17" s="123">
        <f>'Public Bequests'!DG19</f>
        <v>0</v>
      </c>
      <c r="DK17" s="123">
        <f>'Public Bequests'!DH19</f>
        <v>0</v>
      </c>
      <c r="DL17" s="123">
        <f>'Public Bequests'!DI19</f>
        <v>0</v>
      </c>
      <c r="DM17" s="123">
        <f>'Public Bequests'!DJ19</f>
        <v>0</v>
      </c>
      <c r="DN17" s="123">
        <f>'Public Bequests'!DK19</f>
        <v>0</v>
      </c>
      <c r="DO17" s="123">
        <f>'Public Bequests'!DL19</f>
        <v>0</v>
      </c>
      <c r="DP17" s="123">
        <f>'Public Bequests'!DM19</f>
        <v>0</v>
      </c>
      <c r="DQ17" s="123">
        <f>'Public Bequests'!DN19</f>
        <v>0</v>
      </c>
    </row>
    <row r="18" spans="1:121" ht="12.75">
      <c r="A18" s="125"/>
      <c r="B18" s="121"/>
      <c r="C18" s="122" t="str">
        <f t="shared" si="0"/>
        <v> --</v>
      </c>
      <c r="D18" s="123"/>
      <c r="E18" s="123"/>
      <c r="F18" s="123"/>
      <c r="G18" s="123"/>
      <c r="H18" s="126" t="str">
        <f aca="true" t="shared" si="1" ref="H18:H81">VLOOKUP(G18,AgeList,2,FALSE)</f>
        <v>-</v>
      </c>
      <c r="I18" s="126" t="str">
        <f aca="true" t="shared" si="2" ref="I18:I81">VLOOKUP(G18,AgeList,3,FALSE)</f>
        <v>-</v>
      </c>
      <c r="J18" s="127"/>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23"/>
      <c r="CS18" s="123"/>
      <c r="CT18" s="123"/>
      <c r="CU18" s="123"/>
      <c r="CV18" s="123"/>
      <c r="CW18" s="123"/>
      <c r="CX18" s="123"/>
      <c r="CY18" s="123"/>
      <c r="CZ18" s="123"/>
      <c r="DA18" s="123"/>
      <c r="DB18" s="123"/>
      <c r="DC18" s="123"/>
      <c r="DD18" s="123"/>
      <c r="DE18" s="123"/>
      <c r="DF18" s="123"/>
      <c r="DG18" s="123"/>
      <c r="DH18" s="123"/>
      <c r="DI18" s="123"/>
      <c r="DJ18" s="123"/>
      <c r="DK18" s="123"/>
      <c r="DL18" s="123"/>
      <c r="DM18" s="123"/>
      <c r="DN18" s="123"/>
      <c r="DO18" s="123"/>
      <c r="DP18" s="123"/>
      <c r="DQ18" s="123"/>
    </row>
    <row r="19" spans="1:121" ht="12.75">
      <c r="A19" s="125"/>
      <c r="B19" s="121"/>
      <c r="C19" s="122" t="str">
        <f t="shared" si="0"/>
        <v> --</v>
      </c>
      <c r="D19" s="123"/>
      <c r="E19" s="123"/>
      <c r="F19" s="123"/>
      <c r="G19" s="123"/>
      <c r="H19" s="126" t="str">
        <f t="shared" si="1"/>
        <v>-</v>
      </c>
      <c r="I19" s="126" t="str">
        <f t="shared" si="2"/>
        <v>-</v>
      </c>
      <c r="J19" s="127"/>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c r="DI19" s="123"/>
      <c r="DJ19" s="123"/>
      <c r="DK19" s="123"/>
      <c r="DL19" s="123"/>
      <c r="DM19" s="123"/>
      <c r="DN19" s="123"/>
      <c r="DO19" s="123"/>
      <c r="DP19" s="123"/>
      <c r="DQ19" s="123"/>
    </row>
    <row r="20" spans="1:121" ht="12.75">
      <c r="A20" s="125"/>
      <c r="B20" s="121"/>
      <c r="C20" s="122" t="str">
        <f t="shared" si="0"/>
        <v> --</v>
      </c>
      <c r="D20" s="123"/>
      <c r="E20" s="123"/>
      <c r="F20" s="123"/>
      <c r="G20" s="123"/>
      <c r="H20" s="126" t="str">
        <f t="shared" si="1"/>
        <v>-</v>
      </c>
      <c r="I20" s="126" t="str">
        <f t="shared" si="2"/>
        <v>-</v>
      </c>
      <c r="J20" s="127"/>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row>
    <row r="21" spans="1:121" ht="12.75">
      <c r="A21" s="125"/>
      <c r="B21" s="121"/>
      <c r="C21" s="122" t="str">
        <f t="shared" si="0"/>
        <v> --</v>
      </c>
      <c r="D21" s="123"/>
      <c r="E21" s="123"/>
      <c r="F21" s="123"/>
      <c r="G21" s="123"/>
      <c r="H21" s="126" t="str">
        <f t="shared" si="1"/>
        <v>-</v>
      </c>
      <c r="I21" s="126" t="str">
        <f t="shared" si="2"/>
        <v>-</v>
      </c>
      <c r="J21" s="127"/>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c r="BZ21" s="123"/>
      <c r="CA21" s="123"/>
      <c r="CB21" s="123"/>
      <c r="CC21" s="123"/>
      <c r="CD21" s="123"/>
      <c r="CE21" s="123"/>
      <c r="CF21" s="123"/>
      <c r="CG21" s="123"/>
      <c r="CH21" s="123"/>
      <c r="CI21" s="123"/>
      <c r="CJ21" s="123"/>
      <c r="CK21" s="123"/>
      <c r="CL21" s="123"/>
      <c r="CM21" s="123"/>
      <c r="CN21" s="123"/>
      <c r="CO21" s="123"/>
      <c r="CP21" s="123"/>
      <c r="CQ21" s="123"/>
      <c r="CR21" s="123"/>
      <c r="CS21" s="123"/>
      <c r="CT21" s="123"/>
      <c r="CU21" s="123"/>
      <c r="CV21" s="123"/>
      <c r="CW21" s="123"/>
      <c r="CX21" s="123"/>
      <c r="CY21" s="123"/>
      <c r="CZ21" s="123"/>
      <c r="DA21" s="123"/>
      <c r="DB21" s="123"/>
      <c r="DC21" s="123"/>
      <c r="DD21" s="123"/>
      <c r="DE21" s="123"/>
      <c r="DF21" s="123"/>
      <c r="DG21" s="123"/>
      <c r="DH21" s="123"/>
      <c r="DI21" s="123"/>
      <c r="DJ21" s="123"/>
      <c r="DK21" s="123"/>
      <c r="DL21" s="123"/>
      <c r="DM21" s="123"/>
      <c r="DN21" s="123"/>
      <c r="DO21" s="123"/>
      <c r="DP21" s="123"/>
      <c r="DQ21" s="123"/>
    </row>
    <row r="22" spans="1:121" ht="12.75">
      <c r="A22" s="125"/>
      <c r="B22" s="121"/>
      <c r="C22" s="122" t="str">
        <f t="shared" si="0"/>
        <v> --</v>
      </c>
      <c r="D22" s="123"/>
      <c r="E22" s="123"/>
      <c r="F22" s="123"/>
      <c r="G22" s="123"/>
      <c r="H22" s="126" t="str">
        <f t="shared" si="1"/>
        <v>-</v>
      </c>
      <c r="I22" s="126" t="str">
        <f t="shared" si="2"/>
        <v>-</v>
      </c>
      <c r="J22" s="127"/>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c r="CM22" s="123"/>
      <c r="CN22" s="123"/>
      <c r="CO22" s="123"/>
      <c r="CP22" s="123"/>
      <c r="CQ22" s="123"/>
      <c r="CR22" s="123"/>
      <c r="CS22" s="123"/>
      <c r="CT22" s="123"/>
      <c r="CU22" s="123"/>
      <c r="CV22" s="123"/>
      <c r="CW22" s="123"/>
      <c r="CX22" s="123"/>
      <c r="CY22" s="123"/>
      <c r="CZ22" s="123"/>
      <c r="DA22" s="123"/>
      <c r="DB22" s="123"/>
      <c r="DC22" s="123"/>
      <c r="DD22" s="123"/>
      <c r="DE22" s="123"/>
      <c r="DF22" s="123"/>
      <c r="DG22" s="123"/>
      <c r="DH22" s="123"/>
      <c r="DI22" s="123"/>
      <c r="DJ22" s="123"/>
      <c r="DK22" s="123"/>
      <c r="DL22" s="123"/>
      <c r="DM22" s="123"/>
      <c r="DN22" s="123"/>
      <c r="DO22" s="123"/>
      <c r="DP22" s="123"/>
      <c r="DQ22" s="123"/>
    </row>
    <row r="23" spans="1:121" ht="12.75">
      <c r="A23" s="125"/>
      <c r="B23" s="121"/>
      <c r="C23" s="122" t="str">
        <f t="shared" si="0"/>
        <v> --</v>
      </c>
      <c r="D23" s="123"/>
      <c r="E23" s="123"/>
      <c r="F23" s="123"/>
      <c r="G23" s="123"/>
      <c r="H23" s="126" t="str">
        <f t="shared" si="1"/>
        <v>-</v>
      </c>
      <c r="I23" s="126" t="str">
        <f t="shared" si="2"/>
        <v>-</v>
      </c>
      <c r="J23" s="127"/>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3"/>
      <c r="CO23" s="123"/>
      <c r="CP23" s="123"/>
      <c r="CQ23" s="123"/>
      <c r="CR23" s="123"/>
      <c r="CS23" s="123"/>
      <c r="CT23" s="123"/>
      <c r="CU23" s="123"/>
      <c r="CV23" s="123"/>
      <c r="CW23" s="123"/>
      <c r="CX23" s="123"/>
      <c r="CY23" s="123"/>
      <c r="CZ23" s="123"/>
      <c r="DA23" s="123"/>
      <c r="DB23" s="123"/>
      <c r="DC23" s="123"/>
      <c r="DD23" s="123"/>
      <c r="DE23" s="123"/>
      <c r="DF23" s="123"/>
      <c r="DG23" s="123"/>
      <c r="DH23" s="123"/>
      <c r="DI23" s="123"/>
      <c r="DJ23" s="123"/>
      <c r="DK23" s="123"/>
      <c r="DL23" s="123"/>
      <c r="DM23" s="123"/>
      <c r="DN23" s="123"/>
      <c r="DO23" s="123"/>
      <c r="DP23" s="123"/>
      <c r="DQ23" s="123"/>
    </row>
    <row r="24" spans="1:121" ht="12.75">
      <c r="A24" s="125"/>
      <c r="B24" s="121"/>
      <c r="C24" s="122" t="str">
        <f t="shared" si="0"/>
        <v> --</v>
      </c>
      <c r="D24" s="123"/>
      <c r="E24" s="123"/>
      <c r="F24" s="123"/>
      <c r="G24" s="123"/>
      <c r="H24" s="126" t="str">
        <f t="shared" si="1"/>
        <v>-</v>
      </c>
      <c r="I24" s="126" t="str">
        <f t="shared" si="2"/>
        <v>-</v>
      </c>
      <c r="J24" s="127"/>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c r="CP24" s="123"/>
      <c r="CQ24" s="123"/>
      <c r="CR24" s="123"/>
      <c r="CS24" s="123"/>
      <c r="CT24" s="123"/>
      <c r="CU24" s="123"/>
      <c r="CV24" s="123"/>
      <c r="CW24" s="123"/>
      <c r="CX24" s="123"/>
      <c r="CY24" s="123"/>
      <c r="CZ24" s="123"/>
      <c r="DA24" s="123"/>
      <c r="DB24" s="123"/>
      <c r="DC24" s="123"/>
      <c r="DD24" s="123"/>
      <c r="DE24" s="123"/>
      <c r="DF24" s="123"/>
      <c r="DG24" s="123"/>
      <c r="DH24" s="123"/>
      <c r="DI24" s="123"/>
      <c r="DJ24" s="123"/>
      <c r="DK24" s="123"/>
      <c r="DL24" s="123"/>
      <c r="DM24" s="123"/>
      <c r="DN24" s="123"/>
      <c r="DO24" s="123"/>
      <c r="DP24" s="123"/>
      <c r="DQ24" s="123"/>
    </row>
    <row r="25" spans="1:121" ht="12.75">
      <c r="A25" s="125"/>
      <c r="B25" s="121"/>
      <c r="C25" s="122" t="str">
        <f t="shared" si="0"/>
        <v> --</v>
      </c>
      <c r="D25" s="123"/>
      <c r="E25" s="123"/>
      <c r="F25" s="123"/>
      <c r="G25" s="123"/>
      <c r="H25" s="126" t="str">
        <f t="shared" si="1"/>
        <v>-</v>
      </c>
      <c r="I25" s="126" t="str">
        <f t="shared" si="2"/>
        <v>-</v>
      </c>
      <c r="J25" s="127"/>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3"/>
      <c r="CO25" s="123"/>
      <c r="CP25" s="123"/>
      <c r="CQ25" s="123"/>
      <c r="CR25" s="123"/>
      <c r="CS25" s="123"/>
      <c r="CT25" s="123"/>
      <c r="CU25" s="123"/>
      <c r="CV25" s="123"/>
      <c r="CW25" s="123"/>
      <c r="CX25" s="123"/>
      <c r="CY25" s="123"/>
      <c r="CZ25" s="123"/>
      <c r="DA25" s="123"/>
      <c r="DB25" s="123"/>
      <c r="DC25" s="123"/>
      <c r="DD25" s="123"/>
      <c r="DE25" s="123"/>
      <c r="DF25" s="123"/>
      <c r="DG25" s="123"/>
      <c r="DH25" s="123"/>
      <c r="DI25" s="123"/>
      <c r="DJ25" s="123"/>
      <c r="DK25" s="123"/>
      <c r="DL25" s="123"/>
      <c r="DM25" s="123"/>
      <c r="DN25" s="123"/>
      <c r="DO25" s="123"/>
      <c r="DP25" s="123"/>
      <c r="DQ25" s="123"/>
    </row>
    <row r="26" spans="1:121" ht="12.75">
      <c r="A26" s="125"/>
      <c r="B26" s="121"/>
      <c r="C26" s="122" t="str">
        <f t="shared" si="0"/>
        <v> --</v>
      </c>
      <c r="D26" s="123"/>
      <c r="E26" s="123"/>
      <c r="F26" s="123"/>
      <c r="G26" s="123"/>
      <c r="H26" s="126" t="str">
        <f t="shared" si="1"/>
        <v>-</v>
      </c>
      <c r="I26" s="126" t="str">
        <f t="shared" si="2"/>
        <v>-</v>
      </c>
      <c r="J26" s="127"/>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c r="CN26" s="123"/>
      <c r="CO26" s="123"/>
      <c r="CP26" s="123"/>
      <c r="CQ26" s="123"/>
      <c r="CR26" s="123"/>
      <c r="CS26" s="123"/>
      <c r="CT26" s="123"/>
      <c r="CU26" s="123"/>
      <c r="CV26" s="123"/>
      <c r="CW26" s="123"/>
      <c r="CX26" s="123"/>
      <c r="CY26" s="123"/>
      <c r="CZ26" s="123"/>
      <c r="DA26" s="123"/>
      <c r="DB26" s="123"/>
      <c r="DC26" s="123"/>
      <c r="DD26" s="123"/>
      <c r="DE26" s="123"/>
      <c r="DF26" s="123"/>
      <c r="DG26" s="123"/>
      <c r="DH26" s="123"/>
      <c r="DI26" s="123"/>
      <c r="DJ26" s="123"/>
      <c r="DK26" s="123"/>
      <c r="DL26" s="123"/>
      <c r="DM26" s="123"/>
      <c r="DN26" s="123"/>
      <c r="DO26" s="123"/>
      <c r="DP26" s="123"/>
      <c r="DQ26" s="123"/>
    </row>
    <row r="27" spans="1:121" ht="12.75">
      <c r="A27" s="125"/>
      <c r="B27" s="121"/>
      <c r="C27" s="122" t="str">
        <f t="shared" si="0"/>
        <v> --</v>
      </c>
      <c r="D27" s="123"/>
      <c r="E27" s="123"/>
      <c r="F27" s="123"/>
      <c r="G27" s="123"/>
      <c r="H27" s="126" t="str">
        <f t="shared" si="1"/>
        <v>-</v>
      </c>
      <c r="I27" s="126" t="str">
        <f t="shared" si="2"/>
        <v>-</v>
      </c>
      <c r="J27" s="127"/>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c r="CV27" s="123"/>
      <c r="CW27" s="123"/>
      <c r="CX27" s="123"/>
      <c r="CY27" s="123"/>
      <c r="CZ27" s="123"/>
      <c r="DA27" s="123"/>
      <c r="DB27" s="123"/>
      <c r="DC27" s="123"/>
      <c r="DD27" s="123"/>
      <c r="DE27" s="123"/>
      <c r="DF27" s="123"/>
      <c r="DG27" s="123"/>
      <c r="DH27" s="123"/>
      <c r="DI27" s="123"/>
      <c r="DJ27" s="123"/>
      <c r="DK27" s="123"/>
      <c r="DL27" s="123"/>
      <c r="DM27" s="123"/>
      <c r="DN27" s="123"/>
      <c r="DO27" s="123"/>
      <c r="DP27" s="123"/>
      <c r="DQ27" s="123"/>
    </row>
    <row r="28" spans="1:121" ht="12.75">
      <c r="A28" s="125"/>
      <c r="B28" s="121"/>
      <c r="C28" s="122" t="str">
        <f t="shared" si="0"/>
        <v> --</v>
      </c>
      <c r="D28" s="123"/>
      <c r="E28" s="123"/>
      <c r="F28" s="123"/>
      <c r="G28" s="123"/>
      <c r="H28" s="126" t="str">
        <f t="shared" si="1"/>
        <v>-</v>
      </c>
      <c r="I28" s="126" t="str">
        <f t="shared" si="2"/>
        <v>-</v>
      </c>
      <c r="J28" s="127"/>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123"/>
      <c r="CL28" s="123"/>
      <c r="CM28" s="123"/>
      <c r="CN28" s="123"/>
      <c r="CO28" s="123"/>
      <c r="CP28" s="123"/>
      <c r="CQ28" s="123"/>
      <c r="CR28" s="123"/>
      <c r="CS28" s="123"/>
      <c r="CT28" s="123"/>
      <c r="CU28" s="123"/>
      <c r="CV28" s="123"/>
      <c r="CW28" s="123"/>
      <c r="CX28" s="123"/>
      <c r="CY28" s="123"/>
      <c r="CZ28" s="123"/>
      <c r="DA28" s="123"/>
      <c r="DB28" s="123"/>
      <c r="DC28" s="123"/>
      <c r="DD28" s="123"/>
      <c r="DE28" s="123"/>
      <c r="DF28" s="123"/>
      <c r="DG28" s="123"/>
      <c r="DH28" s="123"/>
      <c r="DI28" s="123"/>
      <c r="DJ28" s="123"/>
      <c r="DK28" s="123"/>
      <c r="DL28" s="123"/>
      <c r="DM28" s="123"/>
      <c r="DN28" s="123"/>
      <c r="DO28" s="123"/>
      <c r="DP28" s="123"/>
      <c r="DQ28" s="123"/>
    </row>
    <row r="29" spans="1:121" ht="12.75">
      <c r="A29" s="125"/>
      <c r="B29" s="121"/>
      <c r="C29" s="122" t="str">
        <f t="shared" si="0"/>
        <v> --</v>
      </c>
      <c r="D29" s="123"/>
      <c r="E29" s="123"/>
      <c r="F29" s="123"/>
      <c r="G29" s="123"/>
      <c r="H29" s="126" t="str">
        <f t="shared" si="1"/>
        <v>-</v>
      </c>
      <c r="I29" s="126" t="str">
        <f t="shared" si="2"/>
        <v>-</v>
      </c>
      <c r="J29" s="127"/>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row>
    <row r="30" spans="1:121" ht="12.75">
      <c r="A30" s="125"/>
      <c r="B30" s="121"/>
      <c r="C30" s="122" t="str">
        <f t="shared" si="0"/>
        <v> --</v>
      </c>
      <c r="D30" s="123"/>
      <c r="E30" s="123"/>
      <c r="F30" s="123"/>
      <c r="G30" s="123"/>
      <c r="H30" s="126" t="str">
        <f t="shared" si="1"/>
        <v>-</v>
      </c>
      <c r="I30" s="126" t="str">
        <f t="shared" si="2"/>
        <v>-</v>
      </c>
      <c r="J30" s="127"/>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3"/>
      <c r="CM30" s="123"/>
      <c r="CN30" s="123"/>
      <c r="CO30" s="123"/>
      <c r="CP30" s="123"/>
      <c r="CQ30" s="123"/>
      <c r="CR30" s="123"/>
      <c r="CS30" s="123"/>
      <c r="CT30" s="123"/>
      <c r="CU30" s="123"/>
      <c r="CV30" s="123"/>
      <c r="CW30" s="123"/>
      <c r="CX30" s="123"/>
      <c r="CY30" s="123"/>
      <c r="CZ30" s="123"/>
      <c r="DA30" s="123"/>
      <c r="DB30" s="123"/>
      <c r="DC30" s="123"/>
      <c r="DD30" s="123"/>
      <c r="DE30" s="123"/>
      <c r="DF30" s="123"/>
      <c r="DG30" s="123"/>
      <c r="DH30" s="123"/>
      <c r="DI30" s="123"/>
      <c r="DJ30" s="123"/>
      <c r="DK30" s="123"/>
      <c r="DL30" s="123"/>
      <c r="DM30" s="123"/>
      <c r="DN30" s="123"/>
      <c r="DO30" s="123"/>
      <c r="DP30" s="123"/>
      <c r="DQ30" s="123"/>
    </row>
    <row r="31" spans="1:121" ht="12.75">
      <c r="A31" s="125"/>
      <c r="B31" s="121"/>
      <c r="C31" s="122" t="str">
        <f t="shared" si="0"/>
        <v> --</v>
      </c>
      <c r="D31" s="123"/>
      <c r="E31" s="123"/>
      <c r="F31" s="123"/>
      <c r="G31" s="123"/>
      <c r="H31" s="126" t="str">
        <f t="shared" si="1"/>
        <v>-</v>
      </c>
      <c r="I31" s="126" t="str">
        <f t="shared" si="2"/>
        <v>-</v>
      </c>
      <c r="J31" s="127"/>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c r="CD31" s="123"/>
      <c r="CE31" s="123"/>
      <c r="CF31" s="123"/>
      <c r="CG31" s="123"/>
      <c r="CH31" s="123"/>
      <c r="CI31" s="123"/>
      <c r="CJ31" s="123"/>
      <c r="CK31" s="123"/>
      <c r="CL31" s="123"/>
      <c r="CM31" s="123"/>
      <c r="CN31" s="123"/>
      <c r="CO31" s="123"/>
      <c r="CP31" s="123"/>
      <c r="CQ31" s="123"/>
      <c r="CR31" s="123"/>
      <c r="CS31" s="123"/>
      <c r="CT31" s="123"/>
      <c r="CU31" s="123"/>
      <c r="CV31" s="123"/>
      <c r="CW31" s="123"/>
      <c r="CX31" s="123"/>
      <c r="CY31" s="123"/>
      <c r="CZ31" s="123"/>
      <c r="DA31" s="123"/>
      <c r="DB31" s="123"/>
      <c r="DC31" s="123"/>
      <c r="DD31" s="123"/>
      <c r="DE31" s="123"/>
      <c r="DF31" s="123"/>
      <c r="DG31" s="123"/>
      <c r="DH31" s="123"/>
      <c r="DI31" s="123"/>
      <c r="DJ31" s="123"/>
      <c r="DK31" s="123"/>
      <c r="DL31" s="123"/>
      <c r="DM31" s="123"/>
      <c r="DN31" s="123"/>
      <c r="DO31" s="123"/>
      <c r="DP31" s="123"/>
      <c r="DQ31" s="123"/>
    </row>
    <row r="32" spans="1:121" ht="12.75">
      <c r="A32" s="125"/>
      <c r="B32" s="121"/>
      <c r="C32" s="122" t="str">
        <f t="shared" si="0"/>
        <v> --</v>
      </c>
      <c r="D32" s="123"/>
      <c r="E32" s="123"/>
      <c r="F32" s="123"/>
      <c r="G32" s="123"/>
      <c r="H32" s="126" t="str">
        <f t="shared" si="1"/>
        <v>-</v>
      </c>
      <c r="I32" s="126" t="str">
        <f t="shared" si="2"/>
        <v>-</v>
      </c>
      <c r="J32" s="127"/>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c r="CD32" s="123"/>
      <c r="CE32" s="123"/>
      <c r="CF32" s="123"/>
      <c r="CG32" s="123"/>
      <c r="CH32" s="123"/>
      <c r="CI32" s="123"/>
      <c r="CJ32" s="123"/>
      <c r="CK32" s="123"/>
      <c r="CL32" s="123"/>
      <c r="CM32" s="123"/>
      <c r="CN32" s="123"/>
      <c r="CO32" s="123"/>
      <c r="CP32" s="123"/>
      <c r="CQ32" s="123"/>
      <c r="CR32" s="123"/>
      <c r="CS32" s="123"/>
      <c r="CT32" s="123"/>
      <c r="CU32" s="123"/>
      <c r="CV32" s="123"/>
      <c r="CW32" s="123"/>
      <c r="CX32" s="123"/>
      <c r="CY32" s="123"/>
      <c r="CZ32" s="123"/>
      <c r="DA32" s="123"/>
      <c r="DB32" s="123"/>
      <c r="DC32" s="123"/>
      <c r="DD32" s="123"/>
      <c r="DE32" s="123"/>
      <c r="DF32" s="123"/>
      <c r="DG32" s="123"/>
      <c r="DH32" s="123"/>
      <c r="DI32" s="123"/>
      <c r="DJ32" s="123"/>
      <c r="DK32" s="123"/>
      <c r="DL32" s="123"/>
      <c r="DM32" s="123"/>
      <c r="DN32" s="123"/>
      <c r="DO32" s="123"/>
      <c r="DP32" s="123"/>
      <c r="DQ32" s="123"/>
    </row>
    <row r="33" spans="1:121" ht="12.75">
      <c r="A33" s="125"/>
      <c r="B33" s="121"/>
      <c r="C33" s="122" t="str">
        <f t="shared" si="0"/>
        <v> --</v>
      </c>
      <c r="D33" s="123"/>
      <c r="E33" s="123"/>
      <c r="F33" s="123"/>
      <c r="G33" s="123"/>
      <c r="H33" s="126" t="str">
        <f t="shared" si="1"/>
        <v>-</v>
      </c>
      <c r="I33" s="126" t="str">
        <f t="shared" si="2"/>
        <v>-</v>
      </c>
      <c r="J33" s="127"/>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23"/>
      <c r="BY33" s="123"/>
      <c r="BZ33" s="123"/>
      <c r="CA33" s="123"/>
      <c r="CB33" s="123"/>
      <c r="CC33" s="123"/>
      <c r="CD33" s="123"/>
      <c r="CE33" s="123"/>
      <c r="CF33" s="123"/>
      <c r="CG33" s="123"/>
      <c r="CH33" s="123"/>
      <c r="CI33" s="123"/>
      <c r="CJ33" s="123"/>
      <c r="CK33" s="123"/>
      <c r="CL33" s="123"/>
      <c r="CM33" s="123"/>
      <c r="CN33" s="123"/>
      <c r="CO33" s="123"/>
      <c r="CP33" s="123"/>
      <c r="CQ33" s="123"/>
      <c r="CR33" s="123"/>
      <c r="CS33" s="123"/>
      <c r="CT33" s="123"/>
      <c r="CU33" s="123"/>
      <c r="CV33" s="123"/>
      <c r="CW33" s="123"/>
      <c r="CX33" s="123"/>
      <c r="CY33" s="123"/>
      <c r="CZ33" s="123"/>
      <c r="DA33" s="123"/>
      <c r="DB33" s="123"/>
      <c r="DC33" s="123"/>
      <c r="DD33" s="123"/>
      <c r="DE33" s="123"/>
      <c r="DF33" s="123"/>
      <c r="DG33" s="123"/>
      <c r="DH33" s="123"/>
      <c r="DI33" s="123"/>
      <c r="DJ33" s="123"/>
      <c r="DK33" s="123"/>
      <c r="DL33" s="123"/>
      <c r="DM33" s="123"/>
      <c r="DN33" s="123"/>
      <c r="DO33" s="123"/>
      <c r="DP33" s="123"/>
      <c r="DQ33" s="123"/>
    </row>
    <row r="34" spans="1:121" ht="12.75">
      <c r="A34" s="125"/>
      <c r="B34" s="121"/>
      <c r="C34" s="122" t="str">
        <f t="shared" si="0"/>
        <v> --</v>
      </c>
      <c r="D34" s="123"/>
      <c r="E34" s="123"/>
      <c r="F34" s="123"/>
      <c r="G34" s="123"/>
      <c r="H34" s="126" t="str">
        <f t="shared" si="1"/>
        <v>-</v>
      </c>
      <c r="I34" s="126" t="str">
        <f t="shared" si="2"/>
        <v>-</v>
      </c>
      <c r="J34" s="127"/>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3"/>
      <c r="CY34" s="123"/>
      <c r="CZ34" s="123"/>
      <c r="DA34" s="123"/>
      <c r="DB34" s="123"/>
      <c r="DC34" s="123"/>
      <c r="DD34" s="123"/>
      <c r="DE34" s="123"/>
      <c r="DF34" s="123"/>
      <c r="DG34" s="123"/>
      <c r="DH34" s="123"/>
      <c r="DI34" s="123"/>
      <c r="DJ34" s="123"/>
      <c r="DK34" s="123"/>
      <c r="DL34" s="123"/>
      <c r="DM34" s="123"/>
      <c r="DN34" s="123"/>
      <c r="DO34" s="123"/>
      <c r="DP34" s="123"/>
      <c r="DQ34" s="123"/>
    </row>
    <row r="35" spans="1:121" ht="12.75">
      <c r="A35" s="125"/>
      <c r="B35" s="121"/>
      <c r="C35" s="122" t="str">
        <f t="shared" si="0"/>
        <v> --</v>
      </c>
      <c r="D35" s="123"/>
      <c r="E35" s="123"/>
      <c r="F35" s="123"/>
      <c r="G35" s="123"/>
      <c r="H35" s="126" t="str">
        <f t="shared" si="1"/>
        <v>-</v>
      </c>
      <c r="I35" s="126" t="str">
        <f t="shared" si="2"/>
        <v>-</v>
      </c>
      <c r="J35" s="127"/>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23"/>
      <c r="DG35" s="123"/>
      <c r="DH35" s="123"/>
      <c r="DI35" s="123"/>
      <c r="DJ35" s="123"/>
      <c r="DK35" s="123"/>
      <c r="DL35" s="123"/>
      <c r="DM35" s="123"/>
      <c r="DN35" s="123"/>
      <c r="DO35" s="123"/>
      <c r="DP35" s="123"/>
      <c r="DQ35" s="123"/>
    </row>
    <row r="36" spans="1:121" ht="12.75">
      <c r="A36" s="125"/>
      <c r="B36" s="121"/>
      <c r="C36" s="122" t="str">
        <f t="shared" si="0"/>
        <v> --</v>
      </c>
      <c r="D36" s="123"/>
      <c r="E36" s="123"/>
      <c r="F36" s="123"/>
      <c r="G36" s="123"/>
      <c r="H36" s="126" t="str">
        <f t="shared" si="1"/>
        <v>-</v>
      </c>
      <c r="I36" s="126" t="str">
        <f t="shared" si="2"/>
        <v>-</v>
      </c>
      <c r="J36" s="127"/>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123"/>
      <c r="CM36" s="123"/>
      <c r="CN36" s="123"/>
      <c r="CO36" s="123"/>
      <c r="CP36" s="123"/>
      <c r="CQ36" s="123"/>
      <c r="CR36" s="123"/>
      <c r="CS36" s="123"/>
      <c r="CT36" s="123"/>
      <c r="CU36" s="123"/>
      <c r="CV36" s="123"/>
      <c r="CW36" s="123"/>
      <c r="CX36" s="123"/>
      <c r="CY36" s="123"/>
      <c r="CZ36" s="123"/>
      <c r="DA36" s="123"/>
      <c r="DB36" s="123"/>
      <c r="DC36" s="123"/>
      <c r="DD36" s="123"/>
      <c r="DE36" s="123"/>
      <c r="DF36" s="123"/>
      <c r="DG36" s="123"/>
      <c r="DH36" s="123"/>
      <c r="DI36" s="123"/>
      <c r="DJ36" s="123"/>
      <c r="DK36" s="123"/>
      <c r="DL36" s="123"/>
      <c r="DM36" s="123"/>
      <c r="DN36" s="123"/>
      <c r="DO36" s="123"/>
      <c r="DP36" s="123"/>
      <c r="DQ36" s="123"/>
    </row>
    <row r="37" spans="1:121" ht="12.75">
      <c r="A37" s="125"/>
      <c r="B37" s="121"/>
      <c r="C37" s="122" t="str">
        <f t="shared" si="0"/>
        <v> --</v>
      </c>
      <c r="D37" s="123"/>
      <c r="E37" s="123"/>
      <c r="F37" s="123"/>
      <c r="G37" s="123"/>
      <c r="H37" s="126" t="str">
        <f t="shared" si="1"/>
        <v>-</v>
      </c>
      <c r="I37" s="126" t="str">
        <f t="shared" si="2"/>
        <v>-</v>
      </c>
      <c r="J37" s="127"/>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c r="CD37" s="123"/>
      <c r="CE37" s="123"/>
      <c r="CF37" s="123"/>
      <c r="CG37" s="123"/>
      <c r="CH37" s="123"/>
      <c r="CI37" s="123"/>
      <c r="CJ37" s="123"/>
      <c r="CK37" s="123"/>
      <c r="CL37" s="123"/>
      <c r="CM37" s="123"/>
      <c r="CN37" s="123"/>
      <c r="CO37" s="123"/>
      <c r="CP37" s="123"/>
      <c r="CQ37" s="123"/>
      <c r="CR37" s="123"/>
      <c r="CS37" s="123"/>
      <c r="CT37" s="123"/>
      <c r="CU37" s="123"/>
      <c r="CV37" s="123"/>
      <c r="CW37" s="123"/>
      <c r="CX37" s="123"/>
      <c r="CY37" s="123"/>
      <c r="CZ37" s="123"/>
      <c r="DA37" s="123"/>
      <c r="DB37" s="123"/>
      <c r="DC37" s="123"/>
      <c r="DD37" s="123"/>
      <c r="DE37" s="123"/>
      <c r="DF37" s="123"/>
      <c r="DG37" s="123"/>
      <c r="DH37" s="123"/>
      <c r="DI37" s="123"/>
      <c r="DJ37" s="123"/>
      <c r="DK37" s="123"/>
      <c r="DL37" s="123"/>
      <c r="DM37" s="123"/>
      <c r="DN37" s="123"/>
      <c r="DO37" s="123"/>
      <c r="DP37" s="123"/>
      <c r="DQ37" s="123"/>
    </row>
    <row r="38" spans="1:121" ht="12.75">
      <c r="A38" s="125"/>
      <c r="B38" s="121"/>
      <c r="C38" s="122" t="str">
        <f t="shared" si="0"/>
        <v> --</v>
      </c>
      <c r="D38" s="123"/>
      <c r="E38" s="123"/>
      <c r="F38" s="123"/>
      <c r="G38" s="123"/>
      <c r="H38" s="126" t="str">
        <f t="shared" si="1"/>
        <v>-</v>
      </c>
      <c r="I38" s="126" t="str">
        <f t="shared" si="2"/>
        <v>-</v>
      </c>
      <c r="J38" s="127"/>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123"/>
      <c r="CN38" s="123"/>
      <c r="CO38" s="123"/>
      <c r="CP38" s="123"/>
      <c r="CQ38" s="123"/>
      <c r="CR38" s="123"/>
      <c r="CS38" s="123"/>
      <c r="CT38" s="123"/>
      <c r="CU38" s="123"/>
      <c r="CV38" s="123"/>
      <c r="CW38" s="123"/>
      <c r="CX38" s="123"/>
      <c r="CY38" s="123"/>
      <c r="CZ38" s="123"/>
      <c r="DA38" s="123"/>
      <c r="DB38" s="123"/>
      <c r="DC38" s="123"/>
      <c r="DD38" s="123"/>
      <c r="DE38" s="123"/>
      <c r="DF38" s="123"/>
      <c r="DG38" s="123"/>
      <c r="DH38" s="123"/>
      <c r="DI38" s="123"/>
      <c r="DJ38" s="123"/>
      <c r="DK38" s="123"/>
      <c r="DL38" s="123"/>
      <c r="DM38" s="123"/>
      <c r="DN38" s="123"/>
      <c r="DO38" s="123"/>
      <c r="DP38" s="123"/>
      <c r="DQ38" s="123"/>
    </row>
    <row r="39" spans="1:121" ht="12.75">
      <c r="A39" s="125"/>
      <c r="B39" s="121"/>
      <c r="C39" s="122" t="str">
        <f t="shared" si="0"/>
        <v> --</v>
      </c>
      <c r="D39" s="123"/>
      <c r="E39" s="123"/>
      <c r="F39" s="123"/>
      <c r="G39" s="123"/>
      <c r="H39" s="126" t="str">
        <f t="shared" si="1"/>
        <v>-</v>
      </c>
      <c r="I39" s="126" t="str">
        <f t="shared" si="2"/>
        <v>-</v>
      </c>
      <c r="J39" s="127"/>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c r="CD39" s="123"/>
      <c r="CE39" s="123"/>
      <c r="CF39" s="123"/>
      <c r="CG39" s="123"/>
      <c r="CH39" s="123"/>
      <c r="CI39" s="123"/>
      <c r="CJ39" s="123"/>
      <c r="CK39" s="123"/>
      <c r="CL39" s="123"/>
      <c r="CM39" s="123"/>
      <c r="CN39" s="123"/>
      <c r="CO39" s="123"/>
      <c r="CP39" s="123"/>
      <c r="CQ39" s="123"/>
      <c r="CR39" s="123"/>
      <c r="CS39" s="123"/>
      <c r="CT39" s="123"/>
      <c r="CU39" s="123"/>
      <c r="CV39" s="123"/>
      <c r="CW39" s="123"/>
      <c r="CX39" s="123"/>
      <c r="CY39" s="123"/>
      <c r="CZ39" s="123"/>
      <c r="DA39" s="123"/>
      <c r="DB39" s="123"/>
      <c r="DC39" s="123"/>
      <c r="DD39" s="123"/>
      <c r="DE39" s="123"/>
      <c r="DF39" s="123"/>
      <c r="DG39" s="123"/>
      <c r="DH39" s="123"/>
      <c r="DI39" s="123"/>
      <c r="DJ39" s="123"/>
      <c r="DK39" s="123"/>
      <c r="DL39" s="123"/>
      <c r="DM39" s="123"/>
      <c r="DN39" s="123"/>
      <c r="DO39" s="123"/>
      <c r="DP39" s="123"/>
      <c r="DQ39" s="123"/>
    </row>
    <row r="40" spans="1:121" ht="12.75">
      <c r="A40" s="125"/>
      <c r="B40" s="121"/>
      <c r="C40" s="122" t="str">
        <f t="shared" si="0"/>
        <v> --</v>
      </c>
      <c r="D40" s="123"/>
      <c r="E40" s="123"/>
      <c r="F40" s="123"/>
      <c r="G40" s="123"/>
      <c r="H40" s="126" t="str">
        <f t="shared" si="1"/>
        <v>-</v>
      </c>
      <c r="I40" s="126" t="str">
        <f t="shared" si="2"/>
        <v>-</v>
      </c>
      <c r="J40" s="127"/>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c r="CD40" s="123"/>
      <c r="CE40" s="123"/>
      <c r="CF40" s="123"/>
      <c r="CG40" s="123"/>
      <c r="CH40" s="123"/>
      <c r="CI40" s="123"/>
      <c r="CJ40" s="123"/>
      <c r="CK40" s="123"/>
      <c r="CL40" s="123"/>
      <c r="CM40" s="123"/>
      <c r="CN40" s="123"/>
      <c r="CO40" s="123"/>
      <c r="CP40" s="123"/>
      <c r="CQ40" s="123"/>
      <c r="CR40" s="123"/>
      <c r="CS40" s="123"/>
      <c r="CT40" s="123"/>
      <c r="CU40" s="123"/>
      <c r="CV40" s="123"/>
      <c r="CW40" s="123"/>
      <c r="CX40" s="123"/>
      <c r="CY40" s="123"/>
      <c r="CZ40" s="123"/>
      <c r="DA40" s="123"/>
      <c r="DB40" s="123"/>
      <c r="DC40" s="123"/>
      <c r="DD40" s="123"/>
      <c r="DE40" s="123"/>
      <c r="DF40" s="123"/>
      <c r="DG40" s="123"/>
      <c r="DH40" s="123"/>
      <c r="DI40" s="123"/>
      <c r="DJ40" s="123"/>
      <c r="DK40" s="123"/>
      <c r="DL40" s="123"/>
      <c r="DM40" s="123"/>
      <c r="DN40" s="123"/>
      <c r="DO40" s="123"/>
      <c r="DP40" s="123"/>
      <c r="DQ40" s="123"/>
    </row>
    <row r="41" spans="1:121" ht="12.75">
      <c r="A41" s="125"/>
      <c r="B41" s="121"/>
      <c r="C41" s="122" t="str">
        <f t="shared" si="0"/>
        <v> --</v>
      </c>
      <c r="D41" s="123"/>
      <c r="E41" s="123"/>
      <c r="F41" s="123"/>
      <c r="G41" s="123"/>
      <c r="H41" s="126" t="str">
        <f t="shared" si="1"/>
        <v>-</v>
      </c>
      <c r="I41" s="126" t="str">
        <f t="shared" si="2"/>
        <v>-</v>
      </c>
      <c r="J41" s="127"/>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c r="BZ41" s="123"/>
      <c r="CA41" s="123"/>
      <c r="CB41" s="123"/>
      <c r="CC41" s="123"/>
      <c r="CD41" s="123"/>
      <c r="CE41" s="123"/>
      <c r="CF41" s="123"/>
      <c r="CG41" s="123"/>
      <c r="CH41" s="123"/>
      <c r="CI41" s="123"/>
      <c r="CJ41" s="123"/>
      <c r="CK41" s="123"/>
      <c r="CL41" s="123"/>
      <c r="CM41" s="123"/>
      <c r="CN41" s="123"/>
      <c r="CO41" s="123"/>
      <c r="CP41" s="123"/>
      <c r="CQ41" s="123"/>
      <c r="CR41" s="123"/>
      <c r="CS41" s="123"/>
      <c r="CT41" s="123"/>
      <c r="CU41" s="123"/>
      <c r="CV41" s="123"/>
      <c r="CW41" s="123"/>
      <c r="CX41" s="123"/>
      <c r="CY41" s="123"/>
      <c r="CZ41" s="123"/>
      <c r="DA41" s="123"/>
      <c r="DB41" s="123"/>
      <c r="DC41" s="123"/>
      <c r="DD41" s="123"/>
      <c r="DE41" s="123"/>
      <c r="DF41" s="123"/>
      <c r="DG41" s="123"/>
      <c r="DH41" s="123"/>
      <c r="DI41" s="123"/>
      <c r="DJ41" s="123"/>
      <c r="DK41" s="123"/>
      <c r="DL41" s="123"/>
      <c r="DM41" s="123"/>
      <c r="DN41" s="123"/>
      <c r="DO41" s="123"/>
      <c r="DP41" s="123"/>
      <c r="DQ41" s="123"/>
    </row>
    <row r="42" spans="1:121" ht="12.75">
      <c r="A42" s="125"/>
      <c r="B42" s="121"/>
      <c r="C42" s="122" t="str">
        <f t="shared" si="0"/>
        <v> --</v>
      </c>
      <c r="D42" s="123"/>
      <c r="E42" s="123"/>
      <c r="F42" s="123"/>
      <c r="G42" s="123"/>
      <c r="H42" s="126" t="str">
        <f t="shared" si="1"/>
        <v>-</v>
      </c>
      <c r="I42" s="126" t="str">
        <f t="shared" si="2"/>
        <v>-</v>
      </c>
      <c r="J42" s="127"/>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c r="DI42" s="123"/>
      <c r="DJ42" s="123"/>
      <c r="DK42" s="123"/>
      <c r="DL42" s="123"/>
      <c r="DM42" s="123"/>
      <c r="DN42" s="123"/>
      <c r="DO42" s="123"/>
      <c r="DP42" s="123"/>
      <c r="DQ42" s="123"/>
    </row>
    <row r="43" spans="1:121" ht="12.75">
      <c r="A43" s="125"/>
      <c r="B43" s="121"/>
      <c r="C43" s="122" t="str">
        <f t="shared" si="0"/>
        <v> --</v>
      </c>
      <c r="D43" s="123"/>
      <c r="E43" s="123"/>
      <c r="F43" s="123"/>
      <c r="G43" s="123"/>
      <c r="H43" s="126" t="str">
        <f t="shared" si="1"/>
        <v>-</v>
      </c>
      <c r="I43" s="126" t="str">
        <f t="shared" si="2"/>
        <v>-</v>
      </c>
      <c r="J43" s="127"/>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c r="CD43" s="123"/>
      <c r="CE43" s="123"/>
      <c r="CF43" s="123"/>
      <c r="CG43" s="123"/>
      <c r="CH43" s="123"/>
      <c r="CI43" s="123"/>
      <c r="CJ43" s="123"/>
      <c r="CK43" s="123"/>
      <c r="CL43" s="123"/>
      <c r="CM43" s="123"/>
      <c r="CN43" s="123"/>
      <c r="CO43" s="123"/>
      <c r="CP43" s="123"/>
      <c r="CQ43" s="123"/>
      <c r="CR43" s="123"/>
      <c r="CS43" s="123"/>
      <c r="CT43" s="123"/>
      <c r="CU43" s="123"/>
      <c r="CV43" s="123"/>
      <c r="CW43" s="123"/>
      <c r="CX43" s="123"/>
      <c r="CY43" s="123"/>
      <c r="CZ43" s="123"/>
      <c r="DA43" s="123"/>
      <c r="DB43" s="123"/>
      <c r="DC43" s="123"/>
      <c r="DD43" s="123"/>
      <c r="DE43" s="123"/>
      <c r="DF43" s="123"/>
      <c r="DG43" s="123"/>
      <c r="DH43" s="123"/>
      <c r="DI43" s="123"/>
      <c r="DJ43" s="123"/>
      <c r="DK43" s="123"/>
      <c r="DL43" s="123"/>
      <c r="DM43" s="123"/>
      <c r="DN43" s="123"/>
      <c r="DO43" s="123"/>
      <c r="DP43" s="123"/>
      <c r="DQ43" s="123"/>
    </row>
    <row r="44" spans="1:121" ht="12.75">
      <c r="A44" s="125"/>
      <c r="B44" s="121"/>
      <c r="C44" s="122" t="str">
        <f t="shared" si="0"/>
        <v> --</v>
      </c>
      <c r="D44" s="123"/>
      <c r="E44" s="123"/>
      <c r="F44" s="123"/>
      <c r="G44" s="123"/>
      <c r="H44" s="126" t="str">
        <f t="shared" si="1"/>
        <v>-</v>
      </c>
      <c r="I44" s="126" t="str">
        <f t="shared" si="2"/>
        <v>-</v>
      </c>
      <c r="J44" s="127"/>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c r="CD44" s="123"/>
      <c r="CE44" s="123"/>
      <c r="CF44" s="123"/>
      <c r="CG44" s="123"/>
      <c r="CH44" s="123"/>
      <c r="CI44" s="123"/>
      <c r="CJ44" s="123"/>
      <c r="CK44" s="123"/>
      <c r="CL44" s="123"/>
      <c r="CM44" s="123"/>
      <c r="CN44" s="123"/>
      <c r="CO44" s="123"/>
      <c r="CP44" s="123"/>
      <c r="CQ44" s="123"/>
      <c r="CR44" s="123"/>
      <c r="CS44" s="123"/>
      <c r="CT44" s="123"/>
      <c r="CU44" s="123"/>
      <c r="CV44" s="123"/>
      <c r="CW44" s="123"/>
      <c r="CX44" s="123"/>
      <c r="CY44" s="123"/>
      <c r="CZ44" s="123"/>
      <c r="DA44" s="123"/>
      <c r="DB44" s="123"/>
      <c r="DC44" s="123"/>
      <c r="DD44" s="123"/>
      <c r="DE44" s="123"/>
      <c r="DF44" s="123"/>
      <c r="DG44" s="123"/>
      <c r="DH44" s="123"/>
      <c r="DI44" s="123"/>
      <c r="DJ44" s="123"/>
      <c r="DK44" s="123"/>
      <c r="DL44" s="123"/>
      <c r="DM44" s="123"/>
      <c r="DN44" s="123"/>
      <c r="DO44" s="123"/>
      <c r="DP44" s="123"/>
      <c r="DQ44" s="123"/>
    </row>
    <row r="45" spans="1:121" ht="12.75">
      <c r="A45" s="125"/>
      <c r="B45" s="121"/>
      <c r="C45" s="122" t="str">
        <f t="shared" si="0"/>
        <v> --</v>
      </c>
      <c r="D45" s="123"/>
      <c r="E45" s="123"/>
      <c r="F45" s="123"/>
      <c r="G45" s="123"/>
      <c r="H45" s="126" t="str">
        <f t="shared" si="1"/>
        <v>-</v>
      </c>
      <c r="I45" s="126" t="str">
        <f t="shared" si="2"/>
        <v>-</v>
      </c>
      <c r="J45" s="127"/>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3"/>
      <c r="BX45" s="123"/>
      <c r="BY45" s="123"/>
      <c r="BZ45" s="123"/>
      <c r="CA45" s="123"/>
      <c r="CB45" s="123"/>
      <c r="CC45" s="123"/>
      <c r="CD45" s="123"/>
      <c r="CE45" s="123"/>
      <c r="CF45" s="123"/>
      <c r="CG45" s="123"/>
      <c r="CH45" s="123"/>
      <c r="CI45" s="123"/>
      <c r="CJ45" s="123"/>
      <c r="CK45" s="123"/>
      <c r="CL45" s="123"/>
      <c r="CM45" s="123"/>
      <c r="CN45" s="123"/>
      <c r="CO45" s="123"/>
      <c r="CP45" s="123"/>
      <c r="CQ45" s="123"/>
      <c r="CR45" s="123"/>
      <c r="CS45" s="123"/>
      <c r="CT45" s="123"/>
      <c r="CU45" s="123"/>
      <c r="CV45" s="123"/>
      <c r="CW45" s="123"/>
      <c r="CX45" s="123"/>
      <c r="CY45" s="123"/>
      <c r="CZ45" s="123"/>
      <c r="DA45" s="123"/>
      <c r="DB45" s="123"/>
      <c r="DC45" s="123"/>
      <c r="DD45" s="123"/>
      <c r="DE45" s="123"/>
      <c r="DF45" s="123"/>
      <c r="DG45" s="123"/>
      <c r="DH45" s="123"/>
      <c r="DI45" s="123"/>
      <c r="DJ45" s="123"/>
      <c r="DK45" s="123"/>
      <c r="DL45" s="123"/>
      <c r="DM45" s="123"/>
      <c r="DN45" s="123"/>
      <c r="DO45" s="123"/>
      <c r="DP45" s="123"/>
      <c r="DQ45" s="123"/>
    </row>
    <row r="46" spans="1:121" ht="12.75">
      <c r="A46" s="125"/>
      <c r="B46" s="121"/>
      <c r="C46" s="122" t="str">
        <f t="shared" si="0"/>
        <v> --</v>
      </c>
      <c r="D46" s="123"/>
      <c r="E46" s="123"/>
      <c r="F46" s="123"/>
      <c r="G46" s="123"/>
      <c r="H46" s="126" t="str">
        <f t="shared" si="1"/>
        <v>-</v>
      </c>
      <c r="I46" s="126" t="str">
        <f t="shared" si="2"/>
        <v>-</v>
      </c>
      <c r="J46" s="127"/>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c r="CG46" s="123"/>
      <c r="CH46" s="123"/>
      <c r="CI46" s="123"/>
      <c r="CJ46" s="123"/>
      <c r="CK46" s="123"/>
      <c r="CL46" s="123"/>
      <c r="CM46" s="123"/>
      <c r="CN46" s="123"/>
      <c r="CO46" s="123"/>
      <c r="CP46" s="123"/>
      <c r="CQ46" s="123"/>
      <c r="CR46" s="123"/>
      <c r="CS46" s="123"/>
      <c r="CT46" s="123"/>
      <c r="CU46" s="123"/>
      <c r="CV46" s="123"/>
      <c r="CW46" s="123"/>
      <c r="CX46" s="123"/>
      <c r="CY46" s="123"/>
      <c r="CZ46" s="123"/>
      <c r="DA46" s="123"/>
      <c r="DB46" s="123"/>
      <c r="DC46" s="123"/>
      <c r="DD46" s="123"/>
      <c r="DE46" s="123"/>
      <c r="DF46" s="123"/>
      <c r="DG46" s="123"/>
      <c r="DH46" s="123"/>
      <c r="DI46" s="123"/>
      <c r="DJ46" s="123"/>
      <c r="DK46" s="123"/>
      <c r="DL46" s="123"/>
      <c r="DM46" s="123"/>
      <c r="DN46" s="123"/>
      <c r="DO46" s="123"/>
      <c r="DP46" s="123"/>
      <c r="DQ46" s="123"/>
    </row>
    <row r="47" spans="1:121" ht="12.75">
      <c r="A47" s="125"/>
      <c r="B47" s="121"/>
      <c r="C47" s="122" t="str">
        <f t="shared" si="0"/>
        <v> --</v>
      </c>
      <c r="D47" s="123"/>
      <c r="E47" s="123"/>
      <c r="F47" s="123"/>
      <c r="G47" s="123"/>
      <c r="H47" s="126" t="str">
        <f t="shared" si="1"/>
        <v>-</v>
      </c>
      <c r="I47" s="126" t="str">
        <f t="shared" si="2"/>
        <v>-</v>
      </c>
      <c r="J47" s="127"/>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3"/>
      <c r="CE47" s="123"/>
      <c r="CF47" s="123"/>
      <c r="CG47" s="123"/>
      <c r="CH47" s="123"/>
      <c r="CI47" s="123"/>
      <c r="CJ47" s="123"/>
      <c r="CK47" s="123"/>
      <c r="CL47" s="123"/>
      <c r="CM47" s="123"/>
      <c r="CN47" s="123"/>
      <c r="CO47" s="123"/>
      <c r="CP47" s="123"/>
      <c r="CQ47" s="123"/>
      <c r="CR47" s="123"/>
      <c r="CS47" s="123"/>
      <c r="CT47" s="123"/>
      <c r="CU47" s="123"/>
      <c r="CV47" s="123"/>
      <c r="CW47" s="123"/>
      <c r="CX47" s="123"/>
      <c r="CY47" s="123"/>
      <c r="CZ47" s="123"/>
      <c r="DA47" s="123"/>
      <c r="DB47" s="123"/>
      <c r="DC47" s="123"/>
      <c r="DD47" s="123"/>
      <c r="DE47" s="123"/>
      <c r="DF47" s="123"/>
      <c r="DG47" s="123"/>
      <c r="DH47" s="123"/>
      <c r="DI47" s="123"/>
      <c r="DJ47" s="123"/>
      <c r="DK47" s="123"/>
      <c r="DL47" s="123"/>
      <c r="DM47" s="123"/>
      <c r="DN47" s="123"/>
      <c r="DO47" s="123"/>
      <c r="DP47" s="123"/>
      <c r="DQ47" s="123"/>
    </row>
    <row r="48" spans="1:121" ht="12.75">
      <c r="A48" s="125"/>
      <c r="B48" s="121"/>
      <c r="C48" s="122" t="str">
        <f t="shared" si="0"/>
        <v> --</v>
      </c>
      <c r="D48" s="123"/>
      <c r="E48" s="123"/>
      <c r="F48" s="123"/>
      <c r="G48" s="123"/>
      <c r="H48" s="126" t="str">
        <f t="shared" si="1"/>
        <v>-</v>
      </c>
      <c r="I48" s="126" t="str">
        <f t="shared" si="2"/>
        <v>-</v>
      </c>
      <c r="J48" s="127"/>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23"/>
      <c r="CA48" s="123"/>
      <c r="CB48" s="123"/>
      <c r="CC48" s="123"/>
      <c r="CD48" s="123"/>
      <c r="CE48" s="123"/>
      <c r="CF48" s="123"/>
      <c r="CG48" s="123"/>
      <c r="CH48" s="123"/>
      <c r="CI48" s="123"/>
      <c r="CJ48" s="123"/>
      <c r="CK48" s="123"/>
      <c r="CL48" s="123"/>
      <c r="CM48" s="123"/>
      <c r="CN48" s="123"/>
      <c r="CO48" s="123"/>
      <c r="CP48" s="123"/>
      <c r="CQ48" s="123"/>
      <c r="CR48" s="123"/>
      <c r="CS48" s="123"/>
      <c r="CT48" s="123"/>
      <c r="CU48" s="123"/>
      <c r="CV48" s="123"/>
      <c r="CW48" s="123"/>
      <c r="CX48" s="123"/>
      <c r="CY48" s="123"/>
      <c r="CZ48" s="123"/>
      <c r="DA48" s="123"/>
      <c r="DB48" s="123"/>
      <c r="DC48" s="123"/>
      <c r="DD48" s="123"/>
      <c r="DE48" s="123"/>
      <c r="DF48" s="123"/>
      <c r="DG48" s="123"/>
      <c r="DH48" s="123"/>
      <c r="DI48" s="123"/>
      <c r="DJ48" s="123"/>
      <c r="DK48" s="123"/>
      <c r="DL48" s="123"/>
      <c r="DM48" s="123"/>
      <c r="DN48" s="123"/>
      <c r="DO48" s="123"/>
      <c r="DP48" s="123"/>
      <c r="DQ48" s="123"/>
    </row>
    <row r="49" spans="1:121" ht="12.75">
      <c r="A49" s="125"/>
      <c r="B49" s="121"/>
      <c r="C49" s="122" t="str">
        <f t="shared" si="0"/>
        <v> --</v>
      </c>
      <c r="D49" s="123"/>
      <c r="E49" s="123"/>
      <c r="F49" s="123"/>
      <c r="G49" s="123"/>
      <c r="H49" s="126" t="str">
        <f t="shared" si="1"/>
        <v>-</v>
      </c>
      <c r="I49" s="126" t="str">
        <f t="shared" si="2"/>
        <v>-</v>
      </c>
      <c r="J49" s="127"/>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c r="CF49" s="123"/>
      <c r="CG49" s="123"/>
      <c r="CH49" s="123"/>
      <c r="CI49" s="123"/>
      <c r="CJ49" s="123"/>
      <c r="CK49" s="123"/>
      <c r="CL49" s="123"/>
      <c r="CM49" s="123"/>
      <c r="CN49" s="123"/>
      <c r="CO49" s="123"/>
      <c r="CP49" s="123"/>
      <c r="CQ49" s="123"/>
      <c r="CR49" s="123"/>
      <c r="CS49" s="123"/>
      <c r="CT49" s="123"/>
      <c r="CU49" s="123"/>
      <c r="CV49" s="123"/>
      <c r="CW49" s="123"/>
      <c r="CX49" s="123"/>
      <c r="CY49" s="123"/>
      <c r="CZ49" s="123"/>
      <c r="DA49" s="123"/>
      <c r="DB49" s="123"/>
      <c r="DC49" s="123"/>
      <c r="DD49" s="123"/>
      <c r="DE49" s="123"/>
      <c r="DF49" s="123"/>
      <c r="DG49" s="123"/>
      <c r="DH49" s="123"/>
      <c r="DI49" s="123"/>
      <c r="DJ49" s="123"/>
      <c r="DK49" s="123"/>
      <c r="DL49" s="123"/>
      <c r="DM49" s="123"/>
      <c r="DN49" s="123"/>
      <c r="DO49" s="123"/>
      <c r="DP49" s="123"/>
      <c r="DQ49" s="123"/>
    </row>
    <row r="50" spans="1:121" ht="12.75">
      <c r="A50" s="125"/>
      <c r="B50" s="121"/>
      <c r="C50" s="122" t="str">
        <f t="shared" si="0"/>
        <v> --</v>
      </c>
      <c r="D50" s="123"/>
      <c r="E50" s="123"/>
      <c r="F50" s="123"/>
      <c r="G50" s="123"/>
      <c r="H50" s="126" t="str">
        <f t="shared" si="1"/>
        <v>-</v>
      </c>
      <c r="I50" s="126" t="str">
        <f t="shared" si="2"/>
        <v>-</v>
      </c>
      <c r="J50" s="127"/>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c r="CF50" s="123"/>
      <c r="CG50" s="123"/>
      <c r="CH50" s="123"/>
      <c r="CI50" s="123"/>
      <c r="CJ50" s="123"/>
      <c r="CK50" s="123"/>
      <c r="CL50" s="123"/>
      <c r="CM50" s="123"/>
      <c r="CN50" s="123"/>
      <c r="CO50" s="123"/>
      <c r="CP50" s="123"/>
      <c r="CQ50" s="123"/>
      <c r="CR50" s="123"/>
      <c r="CS50" s="123"/>
      <c r="CT50" s="123"/>
      <c r="CU50" s="123"/>
      <c r="CV50" s="123"/>
      <c r="CW50" s="123"/>
      <c r="CX50" s="123"/>
      <c r="CY50" s="123"/>
      <c r="CZ50" s="123"/>
      <c r="DA50" s="123"/>
      <c r="DB50" s="123"/>
      <c r="DC50" s="123"/>
      <c r="DD50" s="123"/>
      <c r="DE50" s="123"/>
      <c r="DF50" s="123"/>
      <c r="DG50" s="123"/>
      <c r="DH50" s="123"/>
      <c r="DI50" s="123"/>
      <c r="DJ50" s="123"/>
      <c r="DK50" s="123"/>
      <c r="DL50" s="123"/>
      <c r="DM50" s="123"/>
      <c r="DN50" s="123"/>
      <c r="DO50" s="123"/>
      <c r="DP50" s="123"/>
      <c r="DQ50" s="123"/>
    </row>
    <row r="51" spans="1:121" ht="12.75">
      <c r="A51" s="125"/>
      <c r="B51" s="121"/>
      <c r="C51" s="122" t="str">
        <f t="shared" si="0"/>
        <v> --</v>
      </c>
      <c r="D51" s="123"/>
      <c r="E51" s="123"/>
      <c r="F51" s="123"/>
      <c r="G51" s="123"/>
      <c r="H51" s="126" t="str">
        <f t="shared" si="1"/>
        <v>-</v>
      </c>
      <c r="I51" s="126" t="str">
        <f t="shared" si="2"/>
        <v>-</v>
      </c>
      <c r="J51" s="127"/>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3"/>
      <c r="BR51" s="123"/>
      <c r="BS51" s="123"/>
      <c r="BT51" s="123"/>
      <c r="BU51" s="123"/>
      <c r="BV51" s="123"/>
      <c r="BW51" s="123"/>
      <c r="BX51" s="123"/>
      <c r="BY51" s="123"/>
      <c r="BZ51" s="123"/>
      <c r="CA51" s="123"/>
      <c r="CB51" s="123"/>
      <c r="CC51" s="123"/>
      <c r="CD51" s="123"/>
      <c r="CE51" s="123"/>
      <c r="CF51" s="123"/>
      <c r="CG51" s="123"/>
      <c r="CH51" s="123"/>
      <c r="CI51" s="123"/>
      <c r="CJ51" s="123"/>
      <c r="CK51" s="123"/>
      <c r="CL51" s="123"/>
      <c r="CM51" s="123"/>
      <c r="CN51" s="123"/>
      <c r="CO51" s="123"/>
      <c r="CP51" s="123"/>
      <c r="CQ51" s="123"/>
      <c r="CR51" s="123"/>
      <c r="CS51" s="123"/>
      <c r="CT51" s="123"/>
      <c r="CU51" s="123"/>
      <c r="CV51" s="123"/>
      <c r="CW51" s="123"/>
      <c r="CX51" s="123"/>
      <c r="CY51" s="123"/>
      <c r="CZ51" s="123"/>
      <c r="DA51" s="123"/>
      <c r="DB51" s="123"/>
      <c r="DC51" s="123"/>
      <c r="DD51" s="123"/>
      <c r="DE51" s="123"/>
      <c r="DF51" s="123"/>
      <c r="DG51" s="123"/>
      <c r="DH51" s="123"/>
      <c r="DI51" s="123"/>
      <c r="DJ51" s="123"/>
      <c r="DK51" s="123"/>
      <c r="DL51" s="123"/>
      <c r="DM51" s="123"/>
      <c r="DN51" s="123"/>
      <c r="DO51" s="123"/>
      <c r="DP51" s="123"/>
      <c r="DQ51" s="123"/>
    </row>
    <row r="52" spans="1:121" ht="12.75">
      <c r="A52" s="125"/>
      <c r="B52" s="121"/>
      <c r="C52" s="122" t="str">
        <f t="shared" si="0"/>
        <v> --</v>
      </c>
      <c r="D52" s="123"/>
      <c r="E52" s="123"/>
      <c r="F52" s="123"/>
      <c r="G52" s="123"/>
      <c r="H52" s="126" t="str">
        <f t="shared" si="1"/>
        <v>-</v>
      </c>
      <c r="I52" s="126" t="str">
        <f t="shared" si="2"/>
        <v>-</v>
      </c>
      <c r="J52" s="127"/>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row>
    <row r="53" spans="1:121" ht="12.75">
      <c r="A53" s="125"/>
      <c r="B53" s="121"/>
      <c r="C53" s="122" t="str">
        <f t="shared" si="0"/>
        <v> --</v>
      </c>
      <c r="D53" s="123"/>
      <c r="E53" s="123"/>
      <c r="F53" s="123"/>
      <c r="G53" s="123"/>
      <c r="H53" s="126" t="str">
        <f t="shared" si="1"/>
        <v>-</v>
      </c>
      <c r="I53" s="126" t="str">
        <f t="shared" si="2"/>
        <v>-</v>
      </c>
      <c r="J53" s="127"/>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3"/>
      <c r="BX53" s="123"/>
      <c r="BY53" s="123"/>
      <c r="BZ53" s="123"/>
      <c r="CA53" s="123"/>
      <c r="CB53" s="123"/>
      <c r="CC53" s="123"/>
      <c r="CD53" s="123"/>
      <c r="CE53" s="123"/>
      <c r="CF53" s="123"/>
      <c r="CG53" s="123"/>
      <c r="CH53" s="123"/>
      <c r="CI53" s="123"/>
      <c r="CJ53" s="123"/>
      <c r="CK53" s="123"/>
      <c r="CL53" s="123"/>
      <c r="CM53" s="123"/>
      <c r="CN53" s="123"/>
      <c r="CO53" s="123"/>
      <c r="CP53" s="123"/>
      <c r="CQ53" s="123"/>
      <c r="CR53" s="123"/>
      <c r="CS53" s="123"/>
      <c r="CT53" s="123"/>
      <c r="CU53" s="123"/>
      <c r="CV53" s="123"/>
      <c r="CW53" s="123"/>
      <c r="CX53" s="123"/>
      <c r="CY53" s="123"/>
      <c r="CZ53" s="123"/>
      <c r="DA53" s="123"/>
      <c r="DB53" s="123"/>
      <c r="DC53" s="123"/>
      <c r="DD53" s="123"/>
      <c r="DE53" s="123"/>
      <c r="DF53" s="123"/>
      <c r="DG53" s="123"/>
      <c r="DH53" s="123"/>
      <c r="DI53" s="123"/>
      <c r="DJ53" s="123"/>
      <c r="DK53" s="123"/>
      <c r="DL53" s="123"/>
      <c r="DM53" s="123"/>
      <c r="DN53" s="123"/>
      <c r="DO53" s="123"/>
      <c r="DP53" s="123"/>
      <c r="DQ53" s="123"/>
    </row>
    <row r="54" spans="1:121" ht="12.75">
      <c r="A54" s="125"/>
      <c r="B54" s="121"/>
      <c r="C54" s="122" t="str">
        <f t="shared" si="0"/>
        <v> --</v>
      </c>
      <c r="D54" s="123"/>
      <c r="E54" s="123"/>
      <c r="F54" s="123"/>
      <c r="G54" s="123"/>
      <c r="H54" s="126" t="str">
        <f t="shared" si="1"/>
        <v>-</v>
      </c>
      <c r="I54" s="126" t="str">
        <f t="shared" si="2"/>
        <v>-</v>
      </c>
      <c r="J54" s="127"/>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3"/>
      <c r="BX54" s="123"/>
      <c r="BY54" s="123"/>
      <c r="BZ54" s="123"/>
      <c r="CA54" s="123"/>
      <c r="CB54" s="123"/>
      <c r="CC54" s="123"/>
      <c r="CD54" s="123"/>
      <c r="CE54" s="123"/>
      <c r="CF54" s="123"/>
      <c r="CG54" s="123"/>
      <c r="CH54" s="123"/>
      <c r="CI54" s="123"/>
      <c r="CJ54" s="123"/>
      <c r="CK54" s="123"/>
      <c r="CL54" s="123"/>
      <c r="CM54" s="123"/>
      <c r="CN54" s="123"/>
      <c r="CO54" s="123"/>
      <c r="CP54" s="123"/>
      <c r="CQ54" s="123"/>
      <c r="CR54" s="123"/>
      <c r="CS54" s="123"/>
      <c r="CT54" s="123"/>
      <c r="CU54" s="123"/>
      <c r="CV54" s="123"/>
      <c r="CW54" s="123"/>
      <c r="CX54" s="123"/>
      <c r="CY54" s="123"/>
      <c r="CZ54" s="123"/>
      <c r="DA54" s="123"/>
      <c r="DB54" s="123"/>
      <c r="DC54" s="123"/>
      <c r="DD54" s="123"/>
      <c r="DE54" s="123"/>
      <c r="DF54" s="123"/>
      <c r="DG54" s="123"/>
      <c r="DH54" s="123"/>
      <c r="DI54" s="123"/>
      <c r="DJ54" s="123"/>
      <c r="DK54" s="123"/>
      <c r="DL54" s="123"/>
      <c r="DM54" s="123"/>
      <c r="DN54" s="123"/>
      <c r="DO54" s="123"/>
      <c r="DP54" s="123"/>
      <c r="DQ54" s="123"/>
    </row>
    <row r="55" spans="1:121" ht="12.75">
      <c r="A55" s="125"/>
      <c r="B55" s="121"/>
      <c r="C55" s="122" t="str">
        <f t="shared" si="0"/>
        <v> --</v>
      </c>
      <c r="D55" s="123"/>
      <c r="E55" s="123"/>
      <c r="F55" s="123"/>
      <c r="G55" s="123"/>
      <c r="H55" s="126" t="str">
        <f t="shared" si="1"/>
        <v>-</v>
      </c>
      <c r="I55" s="126" t="str">
        <f t="shared" si="2"/>
        <v>-</v>
      </c>
      <c r="J55" s="127"/>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c r="CD55" s="123"/>
      <c r="CE55" s="123"/>
      <c r="CF55" s="123"/>
      <c r="CG55" s="123"/>
      <c r="CH55" s="123"/>
      <c r="CI55" s="123"/>
      <c r="CJ55" s="123"/>
      <c r="CK55" s="123"/>
      <c r="CL55" s="123"/>
      <c r="CM55" s="123"/>
      <c r="CN55" s="123"/>
      <c r="CO55" s="123"/>
      <c r="CP55" s="123"/>
      <c r="CQ55" s="123"/>
      <c r="CR55" s="123"/>
      <c r="CS55" s="123"/>
      <c r="CT55" s="123"/>
      <c r="CU55" s="123"/>
      <c r="CV55" s="123"/>
      <c r="CW55" s="123"/>
      <c r="CX55" s="123"/>
      <c r="CY55" s="123"/>
      <c r="CZ55" s="123"/>
      <c r="DA55" s="123"/>
      <c r="DB55" s="123"/>
      <c r="DC55" s="123"/>
      <c r="DD55" s="123"/>
      <c r="DE55" s="123"/>
      <c r="DF55" s="123"/>
      <c r="DG55" s="123"/>
      <c r="DH55" s="123"/>
      <c r="DI55" s="123"/>
      <c r="DJ55" s="123"/>
      <c r="DK55" s="123"/>
      <c r="DL55" s="123"/>
      <c r="DM55" s="123"/>
      <c r="DN55" s="123"/>
      <c r="DO55" s="123"/>
      <c r="DP55" s="123"/>
      <c r="DQ55" s="123"/>
    </row>
    <row r="56" spans="1:121" ht="12.75">
      <c r="A56" s="125"/>
      <c r="B56" s="121"/>
      <c r="C56" s="122" t="str">
        <f t="shared" si="0"/>
        <v> --</v>
      </c>
      <c r="D56" s="123"/>
      <c r="E56" s="123"/>
      <c r="F56" s="123"/>
      <c r="G56" s="123"/>
      <c r="H56" s="126" t="str">
        <f t="shared" si="1"/>
        <v>-</v>
      </c>
      <c r="I56" s="126" t="str">
        <f t="shared" si="2"/>
        <v>-</v>
      </c>
      <c r="J56" s="127"/>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23"/>
      <c r="CA56" s="123"/>
      <c r="CB56" s="123"/>
      <c r="CC56" s="123"/>
      <c r="CD56" s="123"/>
      <c r="CE56" s="123"/>
      <c r="CF56" s="123"/>
      <c r="CG56" s="123"/>
      <c r="CH56" s="123"/>
      <c r="CI56" s="123"/>
      <c r="CJ56" s="123"/>
      <c r="CK56" s="123"/>
      <c r="CL56" s="123"/>
      <c r="CM56" s="123"/>
      <c r="CN56" s="123"/>
      <c r="CO56" s="123"/>
      <c r="CP56" s="123"/>
      <c r="CQ56" s="123"/>
      <c r="CR56" s="123"/>
      <c r="CS56" s="123"/>
      <c r="CT56" s="123"/>
      <c r="CU56" s="123"/>
      <c r="CV56" s="123"/>
      <c r="CW56" s="123"/>
      <c r="CX56" s="123"/>
      <c r="CY56" s="123"/>
      <c r="CZ56" s="123"/>
      <c r="DA56" s="123"/>
      <c r="DB56" s="123"/>
      <c r="DC56" s="123"/>
      <c r="DD56" s="123"/>
      <c r="DE56" s="123"/>
      <c r="DF56" s="123"/>
      <c r="DG56" s="123"/>
      <c r="DH56" s="123"/>
      <c r="DI56" s="123"/>
      <c r="DJ56" s="123"/>
      <c r="DK56" s="123"/>
      <c r="DL56" s="123"/>
      <c r="DM56" s="123"/>
      <c r="DN56" s="123"/>
      <c r="DO56" s="123"/>
      <c r="DP56" s="123"/>
      <c r="DQ56" s="123"/>
    </row>
    <row r="57" spans="1:121" ht="12.75">
      <c r="A57" s="125"/>
      <c r="B57" s="121"/>
      <c r="C57" s="122" t="str">
        <f t="shared" si="0"/>
        <v> --</v>
      </c>
      <c r="D57" s="123"/>
      <c r="E57" s="123"/>
      <c r="F57" s="123"/>
      <c r="G57" s="123"/>
      <c r="H57" s="126" t="str">
        <f t="shared" si="1"/>
        <v>-</v>
      </c>
      <c r="I57" s="126" t="str">
        <f t="shared" si="2"/>
        <v>-</v>
      </c>
      <c r="J57" s="127"/>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c r="BT57" s="123"/>
      <c r="BU57" s="123"/>
      <c r="BV57" s="123"/>
      <c r="BW57" s="123"/>
      <c r="BX57" s="123"/>
      <c r="BY57" s="123"/>
      <c r="BZ57" s="123"/>
      <c r="CA57" s="123"/>
      <c r="CB57" s="123"/>
      <c r="CC57" s="123"/>
      <c r="CD57" s="123"/>
      <c r="CE57" s="123"/>
      <c r="CF57" s="123"/>
      <c r="CG57" s="123"/>
      <c r="CH57" s="123"/>
      <c r="CI57" s="123"/>
      <c r="CJ57" s="123"/>
      <c r="CK57" s="123"/>
      <c r="CL57" s="123"/>
      <c r="CM57" s="123"/>
      <c r="CN57" s="123"/>
      <c r="CO57" s="123"/>
      <c r="CP57" s="123"/>
      <c r="CQ57" s="123"/>
      <c r="CR57" s="123"/>
      <c r="CS57" s="123"/>
      <c r="CT57" s="123"/>
      <c r="CU57" s="123"/>
      <c r="CV57" s="123"/>
      <c r="CW57" s="123"/>
      <c r="CX57" s="123"/>
      <c r="CY57" s="123"/>
      <c r="CZ57" s="123"/>
      <c r="DA57" s="123"/>
      <c r="DB57" s="123"/>
      <c r="DC57" s="123"/>
      <c r="DD57" s="123"/>
      <c r="DE57" s="123"/>
      <c r="DF57" s="123"/>
      <c r="DG57" s="123"/>
      <c r="DH57" s="123"/>
      <c r="DI57" s="123"/>
      <c r="DJ57" s="123"/>
      <c r="DK57" s="123"/>
      <c r="DL57" s="123"/>
      <c r="DM57" s="123"/>
      <c r="DN57" s="123"/>
      <c r="DO57" s="123"/>
      <c r="DP57" s="123"/>
      <c r="DQ57" s="123"/>
    </row>
    <row r="58" spans="1:121" ht="12.75">
      <c r="A58" s="125"/>
      <c r="B58" s="121"/>
      <c r="C58" s="122" t="str">
        <f t="shared" si="0"/>
        <v> --</v>
      </c>
      <c r="D58" s="123"/>
      <c r="E58" s="123"/>
      <c r="F58" s="123"/>
      <c r="G58" s="123"/>
      <c r="H58" s="126" t="str">
        <f t="shared" si="1"/>
        <v>-</v>
      </c>
      <c r="I58" s="126" t="str">
        <f t="shared" si="2"/>
        <v>-</v>
      </c>
      <c r="J58" s="127"/>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3"/>
      <c r="BR58" s="123"/>
      <c r="BS58" s="123"/>
      <c r="BT58" s="123"/>
      <c r="BU58" s="123"/>
      <c r="BV58" s="123"/>
      <c r="BW58" s="123"/>
      <c r="BX58" s="123"/>
      <c r="BY58" s="123"/>
      <c r="BZ58" s="123"/>
      <c r="CA58" s="123"/>
      <c r="CB58" s="123"/>
      <c r="CC58" s="123"/>
      <c r="CD58" s="123"/>
      <c r="CE58" s="123"/>
      <c r="CF58" s="123"/>
      <c r="CG58" s="123"/>
      <c r="CH58" s="123"/>
      <c r="CI58" s="123"/>
      <c r="CJ58" s="123"/>
      <c r="CK58" s="123"/>
      <c r="CL58" s="123"/>
      <c r="CM58" s="123"/>
      <c r="CN58" s="123"/>
      <c r="CO58" s="123"/>
      <c r="CP58" s="123"/>
      <c r="CQ58" s="123"/>
      <c r="CR58" s="123"/>
      <c r="CS58" s="123"/>
      <c r="CT58" s="123"/>
      <c r="CU58" s="123"/>
      <c r="CV58" s="123"/>
      <c r="CW58" s="123"/>
      <c r="CX58" s="123"/>
      <c r="CY58" s="123"/>
      <c r="CZ58" s="123"/>
      <c r="DA58" s="123"/>
      <c r="DB58" s="123"/>
      <c r="DC58" s="123"/>
      <c r="DD58" s="123"/>
      <c r="DE58" s="123"/>
      <c r="DF58" s="123"/>
      <c r="DG58" s="123"/>
      <c r="DH58" s="123"/>
      <c r="DI58" s="123"/>
      <c r="DJ58" s="123"/>
      <c r="DK58" s="123"/>
      <c r="DL58" s="123"/>
      <c r="DM58" s="123"/>
      <c r="DN58" s="123"/>
      <c r="DO58" s="123"/>
      <c r="DP58" s="123"/>
      <c r="DQ58" s="123"/>
    </row>
    <row r="59" spans="1:121" ht="12.75">
      <c r="A59" s="125"/>
      <c r="B59" s="121"/>
      <c r="C59" s="122" t="str">
        <f t="shared" si="0"/>
        <v> --</v>
      </c>
      <c r="D59" s="123"/>
      <c r="E59" s="123"/>
      <c r="F59" s="123"/>
      <c r="G59" s="123"/>
      <c r="H59" s="126" t="str">
        <f t="shared" si="1"/>
        <v>-</v>
      </c>
      <c r="I59" s="126" t="str">
        <f t="shared" si="2"/>
        <v>-</v>
      </c>
      <c r="J59" s="127"/>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123"/>
      <c r="BV59" s="123"/>
      <c r="BW59" s="123"/>
      <c r="BX59" s="123"/>
      <c r="BY59" s="123"/>
      <c r="BZ59" s="123"/>
      <c r="CA59" s="123"/>
      <c r="CB59" s="123"/>
      <c r="CC59" s="123"/>
      <c r="CD59" s="123"/>
      <c r="CE59" s="123"/>
      <c r="CF59" s="123"/>
      <c r="CG59" s="123"/>
      <c r="CH59" s="123"/>
      <c r="CI59" s="123"/>
      <c r="CJ59" s="123"/>
      <c r="CK59" s="123"/>
      <c r="CL59" s="123"/>
      <c r="CM59" s="123"/>
      <c r="CN59" s="123"/>
      <c r="CO59" s="123"/>
      <c r="CP59" s="123"/>
      <c r="CQ59" s="123"/>
      <c r="CR59" s="123"/>
      <c r="CS59" s="123"/>
      <c r="CT59" s="123"/>
      <c r="CU59" s="123"/>
      <c r="CV59" s="123"/>
      <c r="CW59" s="123"/>
      <c r="CX59" s="123"/>
      <c r="CY59" s="123"/>
      <c r="CZ59" s="123"/>
      <c r="DA59" s="123"/>
      <c r="DB59" s="123"/>
      <c r="DC59" s="123"/>
      <c r="DD59" s="123"/>
      <c r="DE59" s="123"/>
      <c r="DF59" s="123"/>
      <c r="DG59" s="123"/>
      <c r="DH59" s="123"/>
      <c r="DI59" s="123"/>
      <c r="DJ59" s="123"/>
      <c r="DK59" s="123"/>
      <c r="DL59" s="123"/>
      <c r="DM59" s="123"/>
      <c r="DN59" s="123"/>
      <c r="DO59" s="123"/>
      <c r="DP59" s="123"/>
      <c r="DQ59" s="123"/>
    </row>
    <row r="60" spans="1:121" ht="12.75">
      <c r="A60" s="125"/>
      <c r="B60" s="121"/>
      <c r="C60" s="122" t="str">
        <f t="shared" si="0"/>
        <v> --</v>
      </c>
      <c r="D60" s="123"/>
      <c r="E60" s="123"/>
      <c r="F60" s="123"/>
      <c r="G60" s="123"/>
      <c r="H60" s="126" t="str">
        <f t="shared" si="1"/>
        <v>-</v>
      </c>
      <c r="I60" s="126" t="str">
        <f t="shared" si="2"/>
        <v>-</v>
      </c>
      <c r="J60" s="127"/>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c r="BA60" s="123"/>
      <c r="BB60" s="123"/>
      <c r="BC60" s="123"/>
      <c r="BD60" s="123"/>
      <c r="BE60" s="123"/>
      <c r="BF60" s="123"/>
      <c r="BG60" s="123"/>
      <c r="BH60" s="123"/>
      <c r="BI60" s="123"/>
      <c r="BJ60" s="123"/>
      <c r="BK60" s="123"/>
      <c r="BL60" s="123"/>
      <c r="BM60" s="123"/>
      <c r="BN60" s="123"/>
      <c r="BO60" s="123"/>
      <c r="BP60" s="123"/>
      <c r="BQ60" s="123"/>
      <c r="BR60" s="123"/>
      <c r="BS60" s="123"/>
      <c r="BT60" s="123"/>
      <c r="BU60" s="123"/>
      <c r="BV60" s="123"/>
      <c r="BW60" s="123"/>
      <c r="BX60" s="123"/>
      <c r="BY60" s="123"/>
      <c r="BZ60" s="123"/>
      <c r="CA60" s="123"/>
      <c r="CB60" s="123"/>
      <c r="CC60" s="123"/>
      <c r="CD60" s="123"/>
      <c r="CE60" s="123"/>
      <c r="CF60" s="123"/>
      <c r="CG60" s="123"/>
      <c r="CH60" s="123"/>
      <c r="CI60" s="123"/>
      <c r="CJ60" s="123"/>
      <c r="CK60" s="123"/>
      <c r="CL60" s="123"/>
      <c r="CM60" s="123"/>
      <c r="CN60" s="123"/>
      <c r="CO60" s="123"/>
      <c r="CP60" s="123"/>
      <c r="CQ60" s="123"/>
      <c r="CR60" s="123"/>
      <c r="CS60" s="123"/>
      <c r="CT60" s="123"/>
      <c r="CU60" s="123"/>
      <c r="CV60" s="123"/>
      <c r="CW60" s="123"/>
      <c r="CX60" s="123"/>
      <c r="CY60" s="123"/>
      <c r="CZ60" s="123"/>
      <c r="DA60" s="123"/>
      <c r="DB60" s="123"/>
      <c r="DC60" s="123"/>
      <c r="DD60" s="123"/>
      <c r="DE60" s="123"/>
      <c r="DF60" s="123"/>
      <c r="DG60" s="123"/>
      <c r="DH60" s="123"/>
      <c r="DI60" s="123"/>
      <c r="DJ60" s="123"/>
      <c r="DK60" s="123"/>
      <c r="DL60" s="123"/>
      <c r="DM60" s="123"/>
      <c r="DN60" s="123"/>
      <c r="DO60" s="123"/>
      <c r="DP60" s="123"/>
      <c r="DQ60" s="123"/>
    </row>
    <row r="61" spans="1:121" ht="12.75">
      <c r="A61" s="125"/>
      <c r="B61" s="121"/>
      <c r="C61" s="122" t="str">
        <f t="shared" si="0"/>
        <v> --</v>
      </c>
      <c r="D61" s="123"/>
      <c r="E61" s="123"/>
      <c r="F61" s="123"/>
      <c r="G61" s="123"/>
      <c r="H61" s="126" t="str">
        <f t="shared" si="1"/>
        <v>-</v>
      </c>
      <c r="I61" s="126" t="str">
        <f t="shared" si="2"/>
        <v>-</v>
      </c>
      <c r="J61" s="127"/>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23"/>
      <c r="BE61" s="123"/>
      <c r="BF61" s="123"/>
      <c r="BG61" s="123"/>
      <c r="BH61" s="123"/>
      <c r="BI61" s="123"/>
      <c r="BJ61" s="123"/>
      <c r="BK61" s="123"/>
      <c r="BL61" s="123"/>
      <c r="BM61" s="123"/>
      <c r="BN61" s="123"/>
      <c r="BO61" s="123"/>
      <c r="BP61" s="123"/>
      <c r="BQ61" s="123"/>
      <c r="BR61" s="123"/>
      <c r="BS61" s="123"/>
      <c r="BT61" s="123"/>
      <c r="BU61" s="123"/>
      <c r="BV61" s="123"/>
      <c r="BW61" s="123"/>
      <c r="BX61" s="123"/>
      <c r="BY61" s="123"/>
      <c r="BZ61" s="123"/>
      <c r="CA61" s="123"/>
      <c r="CB61" s="123"/>
      <c r="CC61" s="123"/>
      <c r="CD61" s="123"/>
      <c r="CE61" s="123"/>
      <c r="CF61" s="123"/>
      <c r="CG61" s="123"/>
      <c r="CH61" s="123"/>
      <c r="CI61" s="123"/>
      <c r="CJ61" s="123"/>
      <c r="CK61" s="123"/>
      <c r="CL61" s="123"/>
      <c r="CM61" s="123"/>
      <c r="CN61" s="123"/>
      <c r="CO61" s="123"/>
      <c r="CP61" s="123"/>
      <c r="CQ61" s="123"/>
      <c r="CR61" s="123"/>
      <c r="CS61" s="123"/>
      <c r="CT61" s="123"/>
      <c r="CU61" s="123"/>
      <c r="CV61" s="123"/>
      <c r="CW61" s="123"/>
      <c r="CX61" s="123"/>
      <c r="CY61" s="123"/>
      <c r="CZ61" s="123"/>
      <c r="DA61" s="123"/>
      <c r="DB61" s="123"/>
      <c r="DC61" s="123"/>
      <c r="DD61" s="123"/>
      <c r="DE61" s="123"/>
      <c r="DF61" s="123"/>
      <c r="DG61" s="123"/>
      <c r="DH61" s="123"/>
      <c r="DI61" s="123"/>
      <c r="DJ61" s="123"/>
      <c r="DK61" s="123"/>
      <c r="DL61" s="123"/>
      <c r="DM61" s="123"/>
      <c r="DN61" s="123"/>
      <c r="DO61" s="123"/>
      <c r="DP61" s="123"/>
      <c r="DQ61" s="123"/>
    </row>
    <row r="62" spans="1:121" ht="12.75">
      <c r="A62" s="125"/>
      <c r="B62" s="121"/>
      <c r="C62" s="122" t="str">
        <f t="shared" si="0"/>
        <v> --</v>
      </c>
      <c r="D62" s="123"/>
      <c r="E62" s="123"/>
      <c r="F62" s="123"/>
      <c r="G62" s="123"/>
      <c r="H62" s="126" t="str">
        <f t="shared" si="1"/>
        <v>-</v>
      </c>
      <c r="I62" s="126" t="str">
        <f t="shared" si="2"/>
        <v>-</v>
      </c>
      <c r="J62" s="127"/>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c r="BQ62" s="123"/>
      <c r="BR62" s="123"/>
      <c r="BS62" s="123"/>
      <c r="BT62" s="123"/>
      <c r="BU62" s="123"/>
      <c r="BV62" s="123"/>
      <c r="BW62" s="123"/>
      <c r="BX62" s="123"/>
      <c r="BY62" s="123"/>
      <c r="BZ62" s="123"/>
      <c r="CA62" s="123"/>
      <c r="CB62" s="123"/>
      <c r="CC62" s="123"/>
      <c r="CD62" s="123"/>
      <c r="CE62" s="123"/>
      <c r="CF62" s="123"/>
      <c r="CG62" s="123"/>
      <c r="CH62" s="123"/>
      <c r="CI62" s="123"/>
      <c r="CJ62" s="123"/>
      <c r="CK62" s="123"/>
      <c r="CL62" s="123"/>
      <c r="CM62" s="123"/>
      <c r="CN62" s="123"/>
      <c r="CO62" s="123"/>
      <c r="CP62" s="123"/>
      <c r="CQ62" s="123"/>
      <c r="CR62" s="123"/>
      <c r="CS62" s="123"/>
      <c r="CT62" s="123"/>
      <c r="CU62" s="123"/>
      <c r="CV62" s="123"/>
      <c r="CW62" s="123"/>
      <c r="CX62" s="123"/>
      <c r="CY62" s="123"/>
      <c r="CZ62" s="123"/>
      <c r="DA62" s="123"/>
      <c r="DB62" s="123"/>
      <c r="DC62" s="123"/>
      <c r="DD62" s="123"/>
      <c r="DE62" s="123"/>
      <c r="DF62" s="123"/>
      <c r="DG62" s="123"/>
      <c r="DH62" s="123"/>
      <c r="DI62" s="123"/>
      <c r="DJ62" s="123"/>
      <c r="DK62" s="123"/>
      <c r="DL62" s="123"/>
      <c r="DM62" s="123"/>
      <c r="DN62" s="123"/>
      <c r="DO62" s="123"/>
      <c r="DP62" s="123"/>
      <c r="DQ62" s="123"/>
    </row>
    <row r="63" spans="1:121" ht="12.75">
      <c r="A63" s="125"/>
      <c r="B63" s="121"/>
      <c r="C63" s="122" t="str">
        <f t="shared" si="0"/>
        <v> --</v>
      </c>
      <c r="D63" s="123"/>
      <c r="E63" s="123"/>
      <c r="F63" s="123"/>
      <c r="G63" s="123"/>
      <c r="H63" s="126" t="str">
        <f t="shared" si="1"/>
        <v>-</v>
      </c>
      <c r="I63" s="126" t="str">
        <f t="shared" si="2"/>
        <v>-</v>
      </c>
      <c r="J63" s="127"/>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3"/>
      <c r="AZ63" s="123"/>
      <c r="BA63" s="123"/>
      <c r="BB63" s="123"/>
      <c r="BC63" s="123"/>
      <c r="BD63" s="123"/>
      <c r="BE63" s="123"/>
      <c r="BF63" s="123"/>
      <c r="BG63" s="123"/>
      <c r="BH63" s="123"/>
      <c r="BI63" s="123"/>
      <c r="BJ63" s="123"/>
      <c r="BK63" s="123"/>
      <c r="BL63" s="123"/>
      <c r="BM63" s="123"/>
      <c r="BN63" s="123"/>
      <c r="BO63" s="123"/>
      <c r="BP63" s="123"/>
      <c r="BQ63" s="123"/>
      <c r="BR63" s="123"/>
      <c r="BS63" s="123"/>
      <c r="BT63" s="123"/>
      <c r="BU63" s="123"/>
      <c r="BV63" s="123"/>
      <c r="BW63" s="123"/>
      <c r="BX63" s="123"/>
      <c r="BY63" s="123"/>
      <c r="BZ63" s="123"/>
      <c r="CA63" s="123"/>
      <c r="CB63" s="123"/>
      <c r="CC63" s="123"/>
      <c r="CD63" s="123"/>
      <c r="CE63" s="123"/>
      <c r="CF63" s="123"/>
      <c r="CG63" s="123"/>
      <c r="CH63" s="123"/>
      <c r="CI63" s="123"/>
      <c r="CJ63" s="123"/>
      <c r="CK63" s="123"/>
      <c r="CL63" s="123"/>
      <c r="CM63" s="123"/>
      <c r="CN63" s="123"/>
      <c r="CO63" s="123"/>
      <c r="CP63" s="123"/>
      <c r="CQ63" s="123"/>
      <c r="CR63" s="123"/>
      <c r="CS63" s="123"/>
      <c r="CT63" s="123"/>
      <c r="CU63" s="123"/>
      <c r="CV63" s="123"/>
      <c r="CW63" s="123"/>
      <c r="CX63" s="123"/>
      <c r="CY63" s="123"/>
      <c r="CZ63" s="123"/>
      <c r="DA63" s="123"/>
      <c r="DB63" s="123"/>
      <c r="DC63" s="123"/>
      <c r="DD63" s="123"/>
      <c r="DE63" s="123"/>
      <c r="DF63" s="123"/>
      <c r="DG63" s="123"/>
      <c r="DH63" s="123"/>
      <c r="DI63" s="123"/>
      <c r="DJ63" s="123"/>
      <c r="DK63" s="123"/>
      <c r="DL63" s="123"/>
      <c r="DM63" s="123"/>
      <c r="DN63" s="123"/>
      <c r="DO63" s="123"/>
      <c r="DP63" s="123"/>
      <c r="DQ63" s="123"/>
    </row>
    <row r="64" spans="1:121" ht="12.75">
      <c r="A64" s="125"/>
      <c r="B64" s="121"/>
      <c r="C64" s="122" t="str">
        <f t="shared" si="0"/>
        <v> --</v>
      </c>
      <c r="D64" s="123"/>
      <c r="E64" s="123"/>
      <c r="F64" s="123"/>
      <c r="G64" s="123"/>
      <c r="H64" s="126" t="str">
        <f t="shared" si="1"/>
        <v>-</v>
      </c>
      <c r="I64" s="126" t="str">
        <f t="shared" si="2"/>
        <v>-</v>
      </c>
      <c r="J64" s="127"/>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3"/>
      <c r="BR64" s="123"/>
      <c r="BS64" s="123"/>
      <c r="BT64" s="123"/>
      <c r="BU64" s="123"/>
      <c r="BV64" s="123"/>
      <c r="BW64" s="123"/>
      <c r="BX64" s="123"/>
      <c r="BY64" s="123"/>
      <c r="BZ64" s="123"/>
      <c r="CA64" s="123"/>
      <c r="CB64" s="123"/>
      <c r="CC64" s="123"/>
      <c r="CD64" s="123"/>
      <c r="CE64" s="123"/>
      <c r="CF64" s="123"/>
      <c r="CG64" s="123"/>
      <c r="CH64" s="123"/>
      <c r="CI64" s="123"/>
      <c r="CJ64" s="123"/>
      <c r="CK64" s="123"/>
      <c r="CL64" s="123"/>
      <c r="CM64" s="123"/>
      <c r="CN64" s="123"/>
      <c r="CO64" s="123"/>
      <c r="CP64" s="123"/>
      <c r="CQ64" s="123"/>
      <c r="CR64" s="123"/>
      <c r="CS64" s="123"/>
      <c r="CT64" s="123"/>
      <c r="CU64" s="123"/>
      <c r="CV64" s="123"/>
      <c r="CW64" s="123"/>
      <c r="CX64" s="123"/>
      <c r="CY64" s="123"/>
      <c r="CZ64" s="123"/>
      <c r="DA64" s="123"/>
      <c r="DB64" s="123"/>
      <c r="DC64" s="123"/>
      <c r="DD64" s="123"/>
      <c r="DE64" s="123"/>
      <c r="DF64" s="123"/>
      <c r="DG64" s="123"/>
      <c r="DH64" s="123"/>
      <c r="DI64" s="123"/>
      <c r="DJ64" s="123"/>
      <c r="DK64" s="123"/>
      <c r="DL64" s="123"/>
      <c r="DM64" s="123"/>
      <c r="DN64" s="123"/>
      <c r="DO64" s="123"/>
      <c r="DP64" s="123"/>
      <c r="DQ64" s="123"/>
    </row>
    <row r="65" spans="1:121" ht="12.75">
      <c r="A65" s="125"/>
      <c r="B65" s="121"/>
      <c r="C65" s="122" t="str">
        <f t="shared" si="0"/>
        <v> --</v>
      </c>
      <c r="D65" s="123"/>
      <c r="E65" s="123"/>
      <c r="F65" s="123"/>
      <c r="G65" s="123"/>
      <c r="H65" s="126" t="str">
        <f t="shared" si="1"/>
        <v>-</v>
      </c>
      <c r="I65" s="126" t="str">
        <f t="shared" si="2"/>
        <v>-</v>
      </c>
      <c r="J65" s="127"/>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3"/>
      <c r="BR65" s="123"/>
      <c r="BS65" s="123"/>
      <c r="BT65" s="123"/>
      <c r="BU65" s="123"/>
      <c r="BV65" s="123"/>
      <c r="BW65" s="123"/>
      <c r="BX65" s="123"/>
      <c r="BY65" s="123"/>
      <c r="BZ65" s="123"/>
      <c r="CA65" s="123"/>
      <c r="CB65" s="123"/>
      <c r="CC65" s="123"/>
      <c r="CD65" s="123"/>
      <c r="CE65" s="123"/>
      <c r="CF65" s="123"/>
      <c r="CG65" s="123"/>
      <c r="CH65" s="123"/>
      <c r="CI65" s="123"/>
      <c r="CJ65" s="123"/>
      <c r="CK65" s="123"/>
      <c r="CL65" s="123"/>
      <c r="CM65" s="123"/>
      <c r="CN65" s="123"/>
      <c r="CO65" s="123"/>
      <c r="CP65" s="123"/>
      <c r="CQ65" s="123"/>
      <c r="CR65" s="123"/>
      <c r="CS65" s="123"/>
      <c r="CT65" s="123"/>
      <c r="CU65" s="123"/>
      <c r="CV65" s="123"/>
      <c r="CW65" s="123"/>
      <c r="CX65" s="123"/>
      <c r="CY65" s="123"/>
      <c r="CZ65" s="123"/>
      <c r="DA65" s="123"/>
      <c r="DB65" s="123"/>
      <c r="DC65" s="123"/>
      <c r="DD65" s="123"/>
      <c r="DE65" s="123"/>
      <c r="DF65" s="123"/>
      <c r="DG65" s="123"/>
      <c r="DH65" s="123"/>
      <c r="DI65" s="123"/>
      <c r="DJ65" s="123"/>
      <c r="DK65" s="123"/>
      <c r="DL65" s="123"/>
      <c r="DM65" s="123"/>
      <c r="DN65" s="123"/>
      <c r="DO65" s="123"/>
      <c r="DP65" s="123"/>
      <c r="DQ65" s="123"/>
    </row>
    <row r="66" spans="1:121" ht="12.75">
      <c r="A66" s="125"/>
      <c r="B66" s="121"/>
      <c r="C66" s="122" t="str">
        <f t="shared" si="0"/>
        <v> --</v>
      </c>
      <c r="D66" s="123"/>
      <c r="E66" s="123"/>
      <c r="F66" s="123"/>
      <c r="G66" s="123"/>
      <c r="H66" s="126" t="str">
        <f t="shared" si="1"/>
        <v>-</v>
      </c>
      <c r="I66" s="126" t="str">
        <f t="shared" si="2"/>
        <v>-</v>
      </c>
      <c r="J66" s="127"/>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3"/>
      <c r="BR66" s="123"/>
      <c r="BS66" s="123"/>
      <c r="BT66" s="123"/>
      <c r="BU66" s="123"/>
      <c r="BV66" s="123"/>
      <c r="BW66" s="123"/>
      <c r="BX66" s="123"/>
      <c r="BY66" s="123"/>
      <c r="BZ66" s="123"/>
      <c r="CA66" s="123"/>
      <c r="CB66" s="123"/>
      <c r="CC66" s="123"/>
      <c r="CD66" s="123"/>
      <c r="CE66" s="123"/>
      <c r="CF66" s="123"/>
      <c r="CG66" s="123"/>
      <c r="CH66" s="123"/>
      <c r="CI66" s="123"/>
      <c r="CJ66" s="123"/>
      <c r="CK66" s="123"/>
      <c r="CL66" s="123"/>
      <c r="CM66" s="123"/>
      <c r="CN66" s="123"/>
      <c r="CO66" s="123"/>
      <c r="CP66" s="123"/>
      <c r="CQ66" s="123"/>
      <c r="CR66" s="123"/>
      <c r="CS66" s="123"/>
      <c r="CT66" s="123"/>
      <c r="CU66" s="123"/>
      <c r="CV66" s="123"/>
      <c r="CW66" s="123"/>
      <c r="CX66" s="123"/>
      <c r="CY66" s="123"/>
      <c r="CZ66" s="123"/>
      <c r="DA66" s="123"/>
      <c r="DB66" s="123"/>
      <c r="DC66" s="123"/>
      <c r="DD66" s="123"/>
      <c r="DE66" s="123"/>
      <c r="DF66" s="123"/>
      <c r="DG66" s="123"/>
      <c r="DH66" s="123"/>
      <c r="DI66" s="123"/>
      <c r="DJ66" s="123"/>
      <c r="DK66" s="123"/>
      <c r="DL66" s="123"/>
      <c r="DM66" s="123"/>
      <c r="DN66" s="123"/>
      <c r="DO66" s="123"/>
      <c r="DP66" s="123"/>
      <c r="DQ66" s="123"/>
    </row>
    <row r="67" spans="1:121" ht="12.75">
      <c r="A67" s="125"/>
      <c r="B67" s="121"/>
      <c r="C67" s="122" t="str">
        <f t="shared" si="0"/>
        <v> --</v>
      </c>
      <c r="D67" s="123"/>
      <c r="E67" s="123"/>
      <c r="F67" s="123"/>
      <c r="G67" s="123"/>
      <c r="H67" s="126" t="str">
        <f t="shared" si="1"/>
        <v>-</v>
      </c>
      <c r="I67" s="126" t="str">
        <f t="shared" si="2"/>
        <v>-</v>
      </c>
      <c r="J67" s="127"/>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23"/>
      <c r="CA67" s="123"/>
      <c r="CB67" s="123"/>
      <c r="CC67" s="123"/>
      <c r="CD67" s="123"/>
      <c r="CE67" s="123"/>
      <c r="CF67" s="123"/>
      <c r="CG67" s="123"/>
      <c r="CH67" s="123"/>
      <c r="CI67" s="123"/>
      <c r="CJ67" s="123"/>
      <c r="CK67" s="123"/>
      <c r="CL67" s="123"/>
      <c r="CM67" s="123"/>
      <c r="CN67" s="123"/>
      <c r="CO67" s="123"/>
      <c r="CP67" s="123"/>
      <c r="CQ67" s="123"/>
      <c r="CR67" s="123"/>
      <c r="CS67" s="123"/>
      <c r="CT67" s="123"/>
      <c r="CU67" s="123"/>
      <c r="CV67" s="123"/>
      <c r="CW67" s="123"/>
      <c r="CX67" s="123"/>
      <c r="CY67" s="123"/>
      <c r="CZ67" s="123"/>
      <c r="DA67" s="123"/>
      <c r="DB67" s="123"/>
      <c r="DC67" s="123"/>
      <c r="DD67" s="123"/>
      <c r="DE67" s="123"/>
      <c r="DF67" s="123"/>
      <c r="DG67" s="123"/>
      <c r="DH67" s="123"/>
      <c r="DI67" s="123"/>
      <c r="DJ67" s="123"/>
      <c r="DK67" s="123"/>
      <c r="DL67" s="123"/>
      <c r="DM67" s="123"/>
      <c r="DN67" s="123"/>
      <c r="DO67" s="123"/>
      <c r="DP67" s="123"/>
      <c r="DQ67" s="123"/>
    </row>
    <row r="68" spans="1:121" ht="12.75">
      <c r="A68" s="125"/>
      <c r="B68" s="121"/>
      <c r="C68" s="122" t="str">
        <f t="shared" si="0"/>
        <v> --</v>
      </c>
      <c r="D68" s="123"/>
      <c r="E68" s="123"/>
      <c r="F68" s="123"/>
      <c r="G68" s="123"/>
      <c r="H68" s="126" t="str">
        <f t="shared" si="1"/>
        <v>-</v>
      </c>
      <c r="I68" s="126" t="str">
        <f t="shared" si="2"/>
        <v>-</v>
      </c>
      <c r="J68" s="127"/>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123"/>
      <c r="BN68" s="123"/>
      <c r="BO68" s="123"/>
      <c r="BP68" s="123"/>
      <c r="BQ68" s="123"/>
      <c r="BR68" s="123"/>
      <c r="BS68" s="123"/>
      <c r="BT68" s="123"/>
      <c r="BU68" s="123"/>
      <c r="BV68" s="123"/>
      <c r="BW68" s="123"/>
      <c r="BX68" s="123"/>
      <c r="BY68" s="123"/>
      <c r="BZ68" s="123"/>
      <c r="CA68" s="123"/>
      <c r="CB68" s="123"/>
      <c r="CC68" s="123"/>
      <c r="CD68" s="123"/>
      <c r="CE68" s="123"/>
      <c r="CF68" s="123"/>
      <c r="CG68" s="123"/>
      <c r="CH68" s="123"/>
      <c r="CI68" s="123"/>
      <c r="CJ68" s="123"/>
      <c r="CK68" s="123"/>
      <c r="CL68" s="123"/>
      <c r="CM68" s="123"/>
      <c r="CN68" s="123"/>
      <c r="CO68" s="123"/>
      <c r="CP68" s="123"/>
      <c r="CQ68" s="123"/>
      <c r="CR68" s="123"/>
      <c r="CS68" s="123"/>
      <c r="CT68" s="123"/>
      <c r="CU68" s="123"/>
      <c r="CV68" s="123"/>
      <c r="CW68" s="123"/>
      <c r="CX68" s="123"/>
      <c r="CY68" s="123"/>
      <c r="CZ68" s="123"/>
      <c r="DA68" s="123"/>
      <c r="DB68" s="123"/>
      <c r="DC68" s="123"/>
      <c r="DD68" s="123"/>
      <c r="DE68" s="123"/>
      <c r="DF68" s="123"/>
      <c r="DG68" s="123"/>
      <c r="DH68" s="123"/>
      <c r="DI68" s="123"/>
      <c r="DJ68" s="123"/>
      <c r="DK68" s="123"/>
      <c r="DL68" s="123"/>
      <c r="DM68" s="123"/>
      <c r="DN68" s="123"/>
      <c r="DO68" s="123"/>
      <c r="DP68" s="123"/>
      <c r="DQ68" s="123"/>
    </row>
    <row r="69" spans="1:121" ht="12.75">
      <c r="A69" s="125"/>
      <c r="B69" s="121"/>
      <c r="C69" s="122" t="str">
        <f t="shared" si="0"/>
        <v> --</v>
      </c>
      <c r="D69" s="123"/>
      <c r="E69" s="123"/>
      <c r="F69" s="123"/>
      <c r="G69" s="123"/>
      <c r="H69" s="126" t="str">
        <f t="shared" si="1"/>
        <v>-</v>
      </c>
      <c r="I69" s="126" t="str">
        <f t="shared" si="2"/>
        <v>-</v>
      </c>
      <c r="J69" s="127"/>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c r="BA69" s="123"/>
      <c r="BB69" s="123"/>
      <c r="BC69" s="123"/>
      <c r="BD69" s="123"/>
      <c r="BE69" s="123"/>
      <c r="BF69" s="123"/>
      <c r="BG69" s="123"/>
      <c r="BH69" s="123"/>
      <c r="BI69" s="123"/>
      <c r="BJ69" s="123"/>
      <c r="BK69" s="123"/>
      <c r="BL69" s="123"/>
      <c r="BM69" s="123"/>
      <c r="BN69" s="123"/>
      <c r="BO69" s="123"/>
      <c r="BP69" s="123"/>
      <c r="BQ69" s="123"/>
      <c r="BR69" s="123"/>
      <c r="BS69" s="123"/>
      <c r="BT69" s="123"/>
      <c r="BU69" s="123"/>
      <c r="BV69" s="123"/>
      <c r="BW69" s="123"/>
      <c r="BX69" s="123"/>
      <c r="BY69" s="123"/>
      <c r="BZ69" s="123"/>
      <c r="CA69" s="123"/>
      <c r="CB69" s="123"/>
      <c r="CC69" s="123"/>
      <c r="CD69" s="123"/>
      <c r="CE69" s="123"/>
      <c r="CF69" s="123"/>
      <c r="CG69" s="123"/>
      <c r="CH69" s="123"/>
      <c r="CI69" s="123"/>
      <c r="CJ69" s="123"/>
      <c r="CK69" s="123"/>
      <c r="CL69" s="123"/>
      <c r="CM69" s="123"/>
      <c r="CN69" s="123"/>
      <c r="CO69" s="123"/>
      <c r="CP69" s="123"/>
      <c r="CQ69" s="123"/>
      <c r="CR69" s="123"/>
      <c r="CS69" s="123"/>
      <c r="CT69" s="123"/>
      <c r="CU69" s="123"/>
      <c r="CV69" s="123"/>
      <c r="CW69" s="123"/>
      <c r="CX69" s="123"/>
      <c r="CY69" s="123"/>
      <c r="CZ69" s="123"/>
      <c r="DA69" s="123"/>
      <c r="DB69" s="123"/>
      <c r="DC69" s="123"/>
      <c r="DD69" s="123"/>
      <c r="DE69" s="123"/>
      <c r="DF69" s="123"/>
      <c r="DG69" s="123"/>
      <c r="DH69" s="123"/>
      <c r="DI69" s="123"/>
      <c r="DJ69" s="123"/>
      <c r="DK69" s="123"/>
      <c r="DL69" s="123"/>
      <c r="DM69" s="123"/>
      <c r="DN69" s="123"/>
      <c r="DO69" s="123"/>
      <c r="DP69" s="123"/>
      <c r="DQ69" s="123"/>
    </row>
    <row r="70" spans="1:121" ht="12.75">
      <c r="A70" s="125"/>
      <c r="B70" s="121"/>
      <c r="C70" s="122" t="str">
        <f t="shared" si="0"/>
        <v> --</v>
      </c>
      <c r="D70" s="123"/>
      <c r="E70" s="123"/>
      <c r="F70" s="123"/>
      <c r="G70" s="123"/>
      <c r="H70" s="126" t="str">
        <f t="shared" si="1"/>
        <v>-</v>
      </c>
      <c r="I70" s="126" t="str">
        <f t="shared" si="2"/>
        <v>-</v>
      </c>
      <c r="J70" s="127"/>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3"/>
      <c r="BR70" s="123"/>
      <c r="BS70" s="123"/>
      <c r="BT70" s="123"/>
      <c r="BU70" s="123"/>
      <c r="BV70" s="123"/>
      <c r="BW70" s="123"/>
      <c r="BX70" s="123"/>
      <c r="BY70" s="123"/>
      <c r="BZ70" s="123"/>
      <c r="CA70" s="123"/>
      <c r="CB70" s="123"/>
      <c r="CC70" s="123"/>
      <c r="CD70" s="123"/>
      <c r="CE70" s="123"/>
      <c r="CF70" s="123"/>
      <c r="CG70" s="123"/>
      <c r="CH70" s="123"/>
      <c r="CI70" s="123"/>
      <c r="CJ70" s="123"/>
      <c r="CK70" s="123"/>
      <c r="CL70" s="123"/>
      <c r="CM70" s="123"/>
      <c r="CN70" s="123"/>
      <c r="CO70" s="123"/>
      <c r="CP70" s="123"/>
      <c r="CQ70" s="123"/>
      <c r="CR70" s="123"/>
      <c r="CS70" s="123"/>
      <c r="CT70" s="123"/>
      <c r="CU70" s="123"/>
      <c r="CV70" s="123"/>
      <c r="CW70" s="123"/>
      <c r="CX70" s="123"/>
      <c r="CY70" s="123"/>
      <c r="CZ70" s="123"/>
      <c r="DA70" s="123"/>
      <c r="DB70" s="123"/>
      <c r="DC70" s="123"/>
      <c r="DD70" s="123"/>
      <c r="DE70" s="123"/>
      <c r="DF70" s="123"/>
      <c r="DG70" s="123"/>
      <c r="DH70" s="123"/>
      <c r="DI70" s="123"/>
      <c r="DJ70" s="123"/>
      <c r="DK70" s="123"/>
      <c r="DL70" s="123"/>
      <c r="DM70" s="123"/>
      <c r="DN70" s="123"/>
      <c r="DO70" s="123"/>
      <c r="DP70" s="123"/>
      <c r="DQ70" s="123"/>
    </row>
    <row r="71" spans="1:121" ht="12.75">
      <c r="A71" s="125"/>
      <c r="B71" s="121"/>
      <c r="C71" s="122" t="str">
        <f t="shared" si="0"/>
        <v> --</v>
      </c>
      <c r="D71" s="123"/>
      <c r="E71" s="123"/>
      <c r="F71" s="123"/>
      <c r="G71" s="123"/>
      <c r="H71" s="126" t="str">
        <f t="shared" si="1"/>
        <v>-</v>
      </c>
      <c r="I71" s="126" t="str">
        <f t="shared" si="2"/>
        <v>-</v>
      </c>
      <c r="J71" s="127"/>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3"/>
      <c r="BR71" s="123"/>
      <c r="BS71" s="123"/>
      <c r="BT71" s="123"/>
      <c r="BU71" s="123"/>
      <c r="BV71" s="123"/>
      <c r="BW71" s="123"/>
      <c r="BX71" s="123"/>
      <c r="BY71" s="123"/>
      <c r="BZ71" s="123"/>
      <c r="CA71" s="123"/>
      <c r="CB71" s="123"/>
      <c r="CC71" s="123"/>
      <c r="CD71" s="123"/>
      <c r="CE71" s="123"/>
      <c r="CF71" s="123"/>
      <c r="CG71" s="123"/>
      <c r="CH71" s="123"/>
      <c r="CI71" s="123"/>
      <c r="CJ71" s="123"/>
      <c r="CK71" s="123"/>
      <c r="CL71" s="123"/>
      <c r="CM71" s="123"/>
      <c r="CN71" s="123"/>
      <c r="CO71" s="123"/>
      <c r="CP71" s="123"/>
      <c r="CQ71" s="123"/>
      <c r="CR71" s="123"/>
      <c r="CS71" s="123"/>
      <c r="CT71" s="123"/>
      <c r="CU71" s="123"/>
      <c r="CV71" s="123"/>
      <c r="CW71" s="123"/>
      <c r="CX71" s="123"/>
      <c r="CY71" s="123"/>
      <c r="CZ71" s="123"/>
      <c r="DA71" s="123"/>
      <c r="DB71" s="123"/>
      <c r="DC71" s="123"/>
      <c r="DD71" s="123"/>
      <c r="DE71" s="123"/>
      <c r="DF71" s="123"/>
      <c r="DG71" s="123"/>
      <c r="DH71" s="123"/>
      <c r="DI71" s="123"/>
      <c r="DJ71" s="123"/>
      <c r="DK71" s="123"/>
      <c r="DL71" s="123"/>
      <c r="DM71" s="123"/>
      <c r="DN71" s="123"/>
      <c r="DO71" s="123"/>
      <c r="DP71" s="123"/>
      <c r="DQ71" s="123"/>
    </row>
    <row r="72" spans="1:121" ht="12.75">
      <c r="A72" s="125"/>
      <c r="B72" s="121"/>
      <c r="C72" s="122" t="str">
        <f aca="true" t="shared" si="3" ref="C72:C135">VLOOKUP(B72,VarList,2,FALSE)</f>
        <v> --</v>
      </c>
      <c r="D72" s="123"/>
      <c r="E72" s="123"/>
      <c r="F72" s="123"/>
      <c r="G72" s="123"/>
      <c r="H72" s="126" t="str">
        <f t="shared" si="1"/>
        <v>-</v>
      </c>
      <c r="I72" s="126" t="str">
        <f t="shared" si="2"/>
        <v>-</v>
      </c>
      <c r="J72" s="127"/>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3"/>
      <c r="BR72" s="123"/>
      <c r="BS72" s="123"/>
      <c r="BT72" s="123"/>
      <c r="BU72" s="123"/>
      <c r="BV72" s="123"/>
      <c r="BW72" s="123"/>
      <c r="BX72" s="123"/>
      <c r="BY72" s="123"/>
      <c r="BZ72" s="123"/>
      <c r="CA72" s="123"/>
      <c r="CB72" s="123"/>
      <c r="CC72" s="123"/>
      <c r="CD72" s="123"/>
      <c r="CE72" s="123"/>
      <c r="CF72" s="123"/>
      <c r="CG72" s="123"/>
      <c r="CH72" s="123"/>
      <c r="CI72" s="123"/>
      <c r="CJ72" s="123"/>
      <c r="CK72" s="123"/>
      <c r="CL72" s="123"/>
      <c r="CM72" s="123"/>
      <c r="CN72" s="123"/>
      <c r="CO72" s="123"/>
      <c r="CP72" s="123"/>
      <c r="CQ72" s="123"/>
      <c r="CR72" s="123"/>
      <c r="CS72" s="123"/>
      <c r="CT72" s="123"/>
      <c r="CU72" s="123"/>
      <c r="CV72" s="123"/>
      <c r="CW72" s="123"/>
      <c r="CX72" s="123"/>
      <c r="CY72" s="123"/>
      <c r="CZ72" s="123"/>
      <c r="DA72" s="123"/>
      <c r="DB72" s="123"/>
      <c r="DC72" s="123"/>
      <c r="DD72" s="123"/>
      <c r="DE72" s="123"/>
      <c r="DF72" s="123"/>
      <c r="DG72" s="123"/>
      <c r="DH72" s="123"/>
      <c r="DI72" s="123"/>
      <c r="DJ72" s="123"/>
      <c r="DK72" s="123"/>
      <c r="DL72" s="123"/>
      <c r="DM72" s="123"/>
      <c r="DN72" s="123"/>
      <c r="DO72" s="123"/>
      <c r="DP72" s="123"/>
      <c r="DQ72" s="123"/>
    </row>
    <row r="73" spans="1:121" ht="12.75">
      <c r="A73" s="125"/>
      <c r="B73" s="121"/>
      <c r="C73" s="122" t="str">
        <f t="shared" si="3"/>
        <v> --</v>
      </c>
      <c r="D73" s="123"/>
      <c r="E73" s="123"/>
      <c r="F73" s="123"/>
      <c r="G73" s="123"/>
      <c r="H73" s="126" t="str">
        <f t="shared" si="1"/>
        <v>-</v>
      </c>
      <c r="I73" s="126" t="str">
        <f t="shared" si="2"/>
        <v>-</v>
      </c>
      <c r="J73" s="127"/>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23"/>
      <c r="BR73" s="123"/>
      <c r="BS73" s="123"/>
      <c r="BT73" s="123"/>
      <c r="BU73" s="123"/>
      <c r="BV73" s="123"/>
      <c r="BW73" s="123"/>
      <c r="BX73" s="123"/>
      <c r="BY73" s="123"/>
      <c r="BZ73" s="123"/>
      <c r="CA73" s="123"/>
      <c r="CB73" s="123"/>
      <c r="CC73" s="123"/>
      <c r="CD73" s="123"/>
      <c r="CE73" s="123"/>
      <c r="CF73" s="123"/>
      <c r="CG73" s="123"/>
      <c r="CH73" s="123"/>
      <c r="CI73" s="123"/>
      <c r="CJ73" s="123"/>
      <c r="CK73" s="123"/>
      <c r="CL73" s="123"/>
      <c r="CM73" s="123"/>
      <c r="CN73" s="123"/>
      <c r="CO73" s="123"/>
      <c r="CP73" s="123"/>
      <c r="CQ73" s="123"/>
      <c r="CR73" s="123"/>
      <c r="CS73" s="123"/>
      <c r="CT73" s="123"/>
      <c r="CU73" s="123"/>
      <c r="CV73" s="123"/>
      <c r="CW73" s="123"/>
      <c r="CX73" s="123"/>
      <c r="CY73" s="123"/>
      <c r="CZ73" s="123"/>
      <c r="DA73" s="123"/>
      <c r="DB73" s="123"/>
      <c r="DC73" s="123"/>
      <c r="DD73" s="123"/>
      <c r="DE73" s="123"/>
      <c r="DF73" s="123"/>
      <c r="DG73" s="123"/>
      <c r="DH73" s="123"/>
      <c r="DI73" s="123"/>
      <c r="DJ73" s="123"/>
      <c r="DK73" s="123"/>
      <c r="DL73" s="123"/>
      <c r="DM73" s="123"/>
      <c r="DN73" s="123"/>
      <c r="DO73" s="123"/>
      <c r="DP73" s="123"/>
      <c r="DQ73" s="123"/>
    </row>
    <row r="74" spans="1:121" ht="12.75">
      <c r="A74" s="125"/>
      <c r="B74" s="121"/>
      <c r="C74" s="122" t="str">
        <f t="shared" si="3"/>
        <v> --</v>
      </c>
      <c r="D74" s="123"/>
      <c r="E74" s="123"/>
      <c r="F74" s="123"/>
      <c r="G74" s="123"/>
      <c r="H74" s="126" t="str">
        <f t="shared" si="1"/>
        <v>-</v>
      </c>
      <c r="I74" s="126" t="str">
        <f t="shared" si="2"/>
        <v>-</v>
      </c>
      <c r="J74" s="127"/>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123"/>
      <c r="BN74" s="123"/>
      <c r="BO74" s="123"/>
      <c r="BP74" s="123"/>
      <c r="BQ74" s="123"/>
      <c r="BR74" s="123"/>
      <c r="BS74" s="123"/>
      <c r="BT74" s="123"/>
      <c r="BU74" s="123"/>
      <c r="BV74" s="123"/>
      <c r="BW74" s="123"/>
      <c r="BX74" s="123"/>
      <c r="BY74" s="123"/>
      <c r="BZ74" s="123"/>
      <c r="CA74" s="123"/>
      <c r="CB74" s="123"/>
      <c r="CC74" s="123"/>
      <c r="CD74" s="123"/>
      <c r="CE74" s="123"/>
      <c r="CF74" s="123"/>
      <c r="CG74" s="123"/>
      <c r="CH74" s="123"/>
      <c r="CI74" s="123"/>
      <c r="CJ74" s="123"/>
      <c r="CK74" s="123"/>
      <c r="CL74" s="123"/>
      <c r="CM74" s="123"/>
      <c r="CN74" s="123"/>
      <c r="CO74" s="123"/>
      <c r="CP74" s="123"/>
      <c r="CQ74" s="123"/>
      <c r="CR74" s="123"/>
      <c r="CS74" s="123"/>
      <c r="CT74" s="123"/>
      <c r="CU74" s="123"/>
      <c r="CV74" s="123"/>
      <c r="CW74" s="123"/>
      <c r="CX74" s="123"/>
      <c r="CY74" s="123"/>
      <c r="CZ74" s="123"/>
      <c r="DA74" s="123"/>
      <c r="DB74" s="123"/>
      <c r="DC74" s="123"/>
      <c r="DD74" s="123"/>
      <c r="DE74" s="123"/>
      <c r="DF74" s="123"/>
      <c r="DG74" s="123"/>
      <c r="DH74" s="123"/>
      <c r="DI74" s="123"/>
      <c r="DJ74" s="123"/>
      <c r="DK74" s="123"/>
      <c r="DL74" s="123"/>
      <c r="DM74" s="123"/>
      <c r="DN74" s="123"/>
      <c r="DO74" s="123"/>
      <c r="DP74" s="123"/>
      <c r="DQ74" s="123"/>
    </row>
    <row r="75" spans="1:121" ht="12.75">
      <c r="A75" s="125"/>
      <c r="B75" s="121"/>
      <c r="C75" s="122" t="str">
        <f t="shared" si="3"/>
        <v> --</v>
      </c>
      <c r="D75" s="123"/>
      <c r="E75" s="123"/>
      <c r="F75" s="123"/>
      <c r="G75" s="123"/>
      <c r="H75" s="126" t="str">
        <f t="shared" si="1"/>
        <v>-</v>
      </c>
      <c r="I75" s="126" t="str">
        <f t="shared" si="2"/>
        <v>-</v>
      </c>
      <c r="J75" s="127"/>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123"/>
      <c r="AZ75" s="123"/>
      <c r="BA75" s="123"/>
      <c r="BB75" s="123"/>
      <c r="BC75" s="123"/>
      <c r="BD75" s="123"/>
      <c r="BE75" s="123"/>
      <c r="BF75" s="123"/>
      <c r="BG75" s="123"/>
      <c r="BH75" s="123"/>
      <c r="BI75" s="123"/>
      <c r="BJ75" s="123"/>
      <c r="BK75" s="123"/>
      <c r="BL75" s="123"/>
      <c r="BM75" s="123"/>
      <c r="BN75" s="123"/>
      <c r="BO75" s="123"/>
      <c r="BP75" s="123"/>
      <c r="BQ75" s="123"/>
      <c r="BR75" s="123"/>
      <c r="BS75" s="123"/>
      <c r="BT75" s="123"/>
      <c r="BU75" s="123"/>
      <c r="BV75" s="123"/>
      <c r="BW75" s="123"/>
      <c r="BX75" s="123"/>
      <c r="BY75" s="123"/>
      <c r="BZ75" s="123"/>
      <c r="CA75" s="123"/>
      <c r="CB75" s="123"/>
      <c r="CC75" s="123"/>
      <c r="CD75" s="123"/>
      <c r="CE75" s="123"/>
      <c r="CF75" s="123"/>
      <c r="CG75" s="123"/>
      <c r="CH75" s="123"/>
      <c r="CI75" s="123"/>
      <c r="CJ75" s="123"/>
      <c r="CK75" s="123"/>
      <c r="CL75" s="123"/>
      <c r="CM75" s="123"/>
      <c r="CN75" s="123"/>
      <c r="CO75" s="123"/>
      <c r="CP75" s="123"/>
      <c r="CQ75" s="123"/>
      <c r="CR75" s="123"/>
      <c r="CS75" s="123"/>
      <c r="CT75" s="123"/>
      <c r="CU75" s="123"/>
      <c r="CV75" s="123"/>
      <c r="CW75" s="123"/>
      <c r="CX75" s="123"/>
      <c r="CY75" s="123"/>
      <c r="CZ75" s="123"/>
      <c r="DA75" s="123"/>
      <c r="DB75" s="123"/>
      <c r="DC75" s="123"/>
      <c r="DD75" s="123"/>
      <c r="DE75" s="123"/>
      <c r="DF75" s="123"/>
      <c r="DG75" s="123"/>
      <c r="DH75" s="123"/>
      <c r="DI75" s="123"/>
      <c r="DJ75" s="123"/>
      <c r="DK75" s="123"/>
      <c r="DL75" s="123"/>
      <c r="DM75" s="123"/>
      <c r="DN75" s="123"/>
      <c r="DO75" s="123"/>
      <c r="DP75" s="123"/>
      <c r="DQ75" s="123"/>
    </row>
    <row r="76" spans="1:121" ht="12.75">
      <c r="A76" s="125"/>
      <c r="B76" s="121"/>
      <c r="C76" s="122" t="str">
        <f t="shared" si="3"/>
        <v> --</v>
      </c>
      <c r="D76" s="123"/>
      <c r="E76" s="123"/>
      <c r="F76" s="123"/>
      <c r="G76" s="123"/>
      <c r="H76" s="126" t="str">
        <f t="shared" si="1"/>
        <v>-</v>
      </c>
      <c r="I76" s="126" t="str">
        <f t="shared" si="2"/>
        <v>-</v>
      </c>
      <c r="J76" s="127"/>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c r="AY76" s="123"/>
      <c r="AZ76" s="123"/>
      <c r="BA76" s="123"/>
      <c r="BB76" s="123"/>
      <c r="BC76" s="123"/>
      <c r="BD76" s="123"/>
      <c r="BE76" s="123"/>
      <c r="BF76" s="123"/>
      <c r="BG76" s="123"/>
      <c r="BH76" s="123"/>
      <c r="BI76" s="123"/>
      <c r="BJ76" s="123"/>
      <c r="BK76" s="123"/>
      <c r="BL76" s="123"/>
      <c r="BM76" s="123"/>
      <c r="BN76" s="123"/>
      <c r="BO76" s="123"/>
      <c r="BP76" s="123"/>
      <c r="BQ76" s="123"/>
      <c r="BR76" s="123"/>
      <c r="BS76" s="123"/>
      <c r="BT76" s="123"/>
      <c r="BU76" s="123"/>
      <c r="BV76" s="123"/>
      <c r="BW76" s="123"/>
      <c r="BX76" s="123"/>
      <c r="BY76" s="123"/>
      <c r="BZ76" s="123"/>
      <c r="CA76" s="123"/>
      <c r="CB76" s="123"/>
      <c r="CC76" s="123"/>
      <c r="CD76" s="123"/>
      <c r="CE76" s="123"/>
      <c r="CF76" s="123"/>
      <c r="CG76" s="123"/>
      <c r="CH76" s="123"/>
      <c r="CI76" s="123"/>
      <c r="CJ76" s="123"/>
      <c r="CK76" s="123"/>
      <c r="CL76" s="123"/>
      <c r="CM76" s="123"/>
      <c r="CN76" s="123"/>
      <c r="CO76" s="123"/>
      <c r="CP76" s="123"/>
      <c r="CQ76" s="123"/>
      <c r="CR76" s="123"/>
      <c r="CS76" s="123"/>
      <c r="CT76" s="123"/>
      <c r="CU76" s="123"/>
      <c r="CV76" s="123"/>
      <c r="CW76" s="123"/>
      <c r="CX76" s="123"/>
      <c r="CY76" s="123"/>
      <c r="CZ76" s="123"/>
      <c r="DA76" s="123"/>
      <c r="DB76" s="123"/>
      <c r="DC76" s="123"/>
      <c r="DD76" s="123"/>
      <c r="DE76" s="123"/>
      <c r="DF76" s="123"/>
      <c r="DG76" s="123"/>
      <c r="DH76" s="123"/>
      <c r="DI76" s="123"/>
      <c r="DJ76" s="123"/>
      <c r="DK76" s="123"/>
      <c r="DL76" s="123"/>
      <c r="DM76" s="123"/>
      <c r="DN76" s="123"/>
      <c r="DO76" s="123"/>
      <c r="DP76" s="123"/>
      <c r="DQ76" s="123"/>
    </row>
    <row r="77" spans="1:121" ht="12.75">
      <c r="A77" s="125"/>
      <c r="B77" s="121"/>
      <c r="C77" s="122" t="str">
        <f t="shared" si="3"/>
        <v> --</v>
      </c>
      <c r="D77" s="123"/>
      <c r="E77" s="123"/>
      <c r="F77" s="123"/>
      <c r="G77" s="123"/>
      <c r="H77" s="126" t="str">
        <f t="shared" si="1"/>
        <v>-</v>
      </c>
      <c r="I77" s="126" t="str">
        <f t="shared" si="2"/>
        <v>-</v>
      </c>
      <c r="J77" s="127"/>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123"/>
      <c r="BN77" s="123"/>
      <c r="BO77" s="123"/>
      <c r="BP77" s="123"/>
      <c r="BQ77" s="123"/>
      <c r="BR77" s="123"/>
      <c r="BS77" s="123"/>
      <c r="BT77" s="123"/>
      <c r="BU77" s="123"/>
      <c r="BV77" s="123"/>
      <c r="BW77" s="123"/>
      <c r="BX77" s="123"/>
      <c r="BY77" s="123"/>
      <c r="BZ77" s="123"/>
      <c r="CA77" s="123"/>
      <c r="CB77" s="123"/>
      <c r="CC77" s="123"/>
      <c r="CD77" s="123"/>
      <c r="CE77" s="123"/>
      <c r="CF77" s="123"/>
      <c r="CG77" s="123"/>
      <c r="CH77" s="123"/>
      <c r="CI77" s="123"/>
      <c r="CJ77" s="123"/>
      <c r="CK77" s="123"/>
      <c r="CL77" s="123"/>
      <c r="CM77" s="123"/>
      <c r="CN77" s="123"/>
      <c r="CO77" s="123"/>
      <c r="CP77" s="123"/>
      <c r="CQ77" s="123"/>
      <c r="CR77" s="123"/>
      <c r="CS77" s="123"/>
      <c r="CT77" s="123"/>
      <c r="CU77" s="123"/>
      <c r="CV77" s="123"/>
      <c r="CW77" s="123"/>
      <c r="CX77" s="123"/>
      <c r="CY77" s="123"/>
      <c r="CZ77" s="123"/>
      <c r="DA77" s="123"/>
      <c r="DB77" s="123"/>
      <c r="DC77" s="123"/>
      <c r="DD77" s="123"/>
      <c r="DE77" s="123"/>
      <c r="DF77" s="123"/>
      <c r="DG77" s="123"/>
      <c r="DH77" s="123"/>
      <c r="DI77" s="123"/>
      <c r="DJ77" s="123"/>
      <c r="DK77" s="123"/>
      <c r="DL77" s="123"/>
      <c r="DM77" s="123"/>
      <c r="DN77" s="123"/>
      <c r="DO77" s="123"/>
      <c r="DP77" s="123"/>
      <c r="DQ77" s="123"/>
    </row>
    <row r="78" spans="1:121" ht="12.75">
      <c r="A78" s="125"/>
      <c r="B78" s="121"/>
      <c r="C78" s="122" t="str">
        <f t="shared" si="3"/>
        <v> --</v>
      </c>
      <c r="D78" s="123"/>
      <c r="E78" s="123"/>
      <c r="F78" s="123"/>
      <c r="G78" s="123"/>
      <c r="H78" s="126" t="str">
        <f t="shared" si="1"/>
        <v>-</v>
      </c>
      <c r="I78" s="126" t="str">
        <f t="shared" si="2"/>
        <v>-</v>
      </c>
      <c r="J78" s="127"/>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3"/>
      <c r="BQ78" s="123"/>
      <c r="BR78" s="123"/>
      <c r="BS78" s="123"/>
      <c r="BT78" s="123"/>
      <c r="BU78" s="123"/>
      <c r="BV78" s="123"/>
      <c r="BW78" s="123"/>
      <c r="BX78" s="123"/>
      <c r="BY78" s="123"/>
      <c r="BZ78" s="123"/>
      <c r="CA78" s="123"/>
      <c r="CB78" s="123"/>
      <c r="CC78" s="123"/>
      <c r="CD78" s="123"/>
      <c r="CE78" s="123"/>
      <c r="CF78" s="123"/>
      <c r="CG78" s="123"/>
      <c r="CH78" s="123"/>
      <c r="CI78" s="123"/>
      <c r="CJ78" s="123"/>
      <c r="CK78" s="123"/>
      <c r="CL78" s="123"/>
      <c r="CM78" s="123"/>
      <c r="CN78" s="123"/>
      <c r="CO78" s="123"/>
      <c r="CP78" s="123"/>
      <c r="CQ78" s="123"/>
      <c r="CR78" s="123"/>
      <c r="CS78" s="123"/>
      <c r="CT78" s="123"/>
      <c r="CU78" s="123"/>
      <c r="CV78" s="123"/>
      <c r="CW78" s="123"/>
      <c r="CX78" s="123"/>
      <c r="CY78" s="123"/>
      <c r="CZ78" s="123"/>
      <c r="DA78" s="123"/>
      <c r="DB78" s="123"/>
      <c r="DC78" s="123"/>
      <c r="DD78" s="123"/>
      <c r="DE78" s="123"/>
      <c r="DF78" s="123"/>
      <c r="DG78" s="123"/>
      <c r="DH78" s="123"/>
      <c r="DI78" s="123"/>
      <c r="DJ78" s="123"/>
      <c r="DK78" s="123"/>
      <c r="DL78" s="123"/>
      <c r="DM78" s="123"/>
      <c r="DN78" s="123"/>
      <c r="DO78" s="123"/>
      <c r="DP78" s="123"/>
      <c r="DQ78" s="123"/>
    </row>
    <row r="79" spans="1:121" ht="12.75">
      <c r="A79" s="125"/>
      <c r="B79" s="121"/>
      <c r="C79" s="122" t="str">
        <f t="shared" si="3"/>
        <v> --</v>
      </c>
      <c r="D79" s="123"/>
      <c r="E79" s="123"/>
      <c r="F79" s="123"/>
      <c r="G79" s="123"/>
      <c r="H79" s="126" t="str">
        <f t="shared" si="1"/>
        <v>-</v>
      </c>
      <c r="I79" s="126" t="str">
        <f t="shared" si="2"/>
        <v>-</v>
      </c>
      <c r="J79" s="127"/>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c r="BD79" s="123"/>
      <c r="BE79" s="123"/>
      <c r="BF79" s="123"/>
      <c r="BG79" s="123"/>
      <c r="BH79" s="123"/>
      <c r="BI79" s="123"/>
      <c r="BJ79" s="123"/>
      <c r="BK79" s="123"/>
      <c r="BL79" s="123"/>
      <c r="BM79" s="123"/>
      <c r="BN79" s="123"/>
      <c r="BO79" s="123"/>
      <c r="BP79" s="123"/>
      <c r="BQ79" s="123"/>
      <c r="BR79" s="123"/>
      <c r="BS79" s="123"/>
      <c r="BT79" s="123"/>
      <c r="BU79" s="123"/>
      <c r="BV79" s="123"/>
      <c r="BW79" s="123"/>
      <c r="BX79" s="123"/>
      <c r="BY79" s="123"/>
      <c r="BZ79" s="123"/>
      <c r="CA79" s="123"/>
      <c r="CB79" s="123"/>
      <c r="CC79" s="123"/>
      <c r="CD79" s="123"/>
      <c r="CE79" s="123"/>
      <c r="CF79" s="123"/>
      <c r="CG79" s="123"/>
      <c r="CH79" s="123"/>
      <c r="CI79" s="123"/>
      <c r="CJ79" s="123"/>
      <c r="CK79" s="123"/>
      <c r="CL79" s="123"/>
      <c r="CM79" s="123"/>
      <c r="CN79" s="123"/>
      <c r="CO79" s="123"/>
      <c r="CP79" s="123"/>
      <c r="CQ79" s="123"/>
      <c r="CR79" s="123"/>
      <c r="CS79" s="123"/>
      <c r="CT79" s="123"/>
      <c r="CU79" s="123"/>
      <c r="CV79" s="123"/>
      <c r="CW79" s="123"/>
      <c r="CX79" s="123"/>
      <c r="CY79" s="123"/>
      <c r="CZ79" s="123"/>
      <c r="DA79" s="123"/>
      <c r="DB79" s="123"/>
      <c r="DC79" s="123"/>
      <c r="DD79" s="123"/>
      <c r="DE79" s="123"/>
      <c r="DF79" s="123"/>
      <c r="DG79" s="123"/>
      <c r="DH79" s="123"/>
      <c r="DI79" s="123"/>
      <c r="DJ79" s="123"/>
      <c r="DK79" s="123"/>
      <c r="DL79" s="123"/>
      <c r="DM79" s="123"/>
      <c r="DN79" s="123"/>
      <c r="DO79" s="123"/>
      <c r="DP79" s="123"/>
      <c r="DQ79" s="123"/>
    </row>
    <row r="80" spans="1:121" ht="12.75">
      <c r="A80" s="125"/>
      <c r="B80" s="121"/>
      <c r="C80" s="122" t="str">
        <f t="shared" si="3"/>
        <v> --</v>
      </c>
      <c r="D80" s="123"/>
      <c r="E80" s="123"/>
      <c r="F80" s="123"/>
      <c r="G80" s="123"/>
      <c r="H80" s="126" t="str">
        <f t="shared" si="1"/>
        <v>-</v>
      </c>
      <c r="I80" s="126" t="str">
        <f t="shared" si="2"/>
        <v>-</v>
      </c>
      <c r="J80" s="127"/>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23"/>
      <c r="BX80" s="123"/>
      <c r="BY80" s="123"/>
      <c r="BZ80" s="123"/>
      <c r="CA80" s="123"/>
      <c r="CB80" s="123"/>
      <c r="CC80" s="123"/>
      <c r="CD80" s="123"/>
      <c r="CE80" s="123"/>
      <c r="CF80" s="123"/>
      <c r="CG80" s="123"/>
      <c r="CH80" s="123"/>
      <c r="CI80" s="123"/>
      <c r="CJ80" s="123"/>
      <c r="CK80" s="123"/>
      <c r="CL80" s="123"/>
      <c r="CM80" s="123"/>
      <c r="CN80" s="123"/>
      <c r="CO80" s="123"/>
      <c r="CP80" s="123"/>
      <c r="CQ80" s="123"/>
      <c r="CR80" s="123"/>
      <c r="CS80" s="123"/>
      <c r="CT80" s="123"/>
      <c r="CU80" s="123"/>
      <c r="CV80" s="123"/>
      <c r="CW80" s="123"/>
      <c r="CX80" s="123"/>
      <c r="CY80" s="123"/>
      <c r="CZ80" s="123"/>
      <c r="DA80" s="123"/>
      <c r="DB80" s="123"/>
      <c r="DC80" s="123"/>
      <c r="DD80" s="123"/>
      <c r="DE80" s="123"/>
      <c r="DF80" s="123"/>
      <c r="DG80" s="123"/>
      <c r="DH80" s="123"/>
      <c r="DI80" s="123"/>
      <c r="DJ80" s="123"/>
      <c r="DK80" s="123"/>
      <c r="DL80" s="123"/>
      <c r="DM80" s="123"/>
      <c r="DN80" s="123"/>
      <c r="DO80" s="123"/>
      <c r="DP80" s="123"/>
      <c r="DQ80" s="123"/>
    </row>
    <row r="81" spans="1:121" ht="12.75">
      <c r="A81" s="125"/>
      <c r="B81" s="121"/>
      <c r="C81" s="122" t="str">
        <f t="shared" si="3"/>
        <v> --</v>
      </c>
      <c r="D81" s="123"/>
      <c r="E81" s="123"/>
      <c r="F81" s="123"/>
      <c r="G81" s="123"/>
      <c r="H81" s="126" t="str">
        <f t="shared" si="1"/>
        <v>-</v>
      </c>
      <c r="I81" s="126" t="str">
        <f t="shared" si="2"/>
        <v>-</v>
      </c>
      <c r="J81" s="127"/>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c r="BX81" s="123"/>
      <c r="BY81" s="123"/>
      <c r="BZ81" s="123"/>
      <c r="CA81" s="123"/>
      <c r="CB81" s="123"/>
      <c r="CC81" s="123"/>
      <c r="CD81" s="123"/>
      <c r="CE81" s="123"/>
      <c r="CF81" s="123"/>
      <c r="CG81" s="123"/>
      <c r="CH81" s="123"/>
      <c r="CI81" s="123"/>
      <c r="CJ81" s="123"/>
      <c r="CK81" s="123"/>
      <c r="CL81" s="123"/>
      <c r="CM81" s="123"/>
      <c r="CN81" s="123"/>
      <c r="CO81" s="123"/>
      <c r="CP81" s="123"/>
      <c r="CQ81" s="123"/>
      <c r="CR81" s="123"/>
      <c r="CS81" s="123"/>
      <c r="CT81" s="123"/>
      <c r="CU81" s="123"/>
      <c r="CV81" s="123"/>
      <c r="CW81" s="123"/>
      <c r="CX81" s="123"/>
      <c r="CY81" s="123"/>
      <c r="CZ81" s="123"/>
      <c r="DA81" s="123"/>
      <c r="DB81" s="123"/>
      <c r="DC81" s="123"/>
      <c r="DD81" s="123"/>
      <c r="DE81" s="123"/>
      <c r="DF81" s="123"/>
      <c r="DG81" s="123"/>
      <c r="DH81" s="123"/>
      <c r="DI81" s="123"/>
      <c r="DJ81" s="123"/>
      <c r="DK81" s="123"/>
      <c r="DL81" s="123"/>
      <c r="DM81" s="123"/>
      <c r="DN81" s="123"/>
      <c r="DO81" s="123"/>
      <c r="DP81" s="123"/>
      <c r="DQ81" s="123"/>
    </row>
    <row r="82" spans="1:121" ht="12.75">
      <c r="A82" s="125"/>
      <c r="B82" s="121"/>
      <c r="C82" s="122" t="str">
        <f t="shared" si="3"/>
        <v> --</v>
      </c>
      <c r="D82" s="123"/>
      <c r="E82" s="123"/>
      <c r="F82" s="123"/>
      <c r="G82" s="123"/>
      <c r="H82" s="126" t="str">
        <f aca="true" t="shared" si="4" ref="H82:H145">VLOOKUP(G82,AgeList,2,FALSE)</f>
        <v>-</v>
      </c>
      <c r="I82" s="126" t="str">
        <f aca="true" t="shared" si="5" ref="I82:I145">VLOOKUP(G82,AgeList,3,FALSE)</f>
        <v>-</v>
      </c>
      <c r="J82" s="127"/>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3"/>
      <c r="BR82" s="123"/>
      <c r="BS82" s="123"/>
      <c r="BT82" s="123"/>
      <c r="BU82" s="123"/>
      <c r="BV82" s="123"/>
      <c r="BW82" s="123"/>
      <c r="BX82" s="123"/>
      <c r="BY82" s="123"/>
      <c r="BZ82" s="123"/>
      <c r="CA82" s="123"/>
      <c r="CB82" s="123"/>
      <c r="CC82" s="123"/>
      <c r="CD82" s="123"/>
      <c r="CE82" s="123"/>
      <c r="CF82" s="123"/>
      <c r="CG82" s="123"/>
      <c r="CH82" s="123"/>
      <c r="CI82" s="123"/>
      <c r="CJ82" s="123"/>
      <c r="CK82" s="123"/>
      <c r="CL82" s="123"/>
      <c r="CM82" s="123"/>
      <c r="CN82" s="123"/>
      <c r="CO82" s="123"/>
      <c r="CP82" s="123"/>
      <c r="CQ82" s="123"/>
      <c r="CR82" s="123"/>
      <c r="CS82" s="123"/>
      <c r="CT82" s="123"/>
      <c r="CU82" s="123"/>
      <c r="CV82" s="123"/>
      <c r="CW82" s="123"/>
      <c r="CX82" s="123"/>
      <c r="CY82" s="123"/>
      <c r="CZ82" s="123"/>
      <c r="DA82" s="123"/>
      <c r="DB82" s="123"/>
      <c r="DC82" s="123"/>
      <c r="DD82" s="123"/>
      <c r="DE82" s="123"/>
      <c r="DF82" s="123"/>
      <c r="DG82" s="123"/>
      <c r="DH82" s="123"/>
      <c r="DI82" s="123"/>
      <c r="DJ82" s="123"/>
      <c r="DK82" s="123"/>
      <c r="DL82" s="123"/>
      <c r="DM82" s="123"/>
      <c r="DN82" s="123"/>
      <c r="DO82" s="123"/>
      <c r="DP82" s="123"/>
      <c r="DQ82" s="123"/>
    </row>
    <row r="83" spans="1:121" ht="12.75">
      <c r="A83" s="125"/>
      <c r="B83" s="121"/>
      <c r="C83" s="122" t="str">
        <f t="shared" si="3"/>
        <v> --</v>
      </c>
      <c r="D83" s="123"/>
      <c r="E83" s="123"/>
      <c r="F83" s="123"/>
      <c r="G83" s="123"/>
      <c r="H83" s="126" t="str">
        <f t="shared" si="4"/>
        <v>-</v>
      </c>
      <c r="I83" s="126" t="str">
        <f t="shared" si="5"/>
        <v>-</v>
      </c>
      <c r="J83" s="127"/>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c r="BP83" s="123"/>
      <c r="BQ83" s="123"/>
      <c r="BR83" s="123"/>
      <c r="BS83" s="123"/>
      <c r="BT83" s="123"/>
      <c r="BU83" s="123"/>
      <c r="BV83" s="123"/>
      <c r="BW83" s="123"/>
      <c r="BX83" s="123"/>
      <c r="BY83" s="123"/>
      <c r="BZ83" s="123"/>
      <c r="CA83" s="123"/>
      <c r="CB83" s="123"/>
      <c r="CC83" s="123"/>
      <c r="CD83" s="123"/>
      <c r="CE83" s="123"/>
      <c r="CF83" s="123"/>
      <c r="CG83" s="123"/>
      <c r="CH83" s="123"/>
      <c r="CI83" s="123"/>
      <c r="CJ83" s="123"/>
      <c r="CK83" s="123"/>
      <c r="CL83" s="123"/>
      <c r="CM83" s="123"/>
      <c r="CN83" s="123"/>
      <c r="CO83" s="123"/>
      <c r="CP83" s="123"/>
      <c r="CQ83" s="123"/>
      <c r="CR83" s="123"/>
      <c r="CS83" s="123"/>
      <c r="CT83" s="123"/>
      <c r="CU83" s="123"/>
      <c r="CV83" s="123"/>
      <c r="CW83" s="123"/>
      <c r="CX83" s="123"/>
      <c r="CY83" s="123"/>
      <c r="CZ83" s="123"/>
      <c r="DA83" s="123"/>
      <c r="DB83" s="123"/>
      <c r="DC83" s="123"/>
      <c r="DD83" s="123"/>
      <c r="DE83" s="123"/>
      <c r="DF83" s="123"/>
      <c r="DG83" s="123"/>
      <c r="DH83" s="123"/>
      <c r="DI83" s="123"/>
      <c r="DJ83" s="123"/>
      <c r="DK83" s="123"/>
      <c r="DL83" s="123"/>
      <c r="DM83" s="123"/>
      <c r="DN83" s="123"/>
      <c r="DO83" s="123"/>
      <c r="DP83" s="123"/>
      <c r="DQ83" s="123"/>
    </row>
    <row r="84" spans="1:121" ht="12.75">
      <c r="A84" s="125"/>
      <c r="B84" s="121"/>
      <c r="C84" s="122" t="str">
        <f t="shared" si="3"/>
        <v> --</v>
      </c>
      <c r="D84" s="123"/>
      <c r="E84" s="123"/>
      <c r="F84" s="123"/>
      <c r="G84" s="123"/>
      <c r="H84" s="126" t="str">
        <f t="shared" si="4"/>
        <v>-</v>
      </c>
      <c r="I84" s="126" t="str">
        <f t="shared" si="5"/>
        <v>-</v>
      </c>
      <c r="J84" s="127"/>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c r="AY84" s="123"/>
      <c r="AZ84" s="123"/>
      <c r="BA84" s="123"/>
      <c r="BB84" s="123"/>
      <c r="BC84" s="123"/>
      <c r="BD84" s="123"/>
      <c r="BE84" s="123"/>
      <c r="BF84" s="123"/>
      <c r="BG84" s="123"/>
      <c r="BH84" s="123"/>
      <c r="BI84" s="123"/>
      <c r="BJ84" s="123"/>
      <c r="BK84" s="123"/>
      <c r="BL84" s="123"/>
      <c r="BM84" s="123"/>
      <c r="BN84" s="123"/>
      <c r="BO84" s="123"/>
      <c r="BP84" s="123"/>
      <c r="BQ84" s="123"/>
      <c r="BR84" s="123"/>
      <c r="BS84" s="123"/>
      <c r="BT84" s="123"/>
      <c r="BU84" s="123"/>
      <c r="BV84" s="123"/>
      <c r="BW84" s="123"/>
      <c r="BX84" s="123"/>
      <c r="BY84" s="123"/>
      <c r="BZ84" s="123"/>
      <c r="CA84" s="123"/>
      <c r="CB84" s="123"/>
      <c r="CC84" s="123"/>
      <c r="CD84" s="123"/>
      <c r="CE84" s="123"/>
      <c r="CF84" s="123"/>
      <c r="CG84" s="123"/>
      <c r="CH84" s="123"/>
      <c r="CI84" s="123"/>
      <c r="CJ84" s="123"/>
      <c r="CK84" s="123"/>
      <c r="CL84" s="123"/>
      <c r="CM84" s="123"/>
      <c r="CN84" s="123"/>
      <c r="CO84" s="123"/>
      <c r="CP84" s="123"/>
      <c r="CQ84" s="123"/>
      <c r="CR84" s="123"/>
      <c r="CS84" s="123"/>
      <c r="CT84" s="123"/>
      <c r="CU84" s="123"/>
      <c r="CV84" s="123"/>
      <c r="CW84" s="123"/>
      <c r="CX84" s="123"/>
      <c r="CY84" s="123"/>
      <c r="CZ84" s="123"/>
      <c r="DA84" s="123"/>
      <c r="DB84" s="123"/>
      <c r="DC84" s="123"/>
      <c r="DD84" s="123"/>
      <c r="DE84" s="123"/>
      <c r="DF84" s="123"/>
      <c r="DG84" s="123"/>
      <c r="DH84" s="123"/>
      <c r="DI84" s="123"/>
      <c r="DJ84" s="123"/>
      <c r="DK84" s="123"/>
      <c r="DL84" s="123"/>
      <c r="DM84" s="123"/>
      <c r="DN84" s="123"/>
      <c r="DO84" s="123"/>
      <c r="DP84" s="123"/>
      <c r="DQ84" s="123"/>
    </row>
    <row r="85" spans="1:121" ht="12.75">
      <c r="A85" s="125"/>
      <c r="B85" s="121"/>
      <c r="C85" s="122" t="str">
        <f t="shared" si="3"/>
        <v> --</v>
      </c>
      <c r="D85" s="123"/>
      <c r="E85" s="123"/>
      <c r="F85" s="123"/>
      <c r="G85" s="123"/>
      <c r="H85" s="126" t="str">
        <f t="shared" si="4"/>
        <v>-</v>
      </c>
      <c r="I85" s="126" t="str">
        <f t="shared" si="5"/>
        <v>-</v>
      </c>
      <c r="J85" s="127"/>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c r="BP85" s="123"/>
      <c r="BQ85" s="123"/>
      <c r="BR85" s="123"/>
      <c r="BS85" s="123"/>
      <c r="BT85" s="123"/>
      <c r="BU85" s="123"/>
      <c r="BV85" s="123"/>
      <c r="BW85" s="123"/>
      <c r="BX85" s="123"/>
      <c r="BY85" s="123"/>
      <c r="BZ85" s="123"/>
      <c r="CA85" s="123"/>
      <c r="CB85" s="123"/>
      <c r="CC85" s="123"/>
      <c r="CD85" s="123"/>
      <c r="CE85" s="123"/>
      <c r="CF85" s="123"/>
      <c r="CG85" s="123"/>
      <c r="CH85" s="123"/>
      <c r="CI85" s="123"/>
      <c r="CJ85" s="123"/>
      <c r="CK85" s="123"/>
      <c r="CL85" s="123"/>
      <c r="CM85" s="123"/>
      <c r="CN85" s="123"/>
      <c r="CO85" s="123"/>
      <c r="CP85" s="123"/>
      <c r="CQ85" s="123"/>
      <c r="CR85" s="123"/>
      <c r="CS85" s="123"/>
      <c r="CT85" s="123"/>
      <c r="CU85" s="123"/>
      <c r="CV85" s="123"/>
      <c r="CW85" s="123"/>
      <c r="CX85" s="123"/>
      <c r="CY85" s="123"/>
      <c r="CZ85" s="123"/>
      <c r="DA85" s="123"/>
      <c r="DB85" s="123"/>
      <c r="DC85" s="123"/>
      <c r="DD85" s="123"/>
      <c r="DE85" s="123"/>
      <c r="DF85" s="123"/>
      <c r="DG85" s="123"/>
      <c r="DH85" s="123"/>
      <c r="DI85" s="123"/>
      <c r="DJ85" s="123"/>
      <c r="DK85" s="123"/>
      <c r="DL85" s="123"/>
      <c r="DM85" s="123"/>
      <c r="DN85" s="123"/>
      <c r="DO85" s="123"/>
      <c r="DP85" s="123"/>
      <c r="DQ85" s="123"/>
    </row>
    <row r="86" spans="1:121" ht="12.75">
      <c r="A86" s="125"/>
      <c r="B86" s="121"/>
      <c r="C86" s="122" t="str">
        <f t="shared" si="3"/>
        <v> --</v>
      </c>
      <c r="D86" s="123"/>
      <c r="E86" s="123"/>
      <c r="F86" s="123"/>
      <c r="G86" s="123"/>
      <c r="H86" s="126" t="str">
        <f t="shared" si="4"/>
        <v>-</v>
      </c>
      <c r="I86" s="126" t="str">
        <f t="shared" si="5"/>
        <v>-</v>
      </c>
      <c r="J86" s="127"/>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c r="BM86" s="123"/>
      <c r="BN86" s="123"/>
      <c r="BO86" s="123"/>
      <c r="BP86" s="123"/>
      <c r="BQ86" s="123"/>
      <c r="BR86" s="123"/>
      <c r="BS86" s="123"/>
      <c r="BT86" s="123"/>
      <c r="BU86" s="123"/>
      <c r="BV86" s="123"/>
      <c r="BW86" s="123"/>
      <c r="BX86" s="123"/>
      <c r="BY86" s="123"/>
      <c r="BZ86" s="123"/>
      <c r="CA86" s="123"/>
      <c r="CB86" s="123"/>
      <c r="CC86" s="123"/>
      <c r="CD86" s="123"/>
      <c r="CE86" s="123"/>
      <c r="CF86" s="123"/>
      <c r="CG86" s="123"/>
      <c r="CH86" s="123"/>
      <c r="CI86" s="123"/>
      <c r="CJ86" s="123"/>
      <c r="CK86" s="123"/>
      <c r="CL86" s="123"/>
      <c r="CM86" s="123"/>
      <c r="CN86" s="123"/>
      <c r="CO86" s="123"/>
      <c r="CP86" s="123"/>
      <c r="CQ86" s="123"/>
      <c r="CR86" s="123"/>
      <c r="CS86" s="123"/>
      <c r="CT86" s="123"/>
      <c r="CU86" s="123"/>
      <c r="CV86" s="123"/>
      <c r="CW86" s="123"/>
      <c r="CX86" s="123"/>
      <c r="CY86" s="123"/>
      <c r="CZ86" s="123"/>
      <c r="DA86" s="123"/>
      <c r="DB86" s="123"/>
      <c r="DC86" s="123"/>
      <c r="DD86" s="123"/>
      <c r="DE86" s="123"/>
      <c r="DF86" s="123"/>
      <c r="DG86" s="123"/>
      <c r="DH86" s="123"/>
      <c r="DI86" s="123"/>
      <c r="DJ86" s="123"/>
      <c r="DK86" s="123"/>
      <c r="DL86" s="123"/>
      <c r="DM86" s="123"/>
      <c r="DN86" s="123"/>
      <c r="DO86" s="123"/>
      <c r="DP86" s="123"/>
      <c r="DQ86" s="123"/>
    </row>
    <row r="87" spans="1:121" ht="12.75">
      <c r="A87" s="125"/>
      <c r="B87" s="121"/>
      <c r="C87" s="122" t="str">
        <f t="shared" si="3"/>
        <v> --</v>
      </c>
      <c r="D87" s="123"/>
      <c r="E87" s="123"/>
      <c r="F87" s="123"/>
      <c r="G87" s="123"/>
      <c r="H87" s="126" t="str">
        <f t="shared" si="4"/>
        <v>-</v>
      </c>
      <c r="I87" s="126" t="str">
        <f t="shared" si="5"/>
        <v>-</v>
      </c>
      <c r="J87" s="127"/>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3"/>
      <c r="BR87" s="123"/>
      <c r="BS87" s="123"/>
      <c r="BT87" s="123"/>
      <c r="BU87" s="123"/>
      <c r="BV87" s="123"/>
      <c r="BW87" s="123"/>
      <c r="BX87" s="123"/>
      <c r="BY87" s="123"/>
      <c r="BZ87" s="123"/>
      <c r="CA87" s="123"/>
      <c r="CB87" s="123"/>
      <c r="CC87" s="123"/>
      <c r="CD87" s="123"/>
      <c r="CE87" s="123"/>
      <c r="CF87" s="123"/>
      <c r="CG87" s="123"/>
      <c r="CH87" s="123"/>
      <c r="CI87" s="123"/>
      <c r="CJ87" s="123"/>
      <c r="CK87" s="123"/>
      <c r="CL87" s="123"/>
      <c r="CM87" s="123"/>
      <c r="CN87" s="123"/>
      <c r="CO87" s="123"/>
      <c r="CP87" s="123"/>
      <c r="CQ87" s="123"/>
      <c r="CR87" s="123"/>
      <c r="CS87" s="123"/>
      <c r="CT87" s="123"/>
      <c r="CU87" s="123"/>
      <c r="CV87" s="123"/>
      <c r="CW87" s="123"/>
      <c r="CX87" s="123"/>
      <c r="CY87" s="123"/>
      <c r="CZ87" s="123"/>
      <c r="DA87" s="123"/>
      <c r="DB87" s="123"/>
      <c r="DC87" s="123"/>
      <c r="DD87" s="123"/>
      <c r="DE87" s="123"/>
      <c r="DF87" s="123"/>
      <c r="DG87" s="123"/>
      <c r="DH87" s="123"/>
      <c r="DI87" s="123"/>
      <c r="DJ87" s="123"/>
      <c r="DK87" s="123"/>
      <c r="DL87" s="123"/>
      <c r="DM87" s="123"/>
      <c r="DN87" s="123"/>
      <c r="DO87" s="123"/>
      <c r="DP87" s="123"/>
      <c r="DQ87" s="123"/>
    </row>
    <row r="88" spans="1:121" ht="12.75">
      <c r="A88" s="125"/>
      <c r="B88" s="121"/>
      <c r="C88" s="122" t="str">
        <f t="shared" si="3"/>
        <v> --</v>
      </c>
      <c r="D88" s="123"/>
      <c r="E88" s="123"/>
      <c r="F88" s="123"/>
      <c r="G88" s="123"/>
      <c r="H88" s="126" t="str">
        <f t="shared" si="4"/>
        <v>-</v>
      </c>
      <c r="I88" s="126" t="str">
        <f t="shared" si="5"/>
        <v>-</v>
      </c>
      <c r="J88" s="127"/>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c r="BX88" s="123"/>
      <c r="BY88" s="123"/>
      <c r="BZ88" s="123"/>
      <c r="CA88" s="123"/>
      <c r="CB88" s="123"/>
      <c r="CC88" s="123"/>
      <c r="CD88" s="123"/>
      <c r="CE88" s="123"/>
      <c r="CF88" s="123"/>
      <c r="CG88" s="123"/>
      <c r="CH88" s="123"/>
      <c r="CI88" s="123"/>
      <c r="CJ88" s="123"/>
      <c r="CK88" s="123"/>
      <c r="CL88" s="123"/>
      <c r="CM88" s="123"/>
      <c r="CN88" s="123"/>
      <c r="CO88" s="123"/>
      <c r="CP88" s="123"/>
      <c r="CQ88" s="123"/>
      <c r="CR88" s="123"/>
      <c r="CS88" s="123"/>
      <c r="CT88" s="123"/>
      <c r="CU88" s="123"/>
      <c r="CV88" s="123"/>
      <c r="CW88" s="123"/>
      <c r="CX88" s="123"/>
      <c r="CY88" s="123"/>
      <c r="CZ88" s="123"/>
      <c r="DA88" s="123"/>
      <c r="DB88" s="123"/>
      <c r="DC88" s="123"/>
      <c r="DD88" s="123"/>
      <c r="DE88" s="123"/>
      <c r="DF88" s="123"/>
      <c r="DG88" s="123"/>
      <c r="DH88" s="123"/>
      <c r="DI88" s="123"/>
      <c r="DJ88" s="123"/>
      <c r="DK88" s="123"/>
      <c r="DL88" s="123"/>
      <c r="DM88" s="123"/>
      <c r="DN88" s="123"/>
      <c r="DO88" s="123"/>
      <c r="DP88" s="123"/>
      <c r="DQ88" s="123"/>
    </row>
    <row r="89" spans="1:121" ht="12.75">
      <c r="A89" s="125"/>
      <c r="B89" s="121"/>
      <c r="C89" s="122" t="str">
        <f t="shared" si="3"/>
        <v> --</v>
      </c>
      <c r="D89" s="123"/>
      <c r="E89" s="123"/>
      <c r="F89" s="123"/>
      <c r="G89" s="123"/>
      <c r="H89" s="126" t="str">
        <f t="shared" si="4"/>
        <v>-</v>
      </c>
      <c r="I89" s="126" t="str">
        <f t="shared" si="5"/>
        <v>-</v>
      </c>
      <c r="J89" s="127"/>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c r="BT89" s="123"/>
      <c r="BU89" s="123"/>
      <c r="BV89" s="123"/>
      <c r="BW89" s="123"/>
      <c r="BX89" s="123"/>
      <c r="BY89" s="123"/>
      <c r="BZ89" s="123"/>
      <c r="CA89" s="123"/>
      <c r="CB89" s="123"/>
      <c r="CC89" s="123"/>
      <c r="CD89" s="123"/>
      <c r="CE89" s="123"/>
      <c r="CF89" s="123"/>
      <c r="CG89" s="123"/>
      <c r="CH89" s="123"/>
      <c r="CI89" s="123"/>
      <c r="CJ89" s="123"/>
      <c r="CK89" s="123"/>
      <c r="CL89" s="123"/>
      <c r="CM89" s="123"/>
      <c r="CN89" s="123"/>
      <c r="CO89" s="123"/>
      <c r="CP89" s="123"/>
      <c r="CQ89" s="123"/>
      <c r="CR89" s="123"/>
      <c r="CS89" s="123"/>
      <c r="CT89" s="123"/>
      <c r="CU89" s="123"/>
      <c r="CV89" s="123"/>
      <c r="CW89" s="123"/>
      <c r="CX89" s="123"/>
      <c r="CY89" s="123"/>
      <c r="CZ89" s="123"/>
      <c r="DA89" s="123"/>
      <c r="DB89" s="123"/>
      <c r="DC89" s="123"/>
      <c r="DD89" s="123"/>
      <c r="DE89" s="123"/>
      <c r="DF89" s="123"/>
      <c r="DG89" s="123"/>
      <c r="DH89" s="123"/>
      <c r="DI89" s="123"/>
      <c r="DJ89" s="123"/>
      <c r="DK89" s="123"/>
      <c r="DL89" s="123"/>
      <c r="DM89" s="123"/>
      <c r="DN89" s="123"/>
      <c r="DO89" s="123"/>
      <c r="DP89" s="123"/>
      <c r="DQ89" s="123"/>
    </row>
    <row r="90" spans="1:121" ht="12.75">
      <c r="A90" s="125"/>
      <c r="B90" s="121"/>
      <c r="C90" s="122" t="str">
        <f t="shared" si="3"/>
        <v> --</v>
      </c>
      <c r="D90" s="123"/>
      <c r="E90" s="123"/>
      <c r="F90" s="123"/>
      <c r="G90" s="123"/>
      <c r="H90" s="126" t="str">
        <f t="shared" si="4"/>
        <v>-</v>
      </c>
      <c r="I90" s="126" t="str">
        <f t="shared" si="5"/>
        <v>-</v>
      </c>
      <c r="J90" s="127"/>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c r="BT90" s="123"/>
      <c r="BU90" s="123"/>
      <c r="BV90" s="123"/>
      <c r="BW90" s="123"/>
      <c r="BX90" s="123"/>
      <c r="BY90" s="123"/>
      <c r="BZ90" s="123"/>
      <c r="CA90" s="123"/>
      <c r="CB90" s="123"/>
      <c r="CC90" s="123"/>
      <c r="CD90" s="123"/>
      <c r="CE90" s="123"/>
      <c r="CF90" s="123"/>
      <c r="CG90" s="123"/>
      <c r="CH90" s="123"/>
      <c r="CI90" s="123"/>
      <c r="CJ90" s="123"/>
      <c r="CK90" s="123"/>
      <c r="CL90" s="123"/>
      <c r="CM90" s="123"/>
      <c r="CN90" s="123"/>
      <c r="CO90" s="123"/>
      <c r="CP90" s="123"/>
      <c r="CQ90" s="123"/>
      <c r="CR90" s="123"/>
      <c r="CS90" s="123"/>
      <c r="CT90" s="123"/>
      <c r="CU90" s="123"/>
      <c r="CV90" s="123"/>
      <c r="CW90" s="123"/>
      <c r="CX90" s="123"/>
      <c r="CY90" s="123"/>
      <c r="CZ90" s="123"/>
      <c r="DA90" s="123"/>
      <c r="DB90" s="123"/>
      <c r="DC90" s="123"/>
      <c r="DD90" s="123"/>
      <c r="DE90" s="123"/>
      <c r="DF90" s="123"/>
      <c r="DG90" s="123"/>
      <c r="DH90" s="123"/>
      <c r="DI90" s="123"/>
      <c r="DJ90" s="123"/>
      <c r="DK90" s="123"/>
      <c r="DL90" s="123"/>
      <c r="DM90" s="123"/>
      <c r="DN90" s="123"/>
      <c r="DO90" s="123"/>
      <c r="DP90" s="123"/>
      <c r="DQ90" s="123"/>
    </row>
    <row r="91" spans="1:121" ht="12.75">
      <c r="A91" s="125"/>
      <c r="B91" s="121"/>
      <c r="C91" s="122" t="str">
        <f t="shared" si="3"/>
        <v> --</v>
      </c>
      <c r="D91" s="123"/>
      <c r="E91" s="123"/>
      <c r="F91" s="123"/>
      <c r="G91" s="123"/>
      <c r="H91" s="126" t="str">
        <f t="shared" si="4"/>
        <v>-</v>
      </c>
      <c r="I91" s="126" t="str">
        <f t="shared" si="5"/>
        <v>-</v>
      </c>
      <c r="J91" s="127"/>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123"/>
      <c r="BO91" s="123"/>
      <c r="BP91" s="123"/>
      <c r="BQ91" s="123"/>
      <c r="BR91" s="123"/>
      <c r="BS91" s="123"/>
      <c r="BT91" s="123"/>
      <c r="BU91" s="123"/>
      <c r="BV91" s="123"/>
      <c r="BW91" s="123"/>
      <c r="BX91" s="123"/>
      <c r="BY91" s="123"/>
      <c r="BZ91" s="123"/>
      <c r="CA91" s="123"/>
      <c r="CB91" s="123"/>
      <c r="CC91" s="123"/>
      <c r="CD91" s="123"/>
      <c r="CE91" s="123"/>
      <c r="CF91" s="123"/>
      <c r="CG91" s="123"/>
      <c r="CH91" s="123"/>
      <c r="CI91" s="123"/>
      <c r="CJ91" s="123"/>
      <c r="CK91" s="123"/>
      <c r="CL91" s="123"/>
      <c r="CM91" s="123"/>
      <c r="CN91" s="123"/>
      <c r="CO91" s="123"/>
      <c r="CP91" s="123"/>
      <c r="CQ91" s="123"/>
      <c r="CR91" s="123"/>
      <c r="CS91" s="123"/>
      <c r="CT91" s="123"/>
      <c r="CU91" s="123"/>
      <c r="CV91" s="123"/>
      <c r="CW91" s="123"/>
      <c r="CX91" s="123"/>
      <c r="CY91" s="123"/>
      <c r="CZ91" s="123"/>
      <c r="DA91" s="123"/>
      <c r="DB91" s="123"/>
      <c r="DC91" s="123"/>
      <c r="DD91" s="123"/>
      <c r="DE91" s="123"/>
      <c r="DF91" s="123"/>
      <c r="DG91" s="123"/>
      <c r="DH91" s="123"/>
      <c r="DI91" s="123"/>
      <c r="DJ91" s="123"/>
      <c r="DK91" s="123"/>
      <c r="DL91" s="123"/>
      <c r="DM91" s="123"/>
      <c r="DN91" s="123"/>
      <c r="DO91" s="123"/>
      <c r="DP91" s="123"/>
      <c r="DQ91" s="123"/>
    </row>
    <row r="92" spans="1:121" ht="12.75">
      <c r="A92" s="125"/>
      <c r="B92" s="121"/>
      <c r="C92" s="122" t="str">
        <f t="shared" si="3"/>
        <v> --</v>
      </c>
      <c r="D92" s="123"/>
      <c r="E92" s="123"/>
      <c r="F92" s="123"/>
      <c r="G92" s="123"/>
      <c r="H92" s="126" t="str">
        <f t="shared" si="4"/>
        <v>-</v>
      </c>
      <c r="I92" s="126" t="str">
        <f t="shared" si="5"/>
        <v>-</v>
      </c>
      <c r="J92" s="127"/>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3"/>
      <c r="BN92" s="123"/>
      <c r="BO92" s="123"/>
      <c r="BP92" s="123"/>
      <c r="BQ92" s="123"/>
      <c r="BR92" s="123"/>
      <c r="BS92" s="123"/>
      <c r="BT92" s="123"/>
      <c r="BU92" s="123"/>
      <c r="BV92" s="123"/>
      <c r="BW92" s="123"/>
      <c r="BX92" s="123"/>
      <c r="BY92" s="123"/>
      <c r="BZ92" s="123"/>
      <c r="CA92" s="123"/>
      <c r="CB92" s="123"/>
      <c r="CC92" s="123"/>
      <c r="CD92" s="123"/>
      <c r="CE92" s="123"/>
      <c r="CF92" s="123"/>
      <c r="CG92" s="123"/>
      <c r="CH92" s="123"/>
      <c r="CI92" s="123"/>
      <c r="CJ92" s="123"/>
      <c r="CK92" s="123"/>
      <c r="CL92" s="123"/>
      <c r="CM92" s="123"/>
      <c r="CN92" s="123"/>
      <c r="CO92" s="123"/>
      <c r="CP92" s="123"/>
      <c r="CQ92" s="123"/>
      <c r="CR92" s="123"/>
      <c r="CS92" s="123"/>
      <c r="CT92" s="123"/>
      <c r="CU92" s="123"/>
      <c r="CV92" s="123"/>
      <c r="CW92" s="123"/>
      <c r="CX92" s="123"/>
      <c r="CY92" s="123"/>
      <c r="CZ92" s="123"/>
      <c r="DA92" s="123"/>
      <c r="DB92" s="123"/>
      <c r="DC92" s="123"/>
      <c r="DD92" s="123"/>
      <c r="DE92" s="123"/>
      <c r="DF92" s="123"/>
      <c r="DG92" s="123"/>
      <c r="DH92" s="123"/>
      <c r="DI92" s="123"/>
      <c r="DJ92" s="123"/>
      <c r="DK92" s="123"/>
      <c r="DL92" s="123"/>
      <c r="DM92" s="123"/>
      <c r="DN92" s="123"/>
      <c r="DO92" s="123"/>
      <c r="DP92" s="123"/>
      <c r="DQ92" s="123"/>
    </row>
    <row r="93" spans="1:121" ht="12.75">
      <c r="A93" s="125"/>
      <c r="B93" s="121"/>
      <c r="C93" s="122" t="str">
        <f t="shared" si="3"/>
        <v> --</v>
      </c>
      <c r="D93" s="123"/>
      <c r="E93" s="123"/>
      <c r="F93" s="123"/>
      <c r="G93" s="123"/>
      <c r="H93" s="126" t="str">
        <f t="shared" si="4"/>
        <v>-</v>
      </c>
      <c r="I93" s="126" t="str">
        <f t="shared" si="5"/>
        <v>-</v>
      </c>
      <c r="J93" s="127"/>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c r="BP93" s="123"/>
      <c r="BQ93" s="123"/>
      <c r="BR93" s="123"/>
      <c r="BS93" s="123"/>
      <c r="BT93" s="123"/>
      <c r="BU93" s="123"/>
      <c r="BV93" s="123"/>
      <c r="BW93" s="123"/>
      <c r="BX93" s="123"/>
      <c r="BY93" s="123"/>
      <c r="BZ93" s="123"/>
      <c r="CA93" s="123"/>
      <c r="CB93" s="123"/>
      <c r="CC93" s="123"/>
      <c r="CD93" s="123"/>
      <c r="CE93" s="123"/>
      <c r="CF93" s="123"/>
      <c r="CG93" s="123"/>
      <c r="CH93" s="123"/>
      <c r="CI93" s="123"/>
      <c r="CJ93" s="123"/>
      <c r="CK93" s="123"/>
      <c r="CL93" s="123"/>
      <c r="CM93" s="123"/>
      <c r="CN93" s="123"/>
      <c r="CO93" s="123"/>
      <c r="CP93" s="123"/>
      <c r="CQ93" s="123"/>
      <c r="CR93" s="123"/>
      <c r="CS93" s="123"/>
      <c r="CT93" s="123"/>
      <c r="CU93" s="123"/>
      <c r="CV93" s="123"/>
      <c r="CW93" s="123"/>
      <c r="CX93" s="123"/>
      <c r="CY93" s="123"/>
      <c r="CZ93" s="123"/>
      <c r="DA93" s="123"/>
      <c r="DB93" s="123"/>
      <c r="DC93" s="123"/>
      <c r="DD93" s="123"/>
      <c r="DE93" s="123"/>
      <c r="DF93" s="123"/>
      <c r="DG93" s="123"/>
      <c r="DH93" s="123"/>
      <c r="DI93" s="123"/>
      <c r="DJ93" s="123"/>
      <c r="DK93" s="123"/>
      <c r="DL93" s="123"/>
      <c r="DM93" s="123"/>
      <c r="DN93" s="123"/>
      <c r="DO93" s="123"/>
      <c r="DP93" s="123"/>
      <c r="DQ93" s="123"/>
    </row>
    <row r="94" spans="1:121" ht="12.75">
      <c r="A94" s="125"/>
      <c r="B94" s="121"/>
      <c r="C94" s="122" t="str">
        <f t="shared" si="3"/>
        <v> --</v>
      </c>
      <c r="D94" s="123"/>
      <c r="E94" s="123"/>
      <c r="F94" s="123"/>
      <c r="G94" s="123"/>
      <c r="H94" s="126" t="str">
        <f t="shared" si="4"/>
        <v>-</v>
      </c>
      <c r="I94" s="126" t="str">
        <f t="shared" si="5"/>
        <v>-</v>
      </c>
      <c r="J94" s="127"/>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3"/>
      <c r="BA94" s="123"/>
      <c r="BB94" s="123"/>
      <c r="BC94" s="123"/>
      <c r="BD94" s="123"/>
      <c r="BE94" s="123"/>
      <c r="BF94" s="123"/>
      <c r="BG94" s="123"/>
      <c r="BH94" s="123"/>
      <c r="BI94" s="123"/>
      <c r="BJ94" s="123"/>
      <c r="BK94" s="123"/>
      <c r="BL94" s="123"/>
      <c r="BM94" s="123"/>
      <c r="BN94" s="123"/>
      <c r="BO94" s="123"/>
      <c r="BP94" s="123"/>
      <c r="BQ94" s="123"/>
      <c r="BR94" s="123"/>
      <c r="BS94" s="123"/>
      <c r="BT94" s="123"/>
      <c r="BU94" s="123"/>
      <c r="BV94" s="123"/>
      <c r="BW94" s="123"/>
      <c r="BX94" s="123"/>
      <c r="BY94" s="123"/>
      <c r="BZ94" s="123"/>
      <c r="CA94" s="123"/>
      <c r="CB94" s="123"/>
      <c r="CC94" s="123"/>
      <c r="CD94" s="123"/>
      <c r="CE94" s="123"/>
      <c r="CF94" s="123"/>
      <c r="CG94" s="123"/>
      <c r="CH94" s="123"/>
      <c r="CI94" s="123"/>
      <c r="CJ94" s="123"/>
      <c r="CK94" s="123"/>
      <c r="CL94" s="123"/>
      <c r="CM94" s="123"/>
      <c r="CN94" s="123"/>
      <c r="CO94" s="123"/>
      <c r="CP94" s="123"/>
      <c r="CQ94" s="123"/>
      <c r="CR94" s="123"/>
      <c r="CS94" s="123"/>
      <c r="CT94" s="123"/>
      <c r="CU94" s="123"/>
      <c r="CV94" s="123"/>
      <c r="CW94" s="123"/>
      <c r="CX94" s="123"/>
      <c r="CY94" s="123"/>
      <c r="CZ94" s="123"/>
      <c r="DA94" s="123"/>
      <c r="DB94" s="123"/>
      <c r="DC94" s="123"/>
      <c r="DD94" s="123"/>
      <c r="DE94" s="123"/>
      <c r="DF94" s="123"/>
      <c r="DG94" s="123"/>
      <c r="DH94" s="123"/>
      <c r="DI94" s="123"/>
      <c r="DJ94" s="123"/>
      <c r="DK94" s="123"/>
      <c r="DL94" s="123"/>
      <c r="DM94" s="123"/>
      <c r="DN94" s="123"/>
      <c r="DO94" s="123"/>
      <c r="DP94" s="123"/>
      <c r="DQ94" s="123"/>
    </row>
    <row r="95" spans="1:121" ht="12.75">
      <c r="A95" s="125"/>
      <c r="B95" s="121"/>
      <c r="C95" s="122" t="str">
        <f t="shared" si="3"/>
        <v> --</v>
      </c>
      <c r="D95" s="123"/>
      <c r="E95" s="123"/>
      <c r="F95" s="123"/>
      <c r="G95" s="123"/>
      <c r="H95" s="126" t="str">
        <f t="shared" si="4"/>
        <v>-</v>
      </c>
      <c r="I95" s="126" t="str">
        <f t="shared" si="5"/>
        <v>-</v>
      </c>
      <c r="J95" s="127"/>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c r="BX95" s="123"/>
      <c r="BY95" s="123"/>
      <c r="BZ95" s="123"/>
      <c r="CA95" s="123"/>
      <c r="CB95" s="123"/>
      <c r="CC95" s="123"/>
      <c r="CD95" s="123"/>
      <c r="CE95" s="123"/>
      <c r="CF95" s="123"/>
      <c r="CG95" s="123"/>
      <c r="CH95" s="123"/>
      <c r="CI95" s="123"/>
      <c r="CJ95" s="123"/>
      <c r="CK95" s="123"/>
      <c r="CL95" s="123"/>
      <c r="CM95" s="123"/>
      <c r="CN95" s="123"/>
      <c r="CO95" s="123"/>
      <c r="CP95" s="123"/>
      <c r="CQ95" s="123"/>
      <c r="CR95" s="123"/>
      <c r="CS95" s="123"/>
      <c r="CT95" s="123"/>
      <c r="CU95" s="123"/>
      <c r="CV95" s="123"/>
      <c r="CW95" s="123"/>
      <c r="CX95" s="123"/>
      <c r="CY95" s="123"/>
      <c r="CZ95" s="123"/>
      <c r="DA95" s="123"/>
      <c r="DB95" s="123"/>
      <c r="DC95" s="123"/>
      <c r="DD95" s="123"/>
      <c r="DE95" s="123"/>
      <c r="DF95" s="123"/>
      <c r="DG95" s="123"/>
      <c r="DH95" s="123"/>
      <c r="DI95" s="123"/>
      <c r="DJ95" s="123"/>
      <c r="DK95" s="123"/>
      <c r="DL95" s="123"/>
      <c r="DM95" s="123"/>
      <c r="DN95" s="123"/>
      <c r="DO95" s="123"/>
      <c r="DP95" s="123"/>
      <c r="DQ95" s="123"/>
    </row>
    <row r="96" spans="1:121" ht="12.75">
      <c r="A96" s="125"/>
      <c r="B96" s="121"/>
      <c r="C96" s="122" t="str">
        <f t="shared" si="3"/>
        <v> --</v>
      </c>
      <c r="D96" s="123"/>
      <c r="E96" s="123"/>
      <c r="F96" s="123"/>
      <c r="G96" s="123"/>
      <c r="H96" s="126" t="str">
        <f t="shared" si="4"/>
        <v>-</v>
      </c>
      <c r="I96" s="126" t="str">
        <f t="shared" si="5"/>
        <v>-</v>
      </c>
      <c r="J96" s="127"/>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c r="BM96" s="123"/>
      <c r="BN96" s="123"/>
      <c r="BO96" s="123"/>
      <c r="BP96" s="123"/>
      <c r="BQ96" s="123"/>
      <c r="BR96" s="123"/>
      <c r="BS96" s="123"/>
      <c r="BT96" s="123"/>
      <c r="BU96" s="123"/>
      <c r="BV96" s="123"/>
      <c r="BW96" s="123"/>
      <c r="BX96" s="123"/>
      <c r="BY96" s="123"/>
      <c r="BZ96" s="123"/>
      <c r="CA96" s="123"/>
      <c r="CB96" s="123"/>
      <c r="CC96" s="123"/>
      <c r="CD96" s="123"/>
      <c r="CE96" s="123"/>
      <c r="CF96" s="123"/>
      <c r="CG96" s="123"/>
      <c r="CH96" s="123"/>
      <c r="CI96" s="123"/>
      <c r="CJ96" s="123"/>
      <c r="CK96" s="123"/>
      <c r="CL96" s="123"/>
      <c r="CM96" s="123"/>
      <c r="CN96" s="123"/>
      <c r="CO96" s="123"/>
      <c r="CP96" s="123"/>
      <c r="CQ96" s="123"/>
      <c r="CR96" s="123"/>
      <c r="CS96" s="123"/>
      <c r="CT96" s="123"/>
      <c r="CU96" s="123"/>
      <c r="CV96" s="123"/>
      <c r="CW96" s="123"/>
      <c r="CX96" s="123"/>
      <c r="CY96" s="123"/>
      <c r="CZ96" s="123"/>
      <c r="DA96" s="123"/>
      <c r="DB96" s="123"/>
      <c r="DC96" s="123"/>
      <c r="DD96" s="123"/>
      <c r="DE96" s="123"/>
      <c r="DF96" s="123"/>
      <c r="DG96" s="123"/>
      <c r="DH96" s="123"/>
      <c r="DI96" s="123"/>
      <c r="DJ96" s="123"/>
      <c r="DK96" s="123"/>
      <c r="DL96" s="123"/>
      <c r="DM96" s="123"/>
      <c r="DN96" s="123"/>
      <c r="DO96" s="123"/>
      <c r="DP96" s="123"/>
      <c r="DQ96" s="123"/>
    </row>
    <row r="97" spans="1:121" ht="12.75">
      <c r="A97" s="125"/>
      <c r="B97" s="121"/>
      <c r="C97" s="122" t="str">
        <f t="shared" si="3"/>
        <v> --</v>
      </c>
      <c r="D97" s="123"/>
      <c r="E97" s="123"/>
      <c r="F97" s="123"/>
      <c r="G97" s="123"/>
      <c r="H97" s="126" t="str">
        <f t="shared" si="4"/>
        <v>-</v>
      </c>
      <c r="I97" s="126" t="str">
        <f t="shared" si="5"/>
        <v>-</v>
      </c>
      <c r="J97" s="127"/>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23"/>
      <c r="BR97" s="123"/>
      <c r="BS97" s="123"/>
      <c r="BT97" s="123"/>
      <c r="BU97" s="123"/>
      <c r="BV97" s="123"/>
      <c r="BW97" s="123"/>
      <c r="BX97" s="123"/>
      <c r="BY97" s="123"/>
      <c r="BZ97" s="123"/>
      <c r="CA97" s="123"/>
      <c r="CB97" s="123"/>
      <c r="CC97" s="123"/>
      <c r="CD97" s="123"/>
      <c r="CE97" s="123"/>
      <c r="CF97" s="123"/>
      <c r="CG97" s="123"/>
      <c r="CH97" s="123"/>
      <c r="CI97" s="123"/>
      <c r="CJ97" s="123"/>
      <c r="CK97" s="123"/>
      <c r="CL97" s="123"/>
      <c r="CM97" s="123"/>
      <c r="CN97" s="123"/>
      <c r="CO97" s="123"/>
      <c r="CP97" s="123"/>
      <c r="CQ97" s="123"/>
      <c r="CR97" s="123"/>
      <c r="CS97" s="123"/>
      <c r="CT97" s="123"/>
      <c r="CU97" s="123"/>
      <c r="CV97" s="123"/>
      <c r="CW97" s="123"/>
      <c r="CX97" s="123"/>
      <c r="CY97" s="123"/>
      <c r="CZ97" s="123"/>
      <c r="DA97" s="123"/>
      <c r="DB97" s="123"/>
      <c r="DC97" s="123"/>
      <c r="DD97" s="123"/>
      <c r="DE97" s="123"/>
      <c r="DF97" s="123"/>
      <c r="DG97" s="123"/>
      <c r="DH97" s="123"/>
      <c r="DI97" s="123"/>
      <c r="DJ97" s="123"/>
      <c r="DK97" s="123"/>
      <c r="DL97" s="123"/>
      <c r="DM97" s="123"/>
      <c r="DN97" s="123"/>
      <c r="DO97" s="123"/>
      <c r="DP97" s="123"/>
      <c r="DQ97" s="123"/>
    </row>
    <row r="98" spans="1:121" ht="12.75">
      <c r="A98" s="125"/>
      <c r="B98" s="121"/>
      <c r="C98" s="122" t="str">
        <f t="shared" si="3"/>
        <v> --</v>
      </c>
      <c r="D98" s="123"/>
      <c r="E98" s="123"/>
      <c r="F98" s="123"/>
      <c r="G98" s="123"/>
      <c r="H98" s="126" t="str">
        <f t="shared" si="4"/>
        <v>-</v>
      </c>
      <c r="I98" s="126" t="str">
        <f t="shared" si="5"/>
        <v>-</v>
      </c>
      <c r="J98" s="127"/>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c r="AY98" s="123"/>
      <c r="AZ98" s="123"/>
      <c r="BA98" s="123"/>
      <c r="BB98" s="123"/>
      <c r="BC98" s="123"/>
      <c r="BD98" s="123"/>
      <c r="BE98" s="123"/>
      <c r="BF98" s="123"/>
      <c r="BG98" s="123"/>
      <c r="BH98" s="123"/>
      <c r="BI98" s="123"/>
      <c r="BJ98" s="123"/>
      <c r="BK98" s="123"/>
      <c r="BL98" s="123"/>
      <c r="BM98" s="123"/>
      <c r="BN98" s="123"/>
      <c r="BO98" s="123"/>
      <c r="BP98" s="123"/>
      <c r="BQ98" s="123"/>
      <c r="BR98" s="123"/>
      <c r="BS98" s="123"/>
      <c r="BT98" s="123"/>
      <c r="BU98" s="123"/>
      <c r="BV98" s="123"/>
      <c r="BW98" s="123"/>
      <c r="BX98" s="123"/>
      <c r="BY98" s="123"/>
      <c r="BZ98" s="123"/>
      <c r="CA98" s="123"/>
      <c r="CB98" s="123"/>
      <c r="CC98" s="123"/>
      <c r="CD98" s="123"/>
      <c r="CE98" s="123"/>
      <c r="CF98" s="123"/>
      <c r="CG98" s="123"/>
      <c r="CH98" s="123"/>
      <c r="CI98" s="123"/>
      <c r="CJ98" s="123"/>
      <c r="CK98" s="123"/>
      <c r="CL98" s="123"/>
      <c r="CM98" s="123"/>
      <c r="CN98" s="123"/>
      <c r="CO98" s="123"/>
      <c r="CP98" s="123"/>
      <c r="CQ98" s="123"/>
      <c r="CR98" s="123"/>
      <c r="CS98" s="123"/>
      <c r="CT98" s="123"/>
      <c r="CU98" s="123"/>
      <c r="CV98" s="123"/>
      <c r="CW98" s="123"/>
      <c r="CX98" s="123"/>
      <c r="CY98" s="123"/>
      <c r="CZ98" s="123"/>
      <c r="DA98" s="123"/>
      <c r="DB98" s="123"/>
      <c r="DC98" s="123"/>
      <c r="DD98" s="123"/>
      <c r="DE98" s="123"/>
      <c r="DF98" s="123"/>
      <c r="DG98" s="123"/>
      <c r="DH98" s="123"/>
      <c r="DI98" s="123"/>
      <c r="DJ98" s="123"/>
      <c r="DK98" s="123"/>
      <c r="DL98" s="123"/>
      <c r="DM98" s="123"/>
      <c r="DN98" s="123"/>
      <c r="DO98" s="123"/>
      <c r="DP98" s="123"/>
      <c r="DQ98" s="123"/>
    </row>
    <row r="99" spans="1:121" ht="12.75">
      <c r="A99" s="125"/>
      <c r="B99" s="121"/>
      <c r="C99" s="122" t="str">
        <f t="shared" si="3"/>
        <v> --</v>
      </c>
      <c r="D99" s="123"/>
      <c r="E99" s="123"/>
      <c r="F99" s="123"/>
      <c r="G99" s="123"/>
      <c r="H99" s="126" t="str">
        <f t="shared" si="4"/>
        <v>-</v>
      </c>
      <c r="I99" s="126" t="str">
        <f t="shared" si="5"/>
        <v>-</v>
      </c>
      <c r="J99" s="127"/>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23"/>
      <c r="BI99" s="123"/>
      <c r="BJ99" s="123"/>
      <c r="BK99" s="123"/>
      <c r="BL99" s="123"/>
      <c r="BM99" s="123"/>
      <c r="BN99" s="123"/>
      <c r="BO99" s="123"/>
      <c r="BP99" s="123"/>
      <c r="BQ99" s="123"/>
      <c r="BR99" s="123"/>
      <c r="BS99" s="123"/>
      <c r="BT99" s="123"/>
      <c r="BU99" s="123"/>
      <c r="BV99" s="123"/>
      <c r="BW99" s="123"/>
      <c r="BX99" s="123"/>
      <c r="BY99" s="123"/>
      <c r="BZ99" s="123"/>
      <c r="CA99" s="123"/>
      <c r="CB99" s="123"/>
      <c r="CC99" s="123"/>
      <c r="CD99" s="123"/>
      <c r="CE99" s="123"/>
      <c r="CF99" s="123"/>
      <c r="CG99" s="123"/>
      <c r="CH99" s="123"/>
      <c r="CI99" s="123"/>
      <c r="CJ99" s="123"/>
      <c r="CK99" s="123"/>
      <c r="CL99" s="123"/>
      <c r="CM99" s="123"/>
      <c r="CN99" s="123"/>
      <c r="CO99" s="123"/>
      <c r="CP99" s="123"/>
      <c r="CQ99" s="123"/>
      <c r="CR99" s="123"/>
      <c r="CS99" s="123"/>
      <c r="CT99" s="123"/>
      <c r="CU99" s="123"/>
      <c r="CV99" s="123"/>
      <c r="CW99" s="123"/>
      <c r="CX99" s="123"/>
      <c r="CY99" s="123"/>
      <c r="CZ99" s="123"/>
      <c r="DA99" s="123"/>
      <c r="DB99" s="123"/>
      <c r="DC99" s="123"/>
      <c r="DD99" s="123"/>
      <c r="DE99" s="123"/>
      <c r="DF99" s="123"/>
      <c r="DG99" s="123"/>
      <c r="DH99" s="123"/>
      <c r="DI99" s="123"/>
      <c r="DJ99" s="123"/>
      <c r="DK99" s="123"/>
      <c r="DL99" s="123"/>
      <c r="DM99" s="123"/>
      <c r="DN99" s="123"/>
      <c r="DO99" s="123"/>
      <c r="DP99" s="123"/>
      <c r="DQ99" s="123"/>
    </row>
    <row r="100" spans="1:121" ht="12.75">
      <c r="A100" s="125"/>
      <c r="B100" s="121"/>
      <c r="C100" s="122" t="str">
        <f t="shared" si="3"/>
        <v> --</v>
      </c>
      <c r="D100" s="123"/>
      <c r="E100" s="123"/>
      <c r="F100" s="123"/>
      <c r="G100" s="123"/>
      <c r="H100" s="126" t="str">
        <f t="shared" si="4"/>
        <v>-</v>
      </c>
      <c r="I100" s="126" t="str">
        <f t="shared" si="5"/>
        <v>-</v>
      </c>
      <c r="J100" s="127"/>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3"/>
      <c r="BE100" s="123"/>
      <c r="BF100" s="123"/>
      <c r="BG100" s="123"/>
      <c r="BH100" s="123"/>
      <c r="BI100" s="123"/>
      <c r="BJ100" s="123"/>
      <c r="BK100" s="123"/>
      <c r="BL100" s="123"/>
      <c r="BM100" s="123"/>
      <c r="BN100" s="123"/>
      <c r="BO100" s="123"/>
      <c r="BP100" s="123"/>
      <c r="BQ100" s="123"/>
      <c r="BR100" s="123"/>
      <c r="BS100" s="123"/>
      <c r="BT100" s="123"/>
      <c r="BU100" s="123"/>
      <c r="BV100" s="123"/>
      <c r="BW100" s="123"/>
      <c r="BX100" s="123"/>
      <c r="BY100" s="123"/>
      <c r="BZ100" s="123"/>
      <c r="CA100" s="123"/>
      <c r="CB100" s="123"/>
      <c r="CC100" s="123"/>
      <c r="CD100" s="123"/>
      <c r="CE100" s="123"/>
      <c r="CF100" s="123"/>
      <c r="CG100" s="123"/>
      <c r="CH100" s="123"/>
      <c r="CI100" s="123"/>
      <c r="CJ100" s="123"/>
      <c r="CK100" s="123"/>
      <c r="CL100" s="123"/>
      <c r="CM100" s="123"/>
      <c r="CN100" s="123"/>
      <c r="CO100" s="123"/>
      <c r="CP100" s="123"/>
      <c r="CQ100" s="123"/>
      <c r="CR100" s="123"/>
      <c r="CS100" s="123"/>
      <c r="CT100" s="123"/>
      <c r="CU100" s="123"/>
      <c r="CV100" s="123"/>
      <c r="CW100" s="123"/>
      <c r="CX100" s="123"/>
      <c r="CY100" s="123"/>
      <c r="CZ100" s="123"/>
      <c r="DA100" s="123"/>
      <c r="DB100" s="123"/>
      <c r="DC100" s="123"/>
      <c r="DD100" s="123"/>
      <c r="DE100" s="123"/>
      <c r="DF100" s="123"/>
      <c r="DG100" s="123"/>
      <c r="DH100" s="123"/>
      <c r="DI100" s="123"/>
      <c r="DJ100" s="123"/>
      <c r="DK100" s="123"/>
      <c r="DL100" s="123"/>
      <c r="DM100" s="123"/>
      <c r="DN100" s="123"/>
      <c r="DO100" s="123"/>
      <c r="DP100" s="123"/>
      <c r="DQ100" s="123"/>
    </row>
    <row r="101" spans="1:121" ht="12.75">
      <c r="A101" s="125"/>
      <c r="B101" s="121"/>
      <c r="C101" s="122" t="str">
        <f t="shared" si="3"/>
        <v> --</v>
      </c>
      <c r="D101" s="123"/>
      <c r="E101" s="123"/>
      <c r="F101" s="123"/>
      <c r="G101" s="123"/>
      <c r="H101" s="126" t="str">
        <f t="shared" si="4"/>
        <v>-</v>
      </c>
      <c r="I101" s="126" t="str">
        <f t="shared" si="5"/>
        <v>-</v>
      </c>
      <c r="J101" s="127"/>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3"/>
      <c r="BR101" s="123"/>
      <c r="BS101" s="123"/>
      <c r="BT101" s="123"/>
      <c r="BU101" s="123"/>
      <c r="BV101" s="123"/>
      <c r="BW101" s="123"/>
      <c r="BX101" s="123"/>
      <c r="BY101" s="123"/>
      <c r="BZ101" s="123"/>
      <c r="CA101" s="123"/>
      <c r="CB101" s="123"/>
      <c r="CC101" s="123"/>
      <c r="CD101" s="123"/>
      <c r="CE101" s="123"/>
      <c r="CF101" s="123"/>
      <c r="CG101" s="123"/>
      <c r="CH101" s="123"/>
      <c r="CI101" s="123"/>
      <c r="CJ101" s="123"/>
      <c r="CK101" s="123"/>
      <c r="CL101" s="123"/>
      <c r="CM101" s="123"/>
      <c r="CN101" s="123"/>
      <c r="CO101" s="123"/>
      <c r="CP101" s="123"/>
      <c r="CQ101" s="123"/>
      <c r="CR101" s="123"/>
      <c r="CS101" s="123"/>
      <c r="CT101" s="123"/>
      <c r="CU101" s="123"/>
      <c r="CV101" s="123"/>
      <c r="CW101" s="123"/>
      <c r="CX101" s="123"/>
      <c r="CY101" s="123"/>
      <c r="CZ101" s="123"/>
      <c r="DA101" s="123"/>
      <c r="DB101" s="123"/>
      <c r="DC101" s="123"/>
      <c r="DD101" s="123"/>
      <c r="DE101" s="123"/>
      <c r="DF101" s="123"/>
      <c r="DG101" s="123"/>
      <c r="DH101" s="123"/>
      <c r="DI101" s="123"/>
      <c r="DJ101" s="123"/>
      <c r="DK101" s="123"/>
      <c r="DL101" s="123"/>
      <c r="DM101" s="123"/>
      <c r="DN101" s="123"/>
      <c r="DO101" s="123"/>
      <c r="DP101" s="123"/>
      <c r="DQ101" s="123"/>
    </row>
    <row r="102" spans="1:121" ht="12.75">
      <c r="A102" s="125"/>
      <c r="B102" s="121"/>
      <c r="C102" s="122" t="str">
        <f t="shared" si="3"/>
        <v> --</v>
      </c>
      <c r="D102" s="123"/>
      <c r="E102" s="123"/>
      <c r="F102" s="123"/>
      <c r="G102" s="123"/>
      <c r="H102" s="126" t="str">
        <f t="shared" si="4"/>
        <v>-</v>
      </c>
      <c r="I102" s="126" t="str">
        <f t="shared" si="5"/>
        <v>-</v>
      </c>
      <c r="J102" s="127"/>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c r="BP102" s="123"/>
      <c r="BQ102" s="123"/>
      <c r="BR102" s="123"/>
      <c r="BS102" s="123"/>
      <c r="BT102" s="123"/>
      <c r="BU102" s="123"/>
      <c r="BV102" s="123"/>
      <c r="BW102" s="123"/>
      <c r="BX102" s="123"/>
      <c r="BY102" s="123"/>
      <c r="BZ102" s="123"/>
      <c r="CA102" s="123"/>
      <c r="CB102" s="123"/>
      <c r="CC102" s="123"/>
      <c r="CD102" s="123"/>
      <c r="CE102" s="123"/>
      <c r="CF102" s="123"/>
      <c r="CG102" s="123"/>
      <c r="CH102" s="123"/>
      <c r="CI102" s="123"/>
      <c r="CJ102" s="123"/>
      <c r="CK102" s="123"/>
      <c r="CL102" s="123"/>
      <c r="CM102" s="123"/>
      <c r="CN102" s="123"/>
      <c r="CO102" s="123"/>
      <c r="CP102" s="123"/>
      <c r="CQ102" s="123"/>
      <c r="CR102" s="123"/>
      <c r="CS102" s="123"/>
      <c r="CT102" s="123"/>
      <c r="CU102" s="123"/>
      <c r="CV102" s="123"/>
      <c r="CW102" s="123"/>
      <c r="CX102" s="123"/>
      <c r="CY102" s="123"/>
      <c r="CZ102" s="123"/>
      <c r="DA102" s="123"/>
      <c r="DB102" s="123"/>
      <c r="DC102" s="123"/>
      <c r="DD102" s="123"/>
      <c r="DE102" s="123"/>
      <c r="DF102" s="123"/>
      <c r="DG102" s="123"/>
      <c r="DH102" s="123"/>
      <c r="DI102" s="123"/>
      <c r="DJ102" s="123"/>
      <c r="DK102" s="123"/>
      <c r="DL102" s="123"/>
      <c r="DM102" s="123"/>
      <c r="DN102" s="123"/>
      <c r="DO102" s="123"/>
      <c r="DP102" s="123"/>
      <c r="DQ102" s="123"/>
    </row>
    <row r="103" spans="1:121" ht="12.75">
      <c r="A103" s="125"/>
      <c r="B103" s="121"/>
      <c r="C103" s="122" t="str">
        <f t="shared" si="3"/>
        <v> --</v>
      </c>
      <c r="D103" s="123"/>
      <c r="E103" s="123"/>
      <c r="F103" s="123"/>
      <c r="G103" s="123"/>
      <c r="H103" s="126" t="str">
        <f t="shared" si="4"/>
        <v>-</v>
      </c>
      <c r="I103" s="126" t="str">
        <f t="shared" si="5"/>
        <v>-</v>
      </c>
      <c r="J103" s="127"/>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c r="BE103" s="123"/>
      <c r="BF103" s="123"/>
      <c r="BG103" s="123"/>
      <c r="BH103" s="123"/>
      <c r="BI103" s="123"/>
      <c r="BJ103" s="123"/>
      <c r="BK103" s="123"/>
      <c r="BL103" s="123"/>
      <c r="BM103" s="123"/>
      <c r="BN103" s="123"/>
      <c r="BO103" s="123"/>
      <c r="BP103" s="123"/>
      <c r="BQ103" s="123"/>
      <c r="BR103" s="123"/>
      <c r="BS103" s="123"/>
      <c r="BT103" s="123"/>
      <c r="BU103" s="123"/>
      <c r="BV103" s="123"/>
      <c r="BW103" s="123"/>
      <c r="BX103" s="123"/>
      <c r="BY103" s="123"/>
      <c r="BZ103" s="123"/>
      <c r="CA103" s="123"/>
      <c r="CB103" s="123"/>
      <c r="CC103" s="123"/>
      <c r="CD103" s="123"/>
      <c r="CE103" s="123"/>
      <c r="CF103" s="123"/>
      <c r="CG103" s="123"/>
      <c r="CH103" s="123"/>
      <c r="CI103" s="123"/>
      <c r="CJ103" s="123"/>
      <c r="CK103" s="123"/>
      <c r="CL103" s="123"/>
      <c r="CM103" s="123"/>
      <c r="CN103" s="123"/>
      <c r="CO103" s="123"/>
      <c r="CP103" s="123"/>
      <c r="CQ103" s="123"/>
      <c r="CR103" s="123"/>
      <c r="CS103" s="123"/>
      <c r="CT103" s="123"/>
      <c r="CU103" s="123"/>
      <c r="CV103" s="123"/>
      <c r="CW103" s="123"/>
      <c r="CX103" s="123"/>
      <c r="CY103" s="123"/>
      <c r="CZ103" s="123"/>
      <c r="DA103" s="123"/>
      <c r="DB103" s="123"/>
      <c r="DC103" s="123"/>
      <c r="DD103" s="123"/>
      <c r="DE103" s="123"/>
      <c r="DF103" s="123"/>
      <c r="DG103" s="123"/>
      <c r="DH103" s="123"/>
      <c r="DI103" s="123"/>
      <c r="DJ103" s="123"/>
      <c r="DK103" s="123"/>
      <c r="DL103" s="123"/>
      <c r="DM103" s="123"/>
      <c r="DN103" s="123"/>
      <c r="DO103" s="123"/>
      <c r="DP103" s="123"/>
      <c r="DQ103" s="123"/>
    </row>
    <row r="104" spans="1:121" ht="12.75">
      <c r="A104" s="125"/>
      <c r="B104" s="121"/>
      <c r="C104" s="122" t="str">
        <f t="shared" si="3"/>
        <v> --</v>
      </c>
      <c r="D104" s="123"/>
      <c r="E104" s="123"/>
      <c r="F104" s="123"/>
      <c r="G104" s="123"/>
      <c r="H104" s="126" t="str">
        <f t="shared" si="4"/>
        <v>-</v>
      </c>
      <c r="I104" s="126" t="str">
        <f t="shared" si="5"/>
        <v>-</v>
      </c>
      <c r="J104" s="127"/>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c r="BH104" s="123"/>
      <c r="BI104" s="123"/>
      <c r="BJ104" s="123"/>
      <c r="BK104" s="123"/>
      <c r="BL104" s="123"/>
      <c r="BM104" s="123"/>
      <c r="BN104" s="123"/>
      <c r="BO104" s="123"/>
      <c r="BP104" s="123"/>
      <c r="BQ104" s="123"/>
      <c r="BR104" s="123"/>
      <c r="BS104" s="123"/>
      <c r="BT104" s="123"/>
      <c r="BU104" s="123"/>
      <c r="BV104" s="123"/>
      <c r="BW104" s="123"/>
      <c r="BX104" s="123"/>
      <c r="BY104" s="123"/>
      <c r="BZ104" s="123"/>
      <c r="CA104" s="123"/>
      <c r="CB104" s="123"/>
      <c r="CC104" s="123"/>
      <c r="CD104" s="123"/>
      <c r="CE104" s="123"/>
      <c r="CF104" s="123"/>
      <c r="CG104" s="123"/>
      <c r="CH104" s="123"/>
      <c r="CI104" s="123"/>
      <c r="CJ104" s="123"/>
      <c r="CK104" s="123"/>
      <c r="CL104" s="123"/>
      <c r="CM104" s="123"/>
      <c r="CN104" s="123"/>
      <c r="CO104" s="123"/>
      <c r="CP104" s="123"/>
      <c r="CQ104" s="123"/>
      <c r="CR104" s="123"/>
      <c r="CS104" s="123"/>
      <c r="CT104" s="123"/>
      <c r="CU104" s="123"/>
      <c r="CV104" s="123"/>
      <c r="CW104" s="123"/>
      <c r="CX104" s="123"/>
      <c r="CY104" s="123"/>
      <c r="CZ104" s="123"/>
      <c r="DA104" s="123"/>
      <c r="DB104" s="123"/>
      <c r="DC104" s="123"/>
      <c r="DD104" s="123"/>
      <c r="DE104" s="123"/>
      <c r="DF104" s="123"/>
      <c r="DG104" s="123"/>
      <c r="DH104" s="123"/>
      <c r="DI104" s="123"/>
      <c r="DJ104" s="123"/>
      <c r="DK104" s="123"/>
      <c r="DL104" s="123"/>
      <c r="DM104" s="123"/>
      <c r="DN104" s="123"/>
      <c r="DO104" s="123"/>
      <c r="DP104" s="123"/>
      <c r="DQ104" s="123"/>
    </row>
    <row r="105" spans="1:121" ht="12.75">
      <c r="A105" s="125"/>
      <c r="B105" s="121"/>
      <c r="C105" s="122" t="str">
        <f t="shared" si="3"/>
        <v> --</v>
      </c>
      <c r="D105" s="123"/>
      <c r="E105" s="123"/>
      <c r="F105" s="123"/>
      <c r="G105" s="123"/>
      <c r="H105" s="126" t="str">
        <f t="shared" si="4"/>
        <v>-</v>
      </c>
      <c r="I105" s="126" t="str">
        <f t="shared" si="5"/>
        <v>-</v>
      </c>
      <c r="J105" s="127"/>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3"/>
      <c r="BR105" s="123"/>
      <c r="BS105" s="123"/>
      <c r="BT105" s="123"/>
      <c r="BU105" s="123"/>
      <c r="BV105" s="123"/>
      <c r="BW105" s="123"/>
      <c r="BX105" s="123"/>
      <c r="BY105" s="123"/>
      <c r="BZ105" s="123"/>
      <c r="CA105" s="123"/>
      <c r="CB105" s="123"/>
      <c r="CC105" s="123"/>
      <c r="CD105" s="123"/>
      <c r="CE105" s="123"/>
      <c r="CF105" s="123"/>
      <c r="CG105" s="123"/>
      <c r="CH105" s="123"/>
      <c r="CI105" s="123"/>
      <c r="CJ105" s="123"/>
      <c r="CK105" s="123"/>
      <c r="CL105" s="123"/>
      <c r="CM105" s="123"/>
      <c r="CN105" s="123"/>
      <c r="CO105" s="123"/>
      <c r="CP105" s="123"/>
      <c r="CQ105" s="123"/>
      <c r="CR105" s="123"/>
      <c r="CS105" s="123"/>
      <c r="CT105" s="123"/>
      <c r="CU105" s="123"/>
      <c r="CV105" s="123"/>
      <c r="CW105" s="123"/>
      <c r="CX105" s="123"/>
      <c r="CY105" s="123"/>
      <c r="CZ105" s="123"/>
      <c r="DA105" s="123"/>
      <c r="DB105" s="123"/>
      <c r="DC105" s="123"/>
      <c r="DD105" s="123"/>
      <c r="DE105" s="123"/>
      <c r="DF105" s="123"/>
      <c r="DG105" s="123"/>
      <c r="DH105" s="123"/>
      <c r="DI105" s="123"/>
      <c r="DJ105" s="123"/>
      <c r="DK105" s="123"/>
      <c r="DL105" s="123"/>
      <c r="DM105" s="123"/>
      <c r="DN105" s="123"/>
      <c r="DO105" s="123"/>
      <c r="DP105" s="123"/>
      <c r="DQ105" s="123"/>
    </row>
    <row r="106" spans="1:121" ht="12.75">
      <c r="A106" s="125"/>
      <c r="B106" s="121"/>
      <c r="C106" s="122" t="str">
        <f t="shared" si="3"/>
        <v> --</v>
      </c>
      <c r="D106" s="123"/>
      <c r="E106" s="123"/>
      <c r="F106" s="123"/>
      <c r="G106" s="123"/>
      <c r="H106" s="126" t="str">
        <f t="shared" si="4"/>
        <v>-</v>
      </c>
      <c r="I106" s="126" t="str">
        <f t="shared" si="5"/>
        <v>-</v>
      </c>
      <c r="J106" s="127"/>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3"/>
      <c r="AW106" s="123"/>
      <c r="AX106" s="123"/>
      <c r="AY106" s="123"/>
      <c r="AZ106" s="123"/>
      <c r="BA106" s="123"/>
      <c r="BB106" s="123"/>
      <c r="BC106" s="123"/>
      <c r="BD106" s="123"/>
      <c r="BE106" s="123"/>
      <c r="BF106" s="123"/>
      <c r="BG106" s="123"/>
      <c r="BH106" s="123"/>
      <c r="BI106" s="123"/>
      <c r="BJ106" s="123"/>
      <c r="BK106" s="123"/>
      <c r="BL106" s="123"/>
      <c r="BM106" s="123"/>
      <c r="BN106" s="123"/>
      <c r="BO106" s="123"/>
      <c r="BP106" s="123"/>
      <c r="BQ106" s="123"/>
      <c r="BR106" s="123"/>
      <c r="BS106" s="123"/>
      <c r="BT106" s="123"/>
      <c r="BU106" s="123"/>
      <c r="BV106" s="123"/>
      <c r="BW106" s="123"/>
      <c r="BX106" s="123"/>
      <c r="BY106" s="123"/>
      <c r="BZ106" s="123"/>
      <c r="CA106" s="123"/>
      <c r="CB106" s="123"/>
      <c r="CC106" s="123"/>
      <c r="CD106" s="123"/>
      <c r="CE106" s="123"/>
      <c r="CF106" s="123"/>
      <c r="CG106" s="123"/>
      <c r="CH106" s="123"/>
      <c r="CI106" s="123"/>
      <c r="CJ106" s="123"/>
      <c r="CK106" s="123"/>
      <c r="CL106" s="123"/>
      <c r="CM106" s="123"/>
      <c r="CN106" s="123"/>
      <c r="CO106" s="123"/>
      <c r="CP106" s="123"/>
      <c r="CQ106" s="123"/>
      <c r="CR106" s="123"/>
      <c r="CS106" s="123"/>
      <c r="CT106" s="123"/>
      <c r="CU106" s="123"/>
      <c r="CV106" s="123"/>
      <c r="CW106" s="123"/>
      <c r="CX106" s="123"/>
      <c r="CY106" s="123"/>
      <c r="CZ106" s="123"/>
      <c r="DA106" s="123"/>
      <c r="DB106" s="123"/>
      <c r="DC106" s="123"/>
      <c r="DD106" s="123"/>
      <c r="DE106" s="123"/>
      <c r="DF106" s="123"/>
      <c r="DG106" s="123"/>
      <c r="DH106" s="123"/>
      <c r="DI106" s="123"/>
      <c r="DJ106" s="123"/>
      <c r="DK106" s="123"/>
      <c r="DL106" s="123"/>
      <c r="DM106" s="123"/>
      <c r="DN106" s="123"/>
      <c r="DO106" s="123"/>
      <c r="DP106" s="123"/>
      <c r="DQ106" s="123"/>
    </row>
    <row r="107" spans="1:121" ht="12.75">
      <c r="A107" s="125"/>
      <c r="B107" s="121"/>
      <c r="C107" s="122" t="str">
        <f t="shared" si="3"/>
        <v> --</v>
      </c>
      <c r="D107" s="123"/>
      <c r="E107" s="123"/>
      <c r="F107" s="123"/>
      <c r="G107" s="123"/>
      <c r="H107" s="126" t="str">
        <f t="shared" si="4"/>
        <v>-</v>
      </c>
      <c r="I107" s="126" t="str">
        <f t="shared" si="5"/>
        <v>-</v>
      </c>
      <c r="J107" s="127"/>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123"/>
      <c r="BG107" s="123"/>
      <c r="BH107" s="123"/>
      <c r="BI107" s="123"/>
      <c r="BJ107" s="123"/>
      <c r="BK107" s="123"/>
      <c r="BL107" s="123"/>
      <c r="BM107" s="123"/>
      <c r="BN107" s="123"/>
      <c r="BO107" s="123"/>
      <c r="BP107" s="123"/>
      <c r="BQ107" s="123"/>
      <c r="BR107" s="123"/>
      <c r="BS107" s="123"/>
      <c r="BT107" s="123"/>
      <c r="BU107" s="123"/>
      <c r="BV107" s="123"/>
      <c r="BW107" s="123"/>
      <c r="BX107" s="123"/>
      <c r="BY107" s="123"/>
      <c r="BZ107" s="123"/>
      <c r="CA107" s="123"/>
      <c r="CB107" s="123"/>
      <c r="CC107" s="123"/>
      <c r="CD107" s="123"/>
      <c r="CE107" s="123"/>
      <c r="CF107" s="123"/>
      <c r="CG107" s="123"/>
      <c r="CH107" s="123"/>
      <c r="CI107" s="123"/>
      <c r="CJ107" s="123"/>
      <c r="CK107" s="123"/>
      <c r="CL107" s="123"/>
      <c r="CM107" s="123"/>
      <c r="CN107" s="123"/>
      <c r="CO107" s="123"/>
      <c r="CP107" s="123"/>
      <c r="CQ107" s="123"/>
      <c r="CR107" s="123"/>
      <c r="CS107" s="123"/>
      <c r="CT107" s="123"/>
      <c r="CU107" s="123"/>
      <c r="CV107" s="123"/>
      <c r="CW107" s="123"/>
      <c r="CX107" s="123"/>
      <c r="CY107" s="123"/>
      <c r="CZ107" s="123"/>
      <c r="DA107" s="123"/>
      <c r="DB107" s="123"/>
      <c r="DC107" s="123"/>
      <c r="DD107" s="123"/>
      <c r="DE107" s="123"/>
      <c r="DF107" s="123"/>
      <c r="DG107" s="123"/>
      <c r="DH107" s="123"/>
      <c r="DI107" s="123"/>
      <c r="DJ107" s="123"/>
      <c r="DK107" s="123"/>
      <c r="DL107" s="123"/>
      <c r="DM107" s="123"/>
      <c r="DN107" s="123"/>
      <c r="DO107" s="123"/>
      <c r="DP107" s="123"/>
      <c r="DQ107" s="123"/>
    </row>
    <row r="108" spans="1:121" ht="12.75">
      <c r="A108" s="125"/>
      <c r="B108" s="121"/>
      <c r="C108" s="122" t="str">
        <f t="shared" si="3"/>
        <v> --</v>
      </c>
      <c r="D108" s="123"/>
      <c r="E108" s="123"/>
      <c r="F108" s="123"/>
      <c r="G108" s="123"/>
      <c r="H108" s="126" t="str">
        <f t="shared" si="4"/>
        <v>-</v>
      </c>
      <c r="I108" s="126" t="str">
        <f t="shared" si="5"/>
        <v>-</v>
      </c>
      <c r="J108" s="127"/>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c r="BD108" s="123"/>
      <c r="BE108" s="123"/>
      <c r="BF108" s="123"/>
      <c r="BG108" s="123"/>
      <c r="BH108" s="123"/>
      <c r="BI108" s="123"/>
      <c r="BJ108" s="123"/>
      <c r="BK108" s="123"/>
      <c r="BL108" s="123"/>
      <c r="BM108" s="123"/>
      <c r="BN108" s="123"/>
      <c r="BO108" s="123"/>
      <c r="BP108" s="123"/>
      <c r="BQ108" s="123"/>
      <c r="BR108" s="123"/>
      <c r="BS108" s="123"/>
      <c r="BT108" s="123"/>
      <c r="BU108" s="123"/>
      <c r="BV108" s="123"/>
      <c r="BW108" s="123"/>
      <c r="BX108" s="123"/>
      <c r="BY108" s="123"/>
      <c r="BZ108" s="123"/>
      <c r="CA108" s="123"/>
      <c r="CB108" s="123"/>
      <c r="CC108" s="123"/>
      <c r="CD108" s="123"/>
      <c r="CE108" s="123"/>
      <c r="CF108" s="123"/>
      <c r="CG108" s="123"/>
      <c r="CH108" s="123"/>
      <c r="CI108" s="123"/>
      <c r="CJ108" s="123"/>
      <c r="CK108" s="123"/>
      <c r="CL108" s="123"/>
      <c r="CM108" s="123"/>
      <c r="CN108" s="123"/>
      <c r="CO108" s="123"/>
      <c r="CP108" s="123"/>
      <c r="CQ108" s="123"/>
      <c r="CR108" s="123"/>
      <c r="CS108" s="123"/>
      <c r="CT108" s="123"/>
      <c r="CU108" s="123"/>
      <c r="CV108" s="123"/>
      <c r="CW108" s="123"/>
      <c r="CX108" s="123"/>
      <c r="CY108" s="123"/>
      <c r="CZ108" s="123"/>
      <c r="DA108" s="123"/>
      <c r="DB108" s="123"/>
      <c r="DC108" s="123"/>
      <c r="DD108" s="123"/>
      <c r="DE108" s="123"/>
      <c r="DF108" s="123"/>
      <c r="DG108" s="123"/>
      <c r="DH108" s="123"/>
      <c r="DI108" s="123"/>
      <c r="DJ108" s="123"/>
      <c r="DK108" s="123"/>
      <c r="DL108" s="123"/>
      <c r="DM108" s="123"/>
      <c r="DN108" s="123"/>
      <c r="DO108" s="123"/>
      <c r="DP108" s="123"/>
      <c r="DQ108" s="123"/>
    </row>
    <row r="109" spans="1:121" ht="12.75">
      <c r="A109" s="125"/>
      <c r="B109" s="121"/>
      <c r="C109" s="122" t="str">
        <f t="shared" si="3"/>
        <v> --</v>
      </c>
      <c r="D109" s="123"/>
      <c r="E109" s="123"/>
      <c r="F109" s="123"/>
      <c r="G109" s="123"/>
      <c r="H109" s="126" t="str">
        <f t="shared" si="4"/>
        <v>-</v>
      </c>
      <c r="I109" s="126" t="str">
        <f t="shared" si="5"/>
        <v>-</v>
      </c>
      <c r="J109" s="127"/>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c r="BD109" s="123"/>
      <c r="BE109" s="123"/>
      <c r="BF109" s="123"/>
      <c r="BG109" s="123"/>
      <c r="BH109" s="123"/>
      <c r="BI109" s="123"/>
      <c r="BJ109" s="123"/>
      <c r="BK109" s="123"/>
      <c r="BL109" s="123"/>
      <c r="BM109" s="123"/>
      <c r="BN109" s="123"/>
      <c r="BO109" s="123"/>
      <c r="BP109" s="123"/>
      <c r="BQ109" s="123"/>
      <c r="BR109" s="123"/>
      <c r="BS109" s="123"/>
      <c r="BT109" s="123"/>
      <c r="BU109" s="123"/>
      <c r="BV109" s="123"/>
      <c r="BW109" s="123"/>
      <c r="BX109" s="123"/>
      <c r="BY109" s="123"/>
      <c r="BZ109" s="123"/>
      <c r="CA109" s="123"/>
      <c r="CB109" s="123"/>
      <c r="CC109" s="123"/>
      <c r="CD109" s="123"/>
      <c r="CE109" s="123"/>
      <c r="CF109" s="123"/>
      <c r="CG109" s="123"/>
      <c r="CH109" s="123"/>
      <c r="CI109" s="123"/>
      <c r="CJ109" s="123"/>
      <c r="CK109" s="123"/>
      <c r="CL109" s="123"/>
      <c r="CM109" s="123"/>
      <c r="CN109" s="123"/>
      <c r="CO109" s="123"/>
      <c r="CP109" s="123"/>
      <c r="CQ109" s="123"/>
      <c r="CR109" s="123"/>
      <c r="CS109" s="123"/>
      <c r="CT109" s="123"/>
      <c r="CU109" s="123"/>
      <c r="CV109" s="123"/>
      <c r="CW109" s="123"/>
      <c r="CX109" s="123"/>
      <c r="CY109" s="123"/>
      <c r="CZ109" s="123"/>
      <c r="DA109" s="123"/>
      <c r="DB109" s="123"/>
      <c r="DC109" s="123"/>
      <c r="DD109" s="123"/>
      <c r="DE109" s="123"/>
      <c r="DF109" s="123"/>
      <c r="DG109" s="123"/>
      <c r="DH109" s="123"/>
      <c r="DI109" s="123"/>
      <c r="DJ109" s="123"/>
      <c r="DK109" s="123"/>
      <c r="DL109" s="123"/>
      <c r="DM109" s="123"/>
      <c r="DN109" s="123"/>
      <c r="DO109" s="123"/>
      <c r="DP109" s="123"/>
      <c r="DQ109" s="123"/>
    </row>
    <row r="110" spans="1:121" ht="12.75">
      <c r="A110" s="125"/>
      <c r="B110" s="121"/>
      <c r="C110" s="122" t="str">
        <f t="shared" si="3"/>
        <v> --</v>
      </c>
      <c r="D110" s="123"/>
      <c r="E110" s="123"/>
      <c r="F110" s="123"/>
      <c r="G110" s="123"/>
      <c r="H110" s="126" t="str">
        <f t="shared" si="4"/>
        <v>-</v>
      </c>
      <c r="I110" s="126" t="str">
        <f t="shared" si="5"/>
        <v>-</v>
      </c>
      <c r="J110" s="127"/>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3"/>
      <c r="BB110" s="123"/>
      <c r="BC110" s="123"/>
      <c r="BD110" s="123"/>
      <c r="BE110" s="123"/>
      <c r="BF110" s="123"/>
      <c r="BG110" s="123"/>
      <c r="BH110" s="123"/>
      <c r="BI110" s="123"/>
      <c r="BJ110" s="123"/>
      <c r="BK110" s="123"/>
      <c r="BL110" s="123"/>
      <c r="BM110" s="123"/>
      <c r="BN110" s="123"/>
      <c r="BO110" s="123"/>
      <c r="BP110" s="123"/>
      <c r="BQ110" s="123"/>
      <c r="BR110" s="123"/>
      <c r="BS110" s="123"/>
      <c r="BT110" s="123"/>
      <c r="BU110" s="123"/>
      <c r="BV110" s="123"/>
      <c r="BW110" s="123"/>
      <c r="BX110" s="123"/>
      <c r="BY110" s="123"/>
      <c r="BZ110" s="123"/>
      <c r="CA110" s="123"/>
      <c r="CB110" s="123"/>
      <c r="CC110" s="123"/>
      <c r="CD110" s="123"/>
      <c r="CE110" s="123"/>
      <c r="CF110" s="123"/>
      <c r="CG110" s="123"/>
      <c r="CH110" s="123"/>
      <c r="CI110" s="123"/>
      <c r="CJ110" s="123"/>
      <c r="CK110" s="123"/>
      <c r="CL110" s="123"/>
      <c r="CM110" s="123"/>
      <c r="CN110" s="123"/>
      <c r="CO110" s="123"/>
      <c r="CP110" s="123"/>
      <c r="CQ110" s="123"/>
      <c r="CR110" s="123"/>
      <c r="CS110" s="123"/>
      <c r="CT110" s="123"/>
      <c r="CU110" s="123"/>
      <c r="CV110" s="123"/>
      <c r="CW110" s="123"/>
      <c r="CX110" s="123"/>
      <c r="CY110" s="123"/>
      <c r="CZ110" s="123"/>
      <c r="DA110" s="123"/>
      <c r="DB110" s="123"/>
      <c r="DC110" s="123"/>
      <c r="DD110" s="123"/>
      <c r="DE110" s="123"/>
      <c r="DF110" s="123"/>
      <c r="DG110" s="123"/>
      <c r="DH110" s="123"/>
      <c r="DI110" s="123"/>
      <c r="DJ110" s="123"/>
      <c r="DK110" s="123"/>
      <c r="DL110" s="123"/>
      <c r="DM110" s="123"/>
      <c r="DN110" s="123"/>
      <c r="DO110" s="123"/>
      <c r="DP110" s="123"/>
      <c r="DQ110" s="123"/>
    </row>
    <row r="111" spans="1:121" ht="12.75">
      <c r="A111" s="125"/>
      <c r="B111" s="121"/>
      <c r="C111" s="122" t="str">
        <f t="shared" si="3"/>
        <v> --</v>
      </c>
      <c r="D111" s="123"/>
      <c r="E111" s="123"/>
      <c r="F111" s="123"/>
      <c r="G111" s="123"/>
      <c r="H111" s="126" t="str">
        <f t="shared" si="4"/>
        <v>-</v>
      </c>
      <c r="I111" s="126" t="str">
        <f t="shared" si="5"/>
        <v>-</v>
      </c>
      <c r="J111" s="127"/>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23"/>
      <c r="BR111" s="123"/>
      <c r="BS111" s="123"/>
      <c r="BT111" s="123"/>
      <c r="BU111" s="123"/>
      <c r="BV111" s="123"/>
      <c r="BW111" s="123"/>
      <c r="BX111" s="123"/>
      <c r="BY111" s="123"/>
      <c r="BZ111" s="123"/>
      <c r="CA111" s="123"/>
      <c r="CB111" s="123"/>
      <c r="CC111" s="123"/>
      <c r="CD111" s="123"/>
      <c r="CE111" s="123"/>
      <c r="CF111" s="123"/>
      <c r="CG111" s="123"/>
      <c r="CH111" s="123"/>
      <c r="CI111" s="123"/>
      <c r="CJ111" s="123"/>
      <c r="CK111" s="123"/>
      <c r="CL111" s="123"/>
      <c r="CM111" s="123"/>
      <c r="CN111" s="123"/>
      <c r="CO111" s="123"/>
      <c r="CP111" s="123"/>
      <c r="CQ111" s="123"/>
      <c r="CR111" s="123"/>
      <c r="CS111" s="123"/>
      <c r="CT111" s="123"/>
      <c r="CU111" s="123"/>
      <c r="CV111" s="123"/>
      <c r="CW111" s="123"/>
      <c r="CX111" s="123"/>
      <c r="CY111" s="123"/>
      <c r="CZ111" s="123"/>
      <c r="DA111" s="123"/>
      <c r="DB111" s="123"/>
      <c r="DC111" s="123"/>
      <c r="DD111" s="123"/>
      <c r="DE111" s="123"/>
      <c r="DF111" s="123"/>
      <c r="DG111" s="123"/>
      <c r="DH111" s="123"/>
      <c r="DI111" s="123"/>
      <c r="DJ111" s="123"/>
      <c r="DK111" s="123"/>
      <c r="DL111" s="123"/>
      <c r="DM111" s="123"/>
      <c r="DN111" s="123"/>
      <c r="DO111" s="123"/>
      <c r="DP111" s="123"/>
      <c r="DQ111" s="123"/>
    </row>
    <row r="112" spans="1:121" ht="12.75">
      <c r="A112" s="125"/>
      <c r="B112" s="121"/>
      <c r="C112" s="122" t="str">
        <f t="shared" si="3"/>
        <v> --</v>
      </c>
      <c r="D112" s="123"/>
      <c r="E112" s="123"/>
      <c r="F112" s="123"/>
      <c r="G112" s="123"/>
      <c r="H112" s="126" t="str">
        <f t="shared" si="4"/>
        <v>-</v>
      </c>
      <c r="I112" s="126" t="str">
        <f t="shared" si="5"/>
        <v>-</v>
      </c>
      <c r="J112" s="127"/>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c r="BH112" s="123"/>
      <c r="BI112" s="123"/>
      <c r="BJ112" s="123"/>
      <c r="BK112" s="123"/>
      <c r="BL112" s="123"/>
      <c r="BM112" s="123"/>
      <c r="BN112" s="123"/>
      <c r="BO112" s="123"/>
      <c r="BP112" s="123"/>
      <c r="BQ112" s="123"/>
      <c r="BR112" s="123"/>
      <c r="BS112" s="123"/>
      <c r="BT112" s="123"/>
      <c r="BU112" s="123"/>
      <c r="BV112" s="123"/>
      <c r="BW112" s="123"/>
      <c r="BX112" s="123"/>
      <c r="BY112" s="123"/>
      <c r="BZ112" s="123"/>
      <c r="CA112" s="123"/>
      <c r="CB112" s="123"/>
      <c r="CC112" s="123"/>
      <c r="CD112" s="123"/>
      <c r="CE112" s="123"/>
      <c r="CF112" s="123"/>
      <c r="CG112" s="123"/>
      <c r="CH112" s="123"/>
      <c r="CI112" s="123"/>
      <c r="CJ112" s="123"/>
      <c r="CK112" s="123"/>
      <c r="CL112" s="123"/>
      <c r="CM112" s="123"/>
      <c r="CN112" s="123"/>
      <c r="CO112" s="123"/>
      <c r="CP112" s="123"/>
      <c r="CQ112" s="123"/>
      <c r="CR112" s="123"/>
      <c r="CS112" s="123"/>
      <c r="CT112" s="123"/>
      <c r="CU112" s="123"/>
      <c r="CV112" s="123"/>
      <c r="CW112" s="123"/>
      <c r="CX112" s="123"/>
      <c r="CY112" s="123"/>
      <c r="CZ112" s="123"/>
      <c r="DA112" s="123"/>
      <c r="DB112" s="123"/>
      <c r="DC112" s="123"/>
      <c r="DD112" s="123"/>
      <c r="DE112" s="123"/>
      <c r="DF112" s="123"/>
      <c r="DG112" s="123"/>
      <c r="DH112" s="123"/>
      <c r="DI112" s="123"/>
      <c r="DJ112" s="123"/>
      <c r="DK112" s="123"/>
      <c r="DL112" s="123"/>
      <c r="DM112" s="123"/>
      <c r="DN112" s="123"/>
      <c r="DO112" s="123"/>
      <c r="DP112" s="123"/>
      <c r="DQ112" s="123"/>
    </row>
    <row r="113" spans="1:121" ht="12.75">
      <c r="A113" s="125"/>
      <c r="B113" s="121"/>
      <c r="C113" s="122" t="str">
        <f t="shared" si="3"/>
        <v> --</v>
      </c>
      <c r="D113" s="123"/>
      <c r="E113" s="123"/>
      <c r="F113" s="123"/>
      <c r="G113" s="123"/>
      <c r="H113" s="126" t="str">
        <f t="shared" si="4"/>
        <v>-</v>
      </c>
      <c r="I113" s="126" t="str">
        <f t="shared" si="5"/>
        <v>-</v>
      </c>
      <c r="J113" s="127"/>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c r="BS113" s="123"/>
      <c r="BT113" s="123"/>
      <c r="BU113" s="123"/>
      <c r="BV113" s="123"/>
      <c r="BW113" s="123"/>
      <c r="BX113" s="123"/>
      <c r="BY113" s="123"/>
      <c r="BZ113" s="123"/>
      <c r="CA113" s="123"/>
      <c r="CB113" s="123"/>
      <c r="CC113" s="123"/>
      <c r="CD113" s="123"/>
      <c r="CE113" s="123"/>
      <c r="CF113" s="123"/>
      <c r="CG113" s="123"/>
      <c r="CH113" s="123"/>
      <c r="CI113" s="123"/>
      <c r="CJ113" s="123"/>
      <c r="CK113" s="123"/>
      <c r="CL113" s="123"/>
      <c r="CM113" s="123"/>
      <c r="CN113" s="123"/>
      <c r="CO113" s="123"/>
      <c r="CP113" s="123"/>
      <c r="CQ113" s="123"/>
      <c r="CR113" s="123"/>
      <c r="CS113" s="123"/>
      <c r="CT113" s="123"/>
      <c r="CU113" s="123"/>
      <c r="CV113" s="123"/>
      <c r="CW113" s="123"/>
      <c r="CX113" s="123"/>
      <c r="CY113" s="123"/>
      <c r="CZ113" s="123"/>
      <c r="DA113" s="123"/>
      <c r="DB113" s="123"/>
      <c r="DC113" s="123"/>
      <c r="DD113" s="123"/>
      <c r="DE113" s="123"/>
      <c r="DF113" s="123"/>
      <c r="DG113" s="123"/>
      <c r="DH113" s="123"/>
      <c r="DI113" s="123"/>
      <c r="DJ113" s="123"/>
      <c r="DK113" s="123"/>
      <c r="DL113" s="123"/>
      <c r="DM113" s="123"/>
      <c r="DN113" s="123"/>
      <c r="DO113" s="123"/>
      <c r="DP113" s="123"/>
      <c r="DQ113" s="123"/>
    </row>
    <row r="114" spans="1:121" ht="12.75">
      <c r="A114" s="125"/>
      <c r="B114" s="121"/>
      <c r="C114" s="122" t="str">
        <f t="shared" si="3"/>
        <v> --</v>
      </c>
      <c r="D114" s="123"/>
      <c r="E114" s="123"/>
      <c r="F114" s="123"/>
      <c r="G114" s="123"/>
      <c r="H114" s="126" t="str">
        <f t="shared" si="4"/>
        <v>-</v>
      </c>
      <c r="I114" s="126" t="str">
        <f t="shared" si="5"/>
        <v>-</v>
      </c>
      <c r="J114" s="127"/>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c r="BH114" s="123"/>
      <c r="BI114" s="123"/>
      <c r="BJ114" s="123"/>
      <c r="BK114" s="123"/>
      <c r="BL114" s="123"/>
      <c r="BM114" s="123"/>
      <c r="BN114" s="123"/>
      <c r="BO114" s="123"/>
      <c r="BP114" s="123"/>
      <c r="BQ114" s="123"/>
      <c r="BR114" s="123"/>
      <c r="BS114" s="123"/>
      <c r="BT114" s="123"/>
      <c r="BU114" s="123"/>
      <c r="BV114" s="123"/>
      <c r="BW114" s="123"/>
      <c r="BX114" s="123"/>
      <c r="BY114" s="123"/>
      <c r="BZ114" s="123"/>
      <c r="CA114" s="123"/>
      <c r="CB114" s="123"/>
      <c r="CC114" s="123"/>
      <c r="CD114" s="123"/>
      <c r="CE114" s="123"/>
      <c r="CF114" s="123"/>
      <c r="CG114" s="123"/>
      <c r="CH114" s="123"/>
      <c r="CI114" s="123"/>
      <c r="CJ114" s="123"/>
      <c r="CK114" s="123"/>
      <c r="CL114" s="123"/>
      <c r="CM114" s="123"/>
      <c r="CN114" s="123"/>
      <c r="CO114" s="123"/>
      <c r="CP114" s="123"/>
      <c r="CQ114" s="123"/>
      <c r="CR114" s="123"/>
      <c r="CS114" s="123"/>
      <c r="CT114" s="123"/>
      <c r="CU114" s="123"/>
      <c r="CV114" s="123"/>
      <c r="CW114" s="123"/>
      <c r="CX114" s="123"/>
      <c r="CY114" s="123"/>
      <c r="CZ114" s="123"/>
      <c r="DA114" s="123"/>
      <c r="DB114" s="123"/>
      <c r="DC114" s="123"/>
      <c r="DD114" s="123"/>
      <c r="DE114" s="123"/>
      <c r="DF114" s="123"/>
      <c r="DG114" s="123"/>
      <c r="DH114" s="123"/>
      <c r="DI114" s="123"/>
      <c r="DJ114" s="123"/>
      <c r="DK114" s="123"/>
      <c r="DL114" s="123"/>
      <c r="DM114" s="123"/>
      <c r="DN114" s="123"/>
      <c r="DO114" s="123"/>
      <c r="DP114" s="123"/>
      <c r="DQ114" s="123"/>
    </row>
    <row r="115" spans="1:121" ht="12.75">
      <c r="A115" s="125"/>
      <c r="B115" s="121"/>
      <c r="C115" s="122" t="str">
        <f t="shared" si="3"/>
        <v> --</v>
      </c>
      <c r="D115" s="123"/>
      <c r="E115" s="123"/>
      <c r="F115" s="123"/>
      <c r="G115" s="123"/>
      <c r="H115" s="126" t="str">
        <f t="shared" si="4"/>
        <v>-</v>
      </c>
      <c r="I115" s="126" t="str">
        <f t="shared" si="5"/>
        <v>-</v>
      </c>
      <c r="J115" s="127"/>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c r="BD115" s="123"/>
      <c r="BE115" s="123"/>
      <c r="BF115" s="123"/>
      <c r="BG115" s="123"/>
      <c r="BH115" s="123"/>
      <c r="BI115" s="123"/>
      <c r="BJ115" s="123"/>
      <c r="BK115" s="123"/>
      <c r="BL115" s="123"/>
      <c r="BM115" s="123"/>
      <c r="BN115" s="123"/>
      <c r="BO115" s="123"/>
      <c r="BP115" s="123"/>
      <c r="BQ115" s="123"/>
      <c r="BR115" s="123"/>
      <c r="BS115" s="123"/>
      <c r="BT115" s="123"/>
      <c r="BU115" s="123"/>
      <c r="BV115" s="123"/>
      <c r="BW115" s="123"/>
      <c r="BX115" s="123"/>
      <c r="BY115" s="123"/>
      <c r="BZ115" s="123"/>
      <c r="CA115" s="123"/>
      <c r="CB115" s="123"/>
      <c r="CC115" s="123"/>
      <c r="CD115" s="123"/>
      <c r="CE115" s="123"/>
      <c r="CF115" s="123"/>
      <c r="CG115" s="123"/>
      <c r="CH115" s="123"/>
      <c r="CI115" s="123"/>
      <c r="CJ115" s="123"/>
      <c r="CK115" s="123"/>
      <c r="CL115" s="123"/>
      <c r="CM115" s="123"/>
      <c r="CN115" s="123"/>
      <c r="CO115" s="123"/>
      <c r="CP115" s="123"/>
      <c r="CQ115" s="123"/>
      <c r="CR115" s="123"/>
      <c r="CS115" s="123"/>
      <c r="CT115" s="123"/>
      <c r="CU115" s="123"/>
      <c r="CV115" s="123"/>
      <c r="CW115" s="123"/>
      <c r="CX115" s="123"/>
      <c r="CY115" s="123"/>
      <c r="CZ115" s="123"/>
      <c r="DA115" s="123"/>
      <c r="DB115" s="123"/>
      <c r="DC115" s="123"/>
      <c r="DD115" s="123"/>
      <c r="DE115" s="123"/>
      <c r="DF115" s="123"/>
      <c r="DG115" s="123"/>
      <c r="DH115" s="123"/>
      <c r="DI115" s="123"/>
      <c r="DJ115" s="123"/>
      <c r="DK115" s="123"/>
      <c r="DL115" s="123"/>
      <c r="DM115" s="123"/>
      <c r="DN115" s="123"/>
      <c r="DO115" s="123"/>
      <c r="DP115" s="123"/>
      <c r="DQ115" s="123"/>
    </row>
    <row r="116" spans="1:121" ht="12.75">
      <c r="A116" s="125"/>
      <c r="B116" s="121"/>
      <c r="C116" s="122" t="str">
        <f t="shared" si="3"/>
        <v> --</v>
      </c>
      <c r="D116" s="123"/>
      <c r="E116" s="123"/>
      <c r="F116" s="123"/>
      <c r="G116" s="123"/>
      <c r="H116" s="126" t="str">
        <f t="shared" si="4"/>
        <v>-</v>
      </c>
      <c r="I116" s="126" t="str">
        <f t="shared" si="5"/>
        <v>-</v>
      </c>
      <c r="J116" s="127"/>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c r="BB116" s="123"/>
      <c r="BC116" s="123"/>
      <c r="BD116" s="123"/>
      <c r="BE116" s="123"/>
      <c r="BF116" s="123"/>
      <c r="BG116" s="123"/>
      <c r="BH116" s="123"/>
      <c r="BI116" s="123"/>
      <c r="BJ116" s="123"/>
      <c r="BK116" s="123"/>
      <c r="BL116" s="123"/>
      <c r="BM116" s="123"/>
      <c r="BN116" s="123"/>
      <c r="BO116" s="123"/>
      <c r="BP116" s="123"/>
      <c r="BQ116" s="123"/>
      <c r="BR116" s="123"/>
      <c r="BS116" s="123"/>
      <c r="BT116" s="123"/>
      <c r="BU116" s="123"/>
      <c r="BV116" s="123"/>
      <c r="BW116" s="123"/>
      <c r="BX116" s="123"/>
      <c r="BY116" s="123"/>
      <c r="BZ116" s="123"/>
      <c r="CA116" s="123"/>
      <c r="CB116" s="123"/>
      <c r="CC116" s="123"/>
      <c r="CD116" s="123"/>
      <c r="CE116" s="123"/>
      <c r="CF116" s="123"/>
      <c r="CG116" s="123"/>
      <c r="CH116" s="123"/>
      <c r="CI116" s="123"/>
      <c r="CJ116" s="123"/>
      <c r="CK116" s="123"/>
      <c r="CL116" s="123"/>
      <c r="CM116" s="123"/>
      <c r="CN116" s="123"/>
      <c r="CO116" s="123"/>
      <c r="CP116" s="123"/>
      <c r="CQ116" s="123"/>
      <c r="CR116" s="123"/>
      <c r="CS116" s="123"/>
      <c r="CT116" s="123"/>
      <c r="CU116" s="123"/>
      <c r="CV116" s="123"/>
      <c r="CW116" s="123"/>
      <c r="CX116" s="123"/>
      <c r="CY116" s="123"/>
      <c r="CZ116" s="123"/>
      <c r="DA116" s="123"/>
      <c r="DB116" s="123"/>
      <c r="DC116" s="123"/>
      <c r="DD116" s="123"/>
      <c r="DE116" s="123"/>
      <c r="DF116" s="123"/>
      <c r="DG116" s="123"/>
      <c r="DH116" s="123"/>
      <c r="DI116" s="123"/>
      <c r="DJ116" s="123"/>
      <c r="DK116" s="123"/>
      <c r="DL116" s="123"/>
      <c r="DM116" s="123"/>
      <c r="DN116" s="123"/>
      <c r="DO116" s="123"/>
      <c r="DP116" s="123"/>
      <c r="DQ116" s="123"/>
    </row>
    <row r="117" spans="1:121" ht="12.75">
      <c r="A117" s="125"/>
      <c r="B117" s="121"/>
      <c r="C117" s="122" t="str">
        <f t="shared" si="3"/>
        <v> --</v>
      </c>
      <c r="D117" s="123"/>
      <c r="E117" s="123"/>
      <c r="F117" s="123"/>
      <c r="G117" s="123"/>
      <c r="H117" s="126" t="str">
        <f t="shared" si="4"/>
        <v>-</v>
      </c>
      <c r="I117" s="126" t="str">
        <f t="shared" si="5"/>
        <v>-</v>
      </c>
      <c r="J117" s="127"/>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c r="BD117" s="123"/>
      <c r="BE117" s="123"/>
      <c r="BF117" s="123"/>
      <c r="BG117" s="123"/>
      <c r="BH117" s="123"/>
      <c r="BI117" s="123"/>
      <c r="BJ117" s="123"/>
      <c r="BK117" s="123"/>
      <c r="BL117" s="123"/>
      <c r="BM117" s="123"/>
      <c r="BN117" s="123"/>
      <c r="BO117" s="123"/>
      <c r="BP117" s="123"/>
      <c r="BQ117" s="123"/>
      <c r="BR117" s="123"/>
      <c r="BS117" s="123"/>
      <c r="BT117" s="123"/>
      <c r="BU117" s="123"/>
      <c r="BV117" s="123"/>
      <c r="BW117" s="123"/>
      <c r="BX117" s="123"/>
      <c r="BY117" s="123"/>
      <c r="BZ117" s="123"/>
      <c r="CA117" s="123"/>
      <c r="CB117" s="123"/>
      <c r="CC117" s="123"/>
      <c r="CD117" s="123"/>
      <c r="CE117" s="123"/>
      <c r="CF117" s="123"/>
      <c r="CG117" s="123"/>
      <c r="CH117" s="123"/>
      <c r="CI117" s="123"/>
      <c r="CJ117" s="123"/>
      <c r="CK117" s="123"/>
      <c r="CL117" s="123"/>
      <c r="CM117" s="123"/>
      <c r="CN117" s="123"/>
      <c r="CO117" s="123"/>
      <c r="CP117" s="123"/>
      <c r="CQ117" s="123"/>
      <c r="CR117" s="123"/>
      <c r="CS117" s="123"/>
      <c r="CT117" s="123"/>
      <c r="CU117" s="123"/>
      <c r="CV117" s="123"/>
      <c r="CW117" s="123"/>
      <c r="CX117" s="123"/>
      <c r="CY117" s="123"/>
      <c r="CZ117" s="123"/>
      <c r="DA117" s="123"/>
      <c r="DB117" s="123"/>
      <c r="DC117" s="123"/>
      <c r="DD117" s="123"/>
      <c r="DE117" s="123"/>
      <c r="DF117" s="123"/>
      <c r="DG117" s="123"/>
      <c r="DH117" s="123"/>
      <c r="DI117" s="123"/>
      <c r="DJ117" s="123"/>
      <c r="DK117" s="123"/>
      <c r="DL117" s="123"/>
      <c r="DM117" s="123"/>
      <c r="DN117" s="123"/>
      <c r="DO117" s="123"/>
      <c r="DP117" s="123"/>
      <c r="DQ117" s="123"/>
    </row>
    <row r="118" spans="1:121" ht="12.75">
      <c r="A118" s="125"/>
      <c r="B118" s="121"/>
      <c r="C118" s="122" t="str">
        <f t="shared" si="3"/>
        <v> --</v>
      </c>
      <c r="D118" s="123"/>
      <c r="E118" s="123"/>
      <c r="F118" s="123"/>
      <c r="G118" s="123"/>
      <c r="H118" s="126" t="str">
        <f t="shared" si="4"/>
        <v>-</v>
      </c>
      <c r="I118" s="126" t="str">
        <f t="shared" si="5"/>
        <v>-</v>
      </c>
      <c r="J118" s="127"/>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3"/>
      <c r="BR118" s="123"/>
      <c r="BS118" s="123"/>
      <c r="BT118" s="123"/>
      <c r="BU118" s="123"/>
      <c r="BV118" s="123"/>
      <c r="BW118" s="123"/>
      <c r="BX118" s="123"/>
      <c r="BY118" s="123"/>
      <c r="BZ118" s="123"/>
      <c r="CA118" s="123"/>
      <c r="CB118" s="123"/>
      <c r="CC118" s="123"/>
      <c r="CD118" s="123"/>
      <c r="CE118" s="123"/>
      <c r="CF118" s="123"/>
      <c r="CG118" s="123"/>
      <c r="CH118" s="123"/>
      <c r="CI118" s="123"/>
      <c r="CJ118" s="123"/>
      <c r="CK118" s="123"/>
      <c r="CL118" s="123"/>
      <c r="CM118" s="123"/>
      <c r="CN118" s="123"/>
      <c r="CO118" s="123"/>
      <c r="CP118" s="123"/>
      <c r="CQ118" s="123"/>
      <c r="CR118" s="123"/>
      <c r="CS118" s="123"/>
      <c r="CT118" s="123"/>
      <c r="CU118" s="123"/>
      <c r="CV118" s="123"/>
      <c r="CW118" s="123"/>
      <c r="CX118" s="123"/>
      <c r="CY118" s="123"/>
      <c r="CZ118" s="123"/>
      <c r="DA118" s="123"/>
      <c r="DB118" s="123"/>
      <c r="DC118" s="123"/>
      <c r="DD118" s="123"/>
      <c r="DE118" s="123"/>
      <c r="DF118" s="123"/>
      <c r="DG118" s="123"/>
      <c r="DH118" s="123"/>
      <c r="DI118" s="123"/>
      <c r="DJ118" s="123"/>
      <c r="DK118" s="123"/>
      <c r="DL118" s="123"/>
      <c r="DM118" s="123"/>
      <c r="DN118" s="123"/>
      <c r="DO118" s="123"/>
      <c r="DP118" s="123"/>
      <c r="DQ118" s="123"/>
    </row>
    <row r="119" spans="1:121" ht="12.75">
      <c r="A119" s="125"/>
      <c r="B119" s="121"/>
      <c r="C119" s="122" t="str">
        <f t="shared" si="3"/>
        <v> --</v>
      </c>
      <c r="D119" s="123"/>
      <c r="E119" s="123"/>
      <c r="F119" s="123"/>
      <c r="G119" s="123"/>
      <c r="H119" s="126" t="str">
        <f t="shared" si="4"/>
        <v>-</v>
      </c>
      <c r="I119" s="126" t="str">
        <f t="shared" si="5"/>
        <v>-</v>
      </c>
      <c r="J119" s="127"/>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3"/>
      <c r="BP119" s="123"/>
      <c r="BQ119" s="123"/>
      <c r="BR119" s="123"/>
      <c r="BS119" s="123"/>
      <c r="BT119" s="123"/>
      <c r="BU119" s="123"/>
      <c r="BV119" s="123"/>
      <c r="BW119" s="123"/>
      <c r="BX119" s="123"/>
      <c r="BY119" s="123"/>
      <c r="BZ119" s="123"/>
      <c r="CA119" s="123"/>
      <c r="CB119" s="123"/>
      <c r="CC119" s="123"/>
      <c r="CD119" s="123"/>
      <c r="CE119" s="123"/>
      <c r="CF119" s="123"/>
      <c r="CG119" s="123"/>
      <c r="CH119" s="123"/>
      <c r="CI119" s="123"/>
      <c r="CJ119" s="123"/>
      <c r="CK119" s="123"/>
      <c r="CL119" s="123"/>
      <c r="CM119" s="123"/>
      <c r="CN119" s="123"/>
      <c r="CO119" s="123"/>
      <c r="CP119" s="123"/>
      <c r="CQ119" s="123"/>
      <c r="CR119" s="123"/>
      <c r="CS119" s="123"/>
      <c r="CT119" s="123"/>
      <c r="CU119" s="123"/>
      <c r="CV119" s="123"/>
      <c r="CW119" s="123"/>
      <c r="CX119" s="123"/>
      <c r="CY119" s="123"/>
      <c r="CZ119" s="123"/>
      <c r="DA119" s="123"/>
      <c r="DB119" s="123"/>
      <c r="DC119" s="123"/>
      <c r="DD119" s="123"/>
      <c r="DE119" s="123"/>
      <c r="DF119" s="123"/>
      <c r="DG119" s="123"/>
      <c r="DH119" s="123"/>
      <c r="DI119" s="123"/>
      <c r="DJ119" s="123"/>
      <c r="DK119" s="123"/>
      <c r="DL119" s="123"/>
      <c r="DM119" s="123"/>
      <c r="DN119" s="123"/>
      <c r="DO119" s="123"/>
      <c r="DP119" s="123"/>
      <c r="DQ119" s="123"/>
    </row>
    <row r="120" spans="1:121" ht="12.75">
      <c r="A120" s="125"/>
      <c r="B120" s="121"/>
      <c r="C120" s="122" t="str">
        <f t="shared" si="3"/>
        <v> --</v>
      </c>
      <c r="D120" s="123"/>
      <c r="E120" s="123"/>
      <c r="F120" s="123"/>
      <c r="G120" s="123"/>
      <c r="H120" s="126" t="str">
        <f t="shared" si="4"/>
        <v>-</v>
      </c>
      <c r="I120" s="126" t="str">
        <f t="shared" si="5"/>
        <v>-</v>
      </c>
      <c r="J120" s="127"/>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c r="BB120" s="123"/>
      <c r="BC120" s="123"/>
      <c r="BD120" s="123"/>
      <c r="BE120" s="123"/>
      <c r="BF120" s="123"/>
      <c r="BG120" s="123"/>
      <c r="BH120" s="123"/>
      <c r="BI120" s="123"/>
      <c r="BJ120" s="123"/>
      <c r="BK120" s="123"/>
      <c r="BL120" s="123"/>
      <c r="BM120" s="123"/>
      <c r="BN120" s="123"/>
      <c r="BO120" s="123"/>
      <c r="BP120" s="123"/>
      <c r="BQ120" s="123"/>
      <c r="BR120" s="123"/>
      <c r="BS120" s="123"/>
      <c r="BT120" s="123"/>
      <c r="BU120" s="123"/>
      <c r="BV120" s="123"/>
      <c r="BW120" s="123"/>
      <c r="BX120" s="123"/>
      <c r="BY120" s="123"/>
      <c r="BZ120" s="123"/>
      <c r="CA120" s="123"/>
      <c r="CB120" s="123"/>
      <c r="CC120" s="123"/>
      <c r="CD120" s="123"/>
      <c r="CE120" s="123"/>
      <c r="CF120" s="123"/>
      <c r="CG120" s="123"/>
      <c r="CH120" s="123"/>
      <c r="CI120" s="123"/>
      <c r="CJ120" s="123"/>
      <c r="CK120" s="123"/>
      <c r="CL120" s="123"/>
      <c r="CM120" s="123"/>
      <c r="CN120" s="123"/>
      <c r="CO120" s="123"/>
      <c r="CP120" s="123"/>
      <c r="CQ120" s="123"/>
      <c r="CR120" s="123"/>
      <c r="CS120" s="123"/>
      <c r="CT120" s="123"/>
      <c r="CU120" s="123"/>
      <c r="CV120" s="123"/>
      <c r="CW120" s="123"/>
      <c r="CX120" s="123"/>
      <c r="CY120" s="123"/>
      <c r="CZ120" s="123"/>
      <c r="DA120" s="123"/>
      <c r="DB120" s="123"/>
      <c r="DC120" s="123"/>
      <c r="DD120" s="123"/>
      <c r="DE120" s="123"/>
      <c r="DF120" s="123"/>
      <c r="DG120" s="123"/>
      <c r="DH120" s="123"/>
      <c r="DI120" s="123"/>
      <c r="DJ120" s="123"/>
      <c r="DK120" s="123"/>
      <c r="DL120" s="123"/>
      <c r="DM120" s="123"/>
      <c r="DN120" s="123"/>
      <c r="DO120" s="123"/>
      <c r="DP120" s="123"/>
      <c r="DQ120" s="123"/>
    </row>
    <row r="121" spans="1:121" ht="12.75">
      <c r="A121" s="125"/>
      <c r="B121" s="121"/>
      <c r="C121" s="122" t="str">
        <f t="shared" si="3"/>
        <v> --</v>
      </c>
      <c r="D121" s="123"/>
      <c r="E121" s="123"/>
      <c r="F121" s="123"/>
      <c r="G121" s="123"/>
      <c r="H121" s="126" t="str">
        <f t="shared" si="4"/>
        <v>-</v>
      </c>
      <c r="I121" s="126" t="str">
        <f t="shared" si="5"/>
        <v>-</v>
      </c>
      <c r="J121" s="127"/>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c r="AN121" s="123"/>
      <c r="AO121" s="123"/>
      <c r="AP121" s="123"/>
      <c r="AQ121" s="123"/>
      <c r="AR121" s="123"/>
      <c r="AS121" s="123"/>
      <c r="AT121" s="123"/>
      <c r="AU121" s="123"/>
      <c r="AV121" s="123"/>
      <c r="AW121" s="123"/>
      <c r="AX121" s="123"/>
      <c r="AY121" s="123"/>
      <c r="AZ121" s="123"/>
      <c r="BA121" s="123"/>
      <c r="BB121" s="123"/>
      <c r="BC121" s="123"/>
      <c r="BD121" s="123"/>
      <c r="BE121" s="123"/>
      <c r="BF121" s="123"/>
      <c r="BG121" s="123"/>
      <c r="BH121" s="123"/>
      <c r="BI121" s="123"/>
      <c r="BJ121" s="123"/>
      <c r="BK121" s="123"/>
      <c r="BL121" s="123"/>
      <c r="BM121" s="123"/>
      <c r="BN121" s="123"/>
      <c r="BO121" s="123"/>
      <c r="BP121" s="123"/>
      <c r="BQ121" s="123"/>
      <c r="BR121" s="123"/>
      <c r="BS121" s="123"/>
      <c r="BT121" s="123"/>
      <c r="BU121" s="123"/>
      <c r="BV121" s="123"/>
      <c r="BW121" s="123"/>
      <c r="BX121" s="123"/>
      <c r="BY121" s="123"/>
      <c r="BZ121" s="123"/>
      <c r="CA121" s="123"/>
      <c r="CB121" s="123"/>
      <c r="CC121" s="123"/>
      <c r="CD121" s="123"/>
      <c r="CE121" s="123"/>
      <c r="CF121" s="123"/>
      <c r="CG121" s="123"/>
      <c r="CH121" s="123"/>
      <c r="CI121" s="123"/>
      <c r="CJ121" s="123"/>
      <c r="CK121" s="123"/>
      <c r="CL121" s="123"/>
      <c r="CM121" s="123"/>
      <c r="CN121" s="123"/>
      <c r="CO121" s="123"/>
      <c r="CP121" s="123"/>
      <c r="CQ121" s="123"/>
      <c r="CR121" s="123"/>
      <c r="CS121" s="123"/>
      <c r="CT121" s="123"/>
      <c r="CU121" s="123"/>
      <c r="CV121" s="123"/>
      <c r="CW121" s="123"/>
      <c r="CX121" s="123"/>
      <c r="CY121" s="123"/>
      <c r="CZ121" s="123"/>
      <c r="DA121" s="123"/>
      <c r="DB121" s="123"/>
      <c r="DC121" s="123"/>
      <c r="DD121" s="123"/>
      <c r="DE121" s="123"/>
      <c r="DF121" s="123"/>
      <c r="DG121" s="123"/>
      <c r="DH121" s="123"/>
      <c r="DI121" s="123"/>
      <c r="DJ121" s="123"/>
      <c r="DK121" s="123"/>
      <c r="DL121" s="123"/>
      <c r="DM121" s="123"/>
      <c r="DN121" s="123"/>
      <c r="DO121" s="123"/>
      <c r="DP121" s="123"/>
      <c r="DQ121" s="123"/>
    </row>
    <row r="122" spans="1:121" ht="12.75">
      <c r="A122" s="125"/>
      <c r="B122" s="121"/>
      <c r="C122" s="122" t="str">
        <f t="shared" si="3"/>
        <v> --</v>
      </c>
      <c r="D122" s="123"/>
      <c r="E122" s="123"/>
      <c r="F122" s="123"/>
      <c r="G122" s="123"/>
      <c r="H122" s="126" t="str">
        <f t="shared" si="4"/>
        <v>-</v>
      </c>
      <c r="I122" s="126" t="str">
        <f t="shared" si="5"/>
        <v>-</v>
      </c>
      <c r="J122" s="127"/>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3"/>
      <c r="BC122" s="123"/>
      <c r="BD122" s="123"/>
      <c r="BE122" s="123"/>
      <c r="BF122" s="123"/>
      <c r="BG122" s="123"/>
      <c r="BH122" s="123"/>
      <c r="BI122" s="123"/>
      <c r="BJ122" s="123"/>
      <c r="BK122" s="123"/>
      <c r="BL122" s="123"/>
      <c r="BM122" s="123"/>
      <c r="BN122" s="123"/>
      <c r="BO122" s="123"/>
      <c r="BP122" s="123"/>
      <c r="BQ122" s="123"/>
      <c r="BR122" s="123"/>
      <c r="BS122" s="123"/>
      <c r="BT122" s="123"/>
      <c r="BU122" s="123"/>
      <c r="BV122" s="123"/>
      <c r="BW122" s="123"/>
      <c r="BX122" s="123"/>
      <c r="BY122" s="123"/>
      <c r="BZ122" s="123"/>
      <c r="CA122" s="123"/>
      <c r="CB122" s="123"/>
      <c r="CC122" s="123"/>
      <c r="CD122" s="123"/>
      <c r="CE122" s="123"/>
      <c r="CF122" s="123"/>
      <c r="CG122" s="123"/>
      <c r="CH122" s="123"/>
      <c r="CI122" s="123"/>
      <c r="CJ122" s="123"/>
      <c r="CK122" s="123"/>
      <c r="CL122" s="123"/>
      <c r="CM122" s="123"/>
      <c r="CN122" s="123"/>
      <c r="CO122" s="123"/>
      <c r="CP122" s="123"/>
      <c r="CQ122" s="123"/>
      <c r="CR122" s="123"/>
      <c r="CS122" s="123"/>
      <c r="CT122" s="123"/>
      <c r="CU122" s="123"/>
      <c r="CV122" s="123"/>
      <c r="CW122" s="123"/>
      <c r="CX122" s="123"/>
      <c r="CY122" s="123"/>
      <c r="CZ122" s="123"/>
      <c r="DA122" s="123"/>
      <c r="DB122" s="123"/>
      <c r="DC122" s="123"/>
      <c r="DD122" s="123"/>
      <c r="DE122" s="123"/>
      <c r="DF122" s="123"/>
      <c r="DG122" s="123"/>
      <c r="DH122" s="123"/>
      <c r="DI122" s="123"/>
      <c r="DJ122" s="123"/>
      <c r="DK122" s="123"/>
      <c r="DL122" s="123"/>
      <c r="DM122" s="123"/>
      <c r="DN122" s="123"/>
      <c r="DO122" s="123"/>
      <c r="DP122" s="123"/>
      <c r="DQ122" s="123"/>
    </row>
    <row r="123" spans="1:121" ht="12.75">
      <c r="A123" s="125"/>
      <c r="B123" s="121"/>
      <c r="C123" s="122" t="str">
        <f t="shared" si="3"/>
        <v> --</v>
      </c>
      <c r="D123" s="123"/>
      <c r="E123" s="123"/>
      <c r="F123" s="123"/>
      <c r="G123" s="123"/>
      <c r="H123" s="126" t="str">
        <f t="shared" si="4"/>
        <v>-</v>
      </c>
      <c r="I123" s="126" t="str">
        <f t="shared" si="5"/>
        <v>-</v>
      </c>
      <c r="J123" s="127"/>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c r="AW123" s="123"/>
      <c r="AX123" s="123"/>
      <c r="AY123" s="123"/>
      <c r="AZ123" s="123"/>
      <c r="BA123" s="123"/>
      <c r="BB123" s="123"/>
      <c r="BC123" s="123"/>
      <c r="BD123" s="123"/>
      <c r="BE123" s="123"/>
      <c r="BF123" s="123"/>
      <c r="BG123" s="123"/>
      <c r="BH123" s="123"/>
      <c r="BI123" s="123"/>
      <c r="BJ123" s="123"/>
      <c r="BK123" s="123"/>
      <c r="BL123" s="123"/>
      <c r="BM123" s="123"/>
      <c r="BN123" s="123"/>
      <c r="BO123" s="123"/>
      <c r="BP123" s="123"/>
      <c r="BQ123" s="123"/>
      <c r="BR123" s="123"/>
      <c r="BS123" s="123"/>
      <c r="BT123" s="123"/>
      <c r="BU123" s="123"/>
      <c r="BV123" s="123"/>
      <c r="BW123" s="123"/>
      <c r="BX123" s="123"/>
      <c r="BY123" s="123"/>
      <c r="BZ123" s="123"/>
      <c r="CA123" s="123"/>
      <c r="CB123" s="123"/>
      <c r="CC123" s="123"/>
      <c r="CD123" s="123"/>
      <c r="CE123" s="123"/>
      <c r="CF123" s="123"/>
      <c r="CG123" s="123"/>
      <c r="CH123" s="123"/>
      <c r="CI123" s="123"/>
      <c r="CJ123" s="123"/>
      <c r="CK123" s="123"/>
      <c r="CL123" s="123"/>
      <c r="CM123" s="123"/>
      <c r="CN123" s="123"/>
      <c r="CO123" s="123"/>
      <c r="CP123" s="123"/>
      <c r="CQ123" s="123"/>
      <c r="CR123" s="123"/>
      <c r="CS123" s="123"/>
      <c r="CT123" s="123"/>
      <c r="CU123" s="123"/>
      <c r="CV123" s="123"/>
      <c r="CW123" s="123"/>
      <c r="CX123" s="123"/>
      <c r="CY123" s="123"/>
      <c r="CZ123" s="123"/>
      <c r="DA123" s="123"/>
      <c r="DB123" s="123"/>
      <c r="DC123" s="123"/>
      <c r="DD123" s="123"/>
      <c r="DE123" s="123"/>
      <c r="DF123" s="123"/>
      <c r="DG123" s="123"/>
      <c r="DH123" s="123"/>
      <c r="DI123" s="123"/>
      <c r="DJ123" s="123"/>
      <c r="DK123" s="123"/>
      <c r="DL123" s="123"/>
      <c r="DM123" s="123"/>
      <c r="DN123" s="123"/>
      <c r="DO123" s="123"/>
      <c r="DP123" s="123"/>
      <c r="DQ123" s="123"/>
    </row>
    <row r="124" spans="1:121" ht="12.75">
      <c r="A124" s="125"/>
      <c r="B124" s="121"/>
      <c r="C124" s="122" t="str">
        <f t="shared" si="3"/>
        <v> --</v>
      </c>
      <c r="D124" s="123"/>
      <c r="E124" s="123"/>
      <c r="F124" s="123"/>
      <c r="G124" s="123"/>
      <c r="H124" s="126" t="str">
        <f t="shared" si="4"/>
        <v>-</v>
      </c>
      <c r="I124" s="126" t="str">
        <f t="shared" si="5"/>
        <v>-</v>
      </c>
      <c r="J124" s="127"/>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c r="BB124" s="123"/>
      <c r="BC124" s="123"/>
      <c r="BD124" s="123"/>
      <c r="BE124" s="123"/>
      <c r="BF124" s="123"/>
      <c r="BG124" s="123"/>
      <c r="BH124" s="123"/>
      <c r="BI124" s="123"/>
      <c r="BJ124" s="123"/>
      <c r="BK124" s="123"/>
      <c r="BL124" s="123"/>
      <c r="BM124" s="123"/>
      <c r="BN124" s="123"/>
      <c r="BO124" s="123"/>
      <c r="BP124" s="123"/>
      <c r="BQ124" s="123"/>
      <c r="BR124" s="123"/>
      <c r="BS124" s="123"/>
      <c r="BT124" s="123"/>
      <c r="BU124" s="123"/>
      <c r="BV124" s="123"/>
      <c r="BW124" s="123"/>
      <c r="BX124" s="123"/>
      <c r="BY124" s="123"/>
      <c r="BZ124" s="123"/>
      <c r="CA124" s="123"/>
      <c r="CB124" s="123"/>
      <c r="CC124" s="123"/>
      <c r="CD124" s="123"/>
      <c r="CE124" s="123"/>
      <c r="CF124" s="123"/>
      <c r="CG124" s="123"/>
      <c r="CH124" s="123"/>
      <c r="CI124" s="123"/>
      <c r="CJ124" s="123"/>
      <c r="CK124" s="123"/>
      <c r="CL124" s="123"/>
      <c r="CM124" s="123"/>
      <c r="CN124" s="123"/>
      <c r="CO124" s="123"/>
      <c r="CP124" s="123"/>
      <c r="CQ124" s="123"/>
      <c r="CR124" s="123"/>
      <c r="CS124" s="123"/>
      <c r="CT124" s="123"/>
      <c r="CU124" s="123"/>
      <c r="CV124" s="123"/>
      <c r="CW124" s="123"/>
      <c r="CX124" s="123"/>
      <c r="CY124" s="123"/>
      <c r="CZ124" s="123"/>
      <c r="DA124" s="123"/>
      <c r="DB124" s="123"/>
      <c r="DC124" s="123"/>
      <c r="DD124" s="123"/>
      <c r="DE124" s="123"/>
      <c r="DF124" s="123"/>
      <c r="DG124" s="123"/>
      <c r="DH124" s="123"/>
      <c r="DI124" s="123"/>
      <c r="DJ124" s="123"/>
      <c r="DK124" s="123"/>
      <c r="DL124" s="123"/>
      <c r="DM124" s="123"/>
      <c r="DN124" s="123"/>
      <c r="DO124" s="123"/>
      <c r="DP124" s="123"/>
      <c r="DQ124" s="123"/>
    </row>
    <row r="125" spans="1:121" ht="12.75">
      <c r="A125" s="125"/>
      <c r="B125" s="121"/>
      <c r="C125" s="122" t="str">
        <f t="shared" si="3"/>
        <v> --</v>
      </c>
      <c r="D125" s="123"/>
      <c r="E125" s="123"/>
      <c r="F125" s="123"/>
      <c r="G125" s="123"/>
      <c r="H125" s="126" t="str">
        <f t="shared" si="4"/>
        <v>-</v>
      </c>
      <c r="I125" s="126" t="str">
        <f t="shared" si="5"/>
        <v>-</v>
      </c>
      <c r="J125" s="127"/>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c r="BB125" s="123"/>
      <c r="BC125" s="123"/>
      <c r="BD125" s="123"/>
      <c r="BE125" s="123"/>
      <c r="BF125" s="123"/>
      <c r="BG125" s="123"/>
      <c r="BH125" s="123"/>
      <c r="BI125" s="123"/>
      <c r="BJ125" s="123"/>
      <c r="BK125" s="123"/>
      <c r="BL125" s="123"/>
      <c r="BM125" s="123"/>
      <c r="BN125" s="123"/>
      <c r="BO125" s="123"/>
      <c r="BP125" s="123"/>
      <c r="BQ125" s="123"/>
      <c r="BR125" s="123"/>
      <c r="BS125" s="123"/>
      <c r="BT125" s="123"/>
      <c r="BU125" s="123"/>
      <c r="BV125" s="123"/>
      <c r="BW125" s="123"/>
      <c r="BX125" s="123"/>
      <c r="BY125" s="123"/>
      <c r="BZ125" s="123"/>
      <c r="CA125" s="123"/>
      <c r="CB125" s="123"/>
      <c r="CC125" s="123"/>
      <c r="CD125" s="123"/>
      <c r="CE125" s="123"/>
      <c r="CF125" s="123"/>
      <c r="CG125" s="123"/>
      <c r="CH125" s="123"/>
      <c r="CI125" s="123"/>
      <c r="CJ125" s="123"/>
      <c r="CK125" s="123"/>
      <c r="CL125" s="123"/>
      <c r="CM125" s="123"/>
      <c r="CN125" s="123"/>
      <c r="CO125" s="123"/>
      <c r="CP125" s="123"/>
      <c r="CQ125" s="123"/>
      <c r="CR125" s="123"/>
      <c r="CS125" s="123"/>
      <c r="CT125" s="123"/>
      <c r="CU125" s="123"/>
      <c r="CV125" s="123"/>
      <c r="CW125" s="123"/>
      <c r="CX125" s="123"/>
      <c r="CY125" s="123"/>
      <c r="CZ125" s="123"/>
      <c r="DA125" s="123"/>
      <c r="DB125" s="123"/>
      <c r="DC125" s="123"/>
      <c r="DD125" s="123"/>
      <c r="DE125" s="123"/>
      <c r="DF125" s="123"/>
      <c r="DG125" s="123"/>
      <c r="DH125" s="123"/>
      <c r="DI125" s="123"/>
      <c r="DJ125" s="123"/>
      <c r="DK125" s="123"/>
      <c r="DL125" s="123"/>
      <c r="DM125" s="123"/>
      <c r="DN125" s="123"/>
      <c r="DO125" s="123"/>
      <c r="DP125" s="123"/>
      <c r="DQ125" s="123"/>
    </row>
    <row r="126" spans="1:121" ht="12.75">
      <c r="A126" s="125"/>
      <c r="B126" s="121"/>
      <c r="C126" s="122" t="str">
        <f t="shared" si="3"/>
        <v> --</v>
      </c>
      <c r="D126" s="123"/>
      <c r="E126" s="123"/>
      <c r="F126" s="123"/>
      <c r="G126" s="123"/>
      <c r="H126" s="126" t="str">
        <f t="shared" si="4"/>
        <v>-</v>
      </c>
      <c r="I126" s="126" t="str">
        <f t="shared" si="5"/>
        <v>-</v>
      </c>
      <c r="J126" s="127"/>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c r="BI126" s="123"/>
      <c r="BJ126" s="123"/>
      <c r="BK126" s="123"/>
      <c r="BL126" s="123"/>
      <c r="BM126" s="123"/>
      <c r="BN126" s="123"/>
      <c r="BO126" s="123"/>
      <c r="BP126" s="123"/>
      <c r="BQ126" s="123"/>
      <c r="BR126" s="123"/>
      <c r="BS126" s="123"/>
      <c r="BT126" s="123"/>
      <c r="BU126" s="123"/>
      <c r="BV126" s="123"/>
      <c r="BW126" s="123"/>
      <c r="BX126" s="123"/>
      <c r="BY126" s="123"/>
      <c r="BZ126" s="123"/>
      <c r="CA126" s="123"/>
      <c r="CB126" s="123"/>
      <c r="CC126" s="123"/>
      <c r="CD126" s="123"/>
      <c r="CE126" s="123"/>
      <c r="CF126" s="123"/>
      <c r="CG126" s="123"/>
      <c r="CH126" s="123"/>
      <c r="CI126" s="123"/>
      <c r="CJ126" s="123"/>
      <c r="CK126" s="123"/>
      <c r="CL126" s="123"/>
      <c r="CM126" s="123"/>
      <c r="CN126" s="123"/>
      <c r="CO126" s="123"/>
      <c r="CP126" s="123"/>
      <c r="CQ126" s="123"/>
      <c r="CR126" s="123"/>
      <c r="CS126" s="123"/>
      <c r="CT126" s="123"/>
      <c r="CU126" s="123"/>
      <c r="CV126" s="123"/>
      <c r="CW126" s="123"/>
      <c r="CX126" s="123"/>
      <c r="CY126" s="123"/>
      <c r="CZ126" s="123"/>
      <c r="DA126" s="123"/>
      <c r="DB126" s="123"/>
      <c r="DC126" s="123"/>
      <c r="DD126" s="123"/>
      <c r="DE126" s="123"/>
      <c r="DF126" s="123"/>
      <c r="DG126" s="123"/>
      <c r="DH126" s="123"/>
      <c r="DI126" s="123"/>
      <c r="DJ126" s="123"/>
      <c r="DK126" s="123"/>
      <c r="DL126" s="123"/>
      <c r="DM126" s="123"/>
      <c r="DN126" s="123"/>
      <c r="DO126" s="123"/>
      <c r="DP126" s="123"/>
      <c r="DQ126" s="123"/>
    </row>
    <row r="127" spans="1:121" ht="12.75">
      <c r="A127" s="125"/>
      <c r="B127" s="121"/>
      <c r="C127" s="122" t="str">
        <f t="shared" si="3"/>
        <v> --</v>
      </c>
      <c r="D127" s="123"/>
      <c r="E127" s="123"/>
      <c r="F127" s="123"/>
      <c r="G127" s="123"/>
      <c r="H127" s="126" t="str">
        <f t="shared" si="4"/>
        <v>-</v>
      </c>
      <c r="I127" s="126" t="str">
        <f t="shared" si="5"/>
        <v>-</v>
      </c>
      <c r="J127" s="127"/>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c r="BE127" s="123"/>
      <c r="BF127" s="123"/>
      <c r="BG127" s="123"/>
      <c r="BH127" s="123"/>
      <c r="BI127" s="123"/>
      <c r="BJ127" s="123"/>
      <c r="BK127" s="123"/>
      <c r="BL127" s="123"/>
      <c r="BM127" s="123"/>
      <c r="BN127" s="123"/>
      <c r="BO127" s="123"/>
      <c r="BP127" s="123"/>
      <c r="BQ127" s="123"/>
      <c r="BR127" s="123"/>
      <c r="BS127" s="123"/>
      <c r="BT127" s="123"/>
      <c r="BU127" s="123"/>
      <c r="BV127" s="123"/>
      <c r="BW127" s="123"/>
      <c r="BX127" s="123"/>
      <c r="BY127" s="123"/>
      <c r="BZ127" s="123"/>
      <c r="CA127" s="123"/>
      <c r="CB127" s="123"/>
      <c r="CC127" s="123"/>
      <c r="CD127" s="123"/>
      <c r="CE127" s="123"/>
      <c r="CF127" s="123"/>
      <c r="CG127" s="123"/>
      <c r="CH127" s="123"/>
      <c r="CI127" s="123"/>
      <c r="CJ127" s="123"/>
      <c r="CK127" s="123"/>
      <c r="CL127" s="123"/>
      <c r="CM127" s="123"/>
      <c r="CN127" s="123"/>
      <c r="CO127" s="123"/>
      <c r="CP127" s="123"/>
      <c r="CQ127" s="123"/>
      <c r="CR127" s="123"/>
      <c r="CS127" s="123"/>
      <c r="CT127" s="123"/>
      <c r="CU127" s="123"/>
      <c r="CV127" s="123"/>
      <c r="CW127" s="123"/>
      <c r="CX127" s="123"/>
      <c r="CY127" s="123"/>
      <c r="CZ127" s="123"/>
      <c r="DA127" s="123"/>
      <c r="DB127" s="123"/>
      <c r="DC127" s="123"/>
      <c r="DD127" s="123"/>
      <c r="DE127" s="123"/>
      <c r="DF127" s="123"/>
      <c r="DG127" s="123"/>
      <c r="DH127" s="123"/>
      <c r="DI127" s="123"/>
      <c r="DJ127" s="123"/>
      <c r="DK127" s="123"/>
      <c r="DL127" s="123"/>
      <c r="DM127" s="123"/>
      <c r="DN127" s="123"/>
      <c r="DO127" s="123"/>
      <c r="DP127" s="123"/>
      <c r="DQ127" s="123"/>
    </row>
    <row r="128" spans="1:121" ht="12.75">
      <c r="A128" s="125"/>
      <c r="B128" s="121"/>
      <c r="C128" s="122" t="str">
        <f t="shared" si="3"/>
        <v> --</v>
      </c>
      <c r="D128" s="123"/>
      <c r="E128" s="123"/>
      <c r="F128" s="123"/>
      <c r="G128" s="123"/>
      <c r="H128" s="126" t="str">
        <f t="shared" si="4"/>
        <v>-</v>
      </c>
      <c r="I128" s="126" t="str">
        <f t="shared" si="5"/>
        <v>-</v>
      </c>
      <c r="J128" s="127"/>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3"/>
      <c r="BF128" s="123"/>
      <c r="BG128" s="123"/>
      <c r="BH128" s="123"/>
      <c r="BI128" s="123"/>
      <c r="BJ128" s="123"/>
      <c r="BK128" s="123"/>
      <c r="BL128" s="123"/>
      <c r="BM128" s="123"/>
      <c r="BN128" s="123"/>
      <c r="BO128" s="123"/>
      <c r="BP128" s="123"/>
      <c r="BQ128" s="123"/>
      <c r="BR128" s="123"/>
      <c r="BS128" s="123"/>
      <c r="BT128" s="123"/>
      <c r="BU128" s="123"/>
      <c r="BV128" s="123"/>
      <c r="BW128" s="123"/>
      <c r="BX128" s="123"/>
      <c r="BY128" s="123"/>
      <c r="BZ128" s="123"/>
      <c r="CA128" s="123"/>
      <c r="CB128" s="123"/>
      <c r="CC128" s="123"/>
      <c r="CD128" s="123"/>
      <c r="CE128" s="123"/>
      <c r="CF128" s="123"/>
      <c r="CG128" s="123"/>
      <c r="CH128" s="123"/>
      <c r="CI128" s="123"/>
      <c r="CJ128" s="123"/>
      <c r="CK128" s="123"/>
      <c r="CL128" s="123"/>
      <c r="CM128" s="123"/>
      <c r="CN128" s="123"/>
      <c r="CO128" s="123"/>
      <c r="CP128" s="123"/>
      <c r="CQ128" s="123"/>
      <c r="CR128" s="123"/>
      <c r="CS128" s="123"/>
      <c r="CT128" s="123"/>
      <c r="CU128" s="123"/>
      <c r="CV128" s="123"/>
      <c r="CW128" s="123"/>
      <c r="CX128" s="123"/>
      <c r="CY128" s="123"/>
      <c r="CZ128" s="123"/>
      <c r="DA128" s="123"/>
      <c r="DB128" s="123"/>
      <c r="DC128" s="123"/>
      <c r="DD128" s="123"/>
      <c r="DE128" s="123"/>
      <c r="DF128" s="123"/>
      <c r="DG128" s="123"/>
      <c r="DH128" s="123"/>
      <c r="DI128" s="123"/>
      <c r="DJ128" s="123"/>
      <c r="DK128" s="123"/>
      <c r="DL128" s="123"/>
      <c r="DM128" s="123"/>
      <c r="DN128" s="123"/>
      <c r="DO128" s="123"/>
      <c r="DP128" s="123"/>
      <c r="DQ128" s="123"/>
    </row>
    <row r="129" spans="1:121" ht="12.75">
      <c r="A129" s="125"/>
      <c r="B129" s="121"/>
      <c r="C129" s="122" t="str">
        <f t="shared" si="3"/>
        <v> --</v>
      </c>
      <c r="D129" s="123"/>
      <c r="E129" s="123"/>
      <c r="F129" s="123"/>
      <c r="G129" s="123"/>
      <c r="H129" s="126" t="str">
        <f t="shared" si="4"/>
        <v>-</v>
      </c>
      <c r="I129" s="126" t="str">
        <f t="shared" si="5"/>
        <v>-</v>
      </c>
      <c r="J129" s="127"/>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c r="BL129" s="123"/>
      <c r="BM129" s="123"/>
      <c r="BN129" s="123"/>
      <c r="BO129" s="123"/>
      <c r="BP129" s="123"/>
      <c r="BQ129" s="123"/>
      <c r="BR129" s="123"/>
      <c r="BS129" s="123"/>
      <c r="BT129" s="123"/>
      <c r="BU129" s="123"/>
      <c r="BV129" s="123"/>
      <c r="BW129" s="123"/>
      <c r="BX129" s="123"/>
      <c r="BY129" s="123"/>
      <c r="BZ129" s="123"/>
      <c r="CA129" s="123"/>
      <c r="CB129" s="123"/>
      <c r="CC129" s="123"/>
      <c r="CD129" s="123"/>
      <c r="CE129" s="123"/>
      <c r="CF129" s="123"/>
      <c r="CG129" s="123"/>
      <c r="CH129" s="123"/>
      <c r="CI129" s="123"/>
      <c r="CJ129" s="123"/>
      <c r="CK129" s="123"/>
      <c r="CL129" s="123"/>
      <c r="CM129" s="123"/>
      <c r="CN129" s="123"/>
      <c r="CO129" s="123"/>
      <c r="CP129" s="123"/>
      <c r="CQ129" s="123"/>
      <c r="CR129" s="123"/>
      <c r="CS129" s="123"/>
      <c r="CT129" s="123"/>
      <c r="CU129" s="123"/>
      <c r="CV129" s="123"/>
      <c r="CW129" s="123"/>
      <c r="CX129" s="123"/>
      <c r="CY129" s="123"/>
      <c r="CZ129" s="123"/>
      <c r="DA129" s="123"/>
      <c r="DB129" s="123"/>
      <c r="DC129" s="123"/>
      <c r="DD129" s="123"/>
      <c r="DE129" s="123"/>
      <c r="DF129" s="123"/>
      <c r="DG129" s="123"/>
      <c r="DH129" s="123"/>
      <c r="DI129" s="123"/>
      <c r="DJ129" s="123"/>
      <c r="DK129" s="123"/>
      <c r="DL129" s="123"/>
      <c r="DM129" s="123"/>
      <c r="DN129" s="123"/>
      <c r="DO129" s="123"/>
      <c r="DP129" s="123"/>
      <c r="DQ129" s="123"/>
    </row>
    <row r="130" spans="1:121" ht="12.75">
      <c r="A130" s="125"/>
      <c r="B130" s="121"/>
      <c r="C130" s="122" t="str">
        <f t="shared" si="3"/>
        <v> --</v>
      </c>
      <c r="D130" s="123"/>
      <c r="E130" s="123"/>
      <c r="F130" s="123"/>
      <c r="G130" s="123"/>
      <c r="H130" s="126" t="str">
        <f t="shared" si="4"/>
        <v>-</v>
      </c>
      <c r="I130" s="126" t="str">
        <f t="shared" si="5"/>
        <v>-</v>
      </c>
      <c r="J130" s="127"/>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c r="BE130" s="123"/>
      <c r="BF130" s="123"/>
      <c r="BG130" s="123"/>
      <c r="BH130" s="123"/>
      <c r="BI130" s="123"/>
      <c r="BJ130" s="123"/>
      <c r="BK130" s="123"/>
      <c r="BL130" s="123"/>
      <c r="BM130" s="123"/>
      <c r="BN130" s="123"/>
      <c r="BO130" s="123"/>
      <c r="BP130" s="123"/>
      <c r="BQ130" s="123"/>
      <c r="BR130" s="123"/>
      <c r="BS130" s="123"/>
      <c r="BT130" s="123"/>
      <c r="BU130" s="123"/>
      <c r="BV130" s="123"/>
      <c r="BW130" s="123"/>
      <c r="BX130" s="123"/>
      <c r="BY130" s="123"/>
      <c r="BZ130" s="123"/>
      <c r="CA130" s="123"/>
      <c r="CB130" s="123"/>
      <c r="CC130" s="123"/>
      <c r="CD130" s="123"/>
      <c r="CE130" s="123"/>
      <c r="CF130" s="123"/>
      <c r="CG130" s="123"/>
      <c r="CH130" s="123"/>
      <c r="CI130" s="123"/>
      <c r="CJ130" s="123"/>
      <c r="CK130" s="123"/>
      <c r="CL130" s="123"/>
      <c r="CM130" s="123"/>
      <c r="CN130" s="123"/>
      <c r="CO130" s="123"/>
      <c r="CP130" s="123"/>
      <c r="CQ130" s="123"/>
      <c r="CR130" s="123"/>
      <c r="CS130" s="123"/>
      <c r="CT130" s="123"/>
      <c r="CU130" s="123"/>
      <c r="CV130" s="123"/>
      <c r="CW130" s="123"/>
      <c r="CX130" s="123"/>
      <c r="CY130" s="123"/>
      <c r="CZ130" s="123"/>
      <c r="DA130" s="123"/>
      <c r="DB130" s="123"/>
      <c r="DC130" s="123"/>
      <c r="DD130" s="123"/>
      <c r="DE130" s="123"/>
      <c r="DF130" s="123"/>
      <c r="DG130" s="123"/>
      <c r="DH130" s="123"/>
      <c r="DI130" s="123"/>
      <c r="DJ130" s="123"/>
      <c r="DK130" s="123"/>
      <c r="DL130" s="123"/>
      <c r="DM130" s="123"/>
      <c r="DN130" s="123"/>
      <c r="DO130" s="123"/>
      <c r="DP130" s="123"/>
      <c r="DQ130" s="123"/>
    </row>
    <row r="131" spans="1:121" ht="12.75">
      <c r="A131" s="125"/>
      <c r="B131" s="121"/>
      <c r="C131" s="122" t="str">
        <f t="shared" si="3"/>
        <v> --</v>
      </c>
      <c r="D131" s="123"/>
      <c r="E131" s="123"/>
      <c r="F131" s="123"/>
      <c r="G131" s="123"/>
      <c r="H131" s="126" t="str">
        <f t="shared" si="4"/>
        <v>-</v>
      </c>
      <c r="I131" s="126" t="str">
        <f t="shared" si="5"/>
        <v>-</v>
      </c>
      <c r="J131" s="127"/>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3"/>
      <c r="BF131" s="123"/>
      <c r="BG131" s="123"/>
      <c r="BH131" s="123"/>
      <c r="BI131" s="123"/>
      <c r="BJ131" s="123"/>
      <c r="BK131" s="123"/>
      <c r="BL131" s="123"/>
      <c r="BM131" s="123"/>
      <c r="BN131" s="123"/>
      <c r="BO131" s="123"/>
      <c r="BP131" s="123"/>
      <c r="BQ131" s="123"/>
      <c r="BR131" s="123"/>
      <c r="BS131" s="123"/>
      <c r="BT131" s="123"/>
      <c r="BU131" s="123"/>
      <c r="BV131" s="123"/>
      <c r="BW131" s="123"/>
      <c r="BX131" s="123"/>
      <c r="BY131" s="123"/>
      <c r="BZ131" s="123"/>
      <c r="CA131" s="123"/>
      <c r="CB131" s="123"/>
      <c r="CC131" s="123"/>
      <c r="CD131" s="123"/>
      <c r="CE131" s="123"/>
      <c r="CF131" s="123"/>
      <c r="CG131" s="123"/>
      <c r="CH131" s="123"/>
      <c r="CI131" s="123"/>
      <c r="CJ131" s="123"/>
      <c r="CK131" s="123"/>
      <c r="CL131" s="123"/>
      <c r="CM131" s="123"/>
      <c r="CN131" s="123"/>
      <c r="CO131" s="123"/>
      <c r="CP131" s="123"/>
      <c r="CQ131" s="123"/>
      <c r="CR131" s="123"/>
      <c r="CS131" s="123"/>
      <c r="CT131" s="123"/>
      <c r="CU131" s="123"/>
      <c r="CV131" s="123"/>
      <c r="CW131" s="123"/>
      <c r="CX131" s="123"/>
      <c r="CY131" s="123"/>
      <c r="CZ131" s="123"/>
      <c r="DA131" s="123"/>
      <c r="DB131" s="123"/>
      <c r="DC131" s="123"/>
      <c r="DD131" s="123"/>
      <c r="DE131" s="123"/>
      <c r="DF131" s="123"/>
      <c r="DG131" s="123"/>
      <c r="DH131" s="123"/>
      <c r="DI131" s="123"/>
      <c r="DJ131" s="123"/>
      <c r="DK131" s="123"/>
      <c r="DL131" s="123"/>
      <c r="DM131" s="123"/>
      <c r="DN131" s="123"/>
      <c r="DO131" s="123"/>
      <c r="DP131" s="123"/>
      <c r="DQ131" s="123"/>
    </row>
    <row r="132" spans="1:121" ht="12.75">
      <c r="A132" s="125"/>
      <c r="B132" s="121"/>
      <c r="C132" s="122" t="str">
        <f t="shared" si="3"/>
        <v> --</v>
      </c>
      <c r="D132" s="123"/>
      <c r="E132" s="123"/>
      <c r="F132" s="123"/>
      <c r="G132" s="123"/>
      <c r="H132" s="126" t="str">
        <f t="shared" si="4"/>
        <v>-</v>
      </c>
      <c r="I132" s="126" t="str">
        <f t="shared" si="5"/>
        <v>-</v>
      </c>
      <c r="J132" s="127"/>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c r="BI132" s="123"/>
      <c r="BJ132" s="123"/>
      <c r="BK132" s="123"/>
      <c r="BL132" s="123"/>
      <c r="BM132" s="123"/>
      <c r="BN132" s="123"/>
      <c r="BO132" s="123"/>
      <c r="BP132" s="123"/>
      <c r="BQ132" s="123"/>
      <c r="BR132" s="123"/>
      <c r="BS132" s="123"/>
      <c r="BT132" s="123"/>
      <c r="BU132" s="123"/>
      <c r="BV132" s="123"/>
      <c r="BW132" s="123"/>
      <c r="BX132" s="123"/>
      <c r="BY132" s="123"/>
      <c r="BZ132" s="123"/>
      <c r="CA132" s="123"/>
      <c r="CB132" s="123"/>
      <c r="CC132" s="123"/>
      <c r="CD132" s="123"/>
      <c r="CE132" s="123"/>
      <c r="CF132" s="123"/>
      <c r="CG132" s="123"/>
      <c r="CH132" s="123"/>
      <c r="CI132" s="123"/>
      <c r="CJ132" s="123"/>
      <c r="CK132" s="123"/>
      <c r="CL132" s="123"/>
      <c r="CM132" s="123"/>
      <c r="CN132" s="123"/>
      <c r="CO132" s="123"/>
      <c r="CP132" s="123"/>
      <c r="CQ132" s="123"/>
      <c r="CR132" s="123"/>
      <c r="CS132" s="123"/>
      <c r="CT132" s="123"/>
      <c r="CU132" s="123"/>
      <c r="CV132" s="123"/>
      <c r="CW132" s="123"/>
      <c r="CX132" s="123"/>
      <c r="CY132" s="123"/>
      <c r="CZ132" s="123"/>
      <c r="DA132" s="123"/>
      <c r="DB132" s="123"/>
      <c r="DC132" s="123"/>
      <c r="DD132" s="123"/>
      <c r="DE132" s="123"/>
      <c r="DF132" s="123"/>
      <c r="DG132" s="123"/>
      <c r="DH132" s="123"/>
      <c r="DI132" s="123"/>
      <c r="DJ132" s="123"/>
      <c r="DK132" s="123"/>
      <c r="DL132" s="123"/>
      <c r="DM132" s="123"/>
      <c r="DN132" s="123"/>
      <c r="DO132" s="123"/>
      <c r="DP132" s="123"/>
      <c r="DQ132" s="123"/>
    </row>
    <row r="133" spans="1:121" ht="12.75">
      <c r="A133" s="125"/>
      <c r="B133" s="121"/>
      <c r="C133" s="122" t="str">
        <f t="shared" si="3"/>
        <v> --</v>
      </c>
      <c r="D133" s="123"/>
      <c r="E133" s="123"/>
      <c r="F133" s="123"/>
      <c r="G133" s="123"/>
      <c r="H133" s="126" t="str">
        <f t="shared" si="4"/>
        <v>-</v>
      </c>
      <c r="I133" s="126" t="str">
        <f t="shared" si="5"/>
        <v>-</v>
      </c>
      <c r="J133" s="127"/>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c r="AN133" s="123"/>
      <c r="AO133" s="123"/>
      <c r="AP133" s="123"/>
      <c r="AQ133" s="123"/>
      <c r="AR133" s="123"/>
      <c r="AS133" s="123"/>
      <c r="AT133" s="123"/>
      <c r="AU133" s="123"/>
      <c r="AV133" s="123"/>
      <c r="AW133" s="123"/>
      <c r="AX133" s="123"/>
      <c r="AY133" s="123"/>
      <c r="AZ133" s="123"/>
      <c r="BA133" s="123"/>
      <c r="BB133" s="123"/>
      <c r="BC133" s="123"/>
      <c r="BD133" s="123"/>
      <c r="BE133" s="123"/>
      <c r="BF133" s="123"/>
      <c r="BG133" s="123"/>
      <c r="BH133" s="123"/>
      <c r="BI133" s="123"/>
      <c r="BJ133" s="123"/>
      <c r="BK133" s="123"/>
      <c r="BL133" s="123"/>
      <c r="BM133" s="123"/>
      <c r="BN133" s="123"/>
      <c r="BO133" s="123"/>
      <c r="BP133" s="123"/>
      <c r="BQ133" s="123"/>
      <c r="BR133" s="123"/>
      <c r="BS133" s="123"/>
      <c r="BT133" s="123"/>
      <c r="BU133" s="123"/>
      <c r="BV133" s="123"/>
      <c r="BW133" s="123"/>
      <c r="BX133" s="123"/>
      <c r="BY133" s="123"/>
      <c r="BZ133" s="123"/>
      <c r="CA133" s="123"/>
      <c r="CB133" s="123"/>
      <c r="CC133" s="123"/>
      <c r="CD133" s="123"/>
      <c r="CE133" s="123"/>
      <c r="CF133" s="123"/>
      <c r="CG133" s="123"/>
      <c r="CH133" s="123"/>
      <c r="CI133" s="123"/>
      <c r="CJ133" s="123"/>
      <c r="CK133" s="123"/>
      <c r="CL133" s="123"/>
      <c r="CM133" s="123"/>
      <c r="CN133" s="123"/>
      <c r="CO133" s="123"/>
      <c r="CP133" s="123"/>
      <c r="CQ133" s="123"/>
      <c r="CR133" s="123"/>
      <c r="CS133" s="123"/>
      <c r="CT133" s="123"/>
      <c r="CU133" s="123"/>
      <c r="CV133" s="123"/>
      <c r="CW133" s="123"/>
      <c r="CX133" s="123"/>
      <c r="CY133" s="123"/>
      <c r="CZ133" s="123"/>
      <c r="DA133" s="123"/>
      <c r="DB133" s="123"/>
      <c r="DC133" s="123"/>
      <c r="DD133" s="123"/>
      <c r="DE133" s="123"/>
      <c r="DF133" s="123"/>
      <c r="DG133" s="123"/>
      <c r="DH133" s="123"/>
      <c r="DI133" s="123"/>
      <c r="DJ133" s="123"/>
      <c r="DK133" s="123"/>
      <c r="DL133" s="123"/>
      <c r="DM133" s="123"/>
      <c r="DN133" s="123"/>
      <c r="DO133" s="123"/>
      <c r="DP133" s="123"/>
      <c r="DQ133" s="123"/>
    </row>
    <row r="134" spans="1:121" ht="12.75">
      <c r="A134" s="125"/>
      <c r="B134" s="121"/>
      <c r="C134" s="122" t="str">
        <f t="shared" si="3"/>
        <v> --</v>
      </c>
      <c r="D134" s="123"/>
      <c r="E134" s="123"/>
      <c r="F134" s="123"/>
      <c r="G134" s="123"/>
      <c r="H134" s="126" t="str">
        <f t="shared" si="4"/>
        <v>-</v>
      </c>
      <c r="I134" s="126" t="str">
        <f t="shared" si="5"/>
        <v>-</v>
      </c>
      <c r="J134" s="127"/>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3"/>
      <c r="AW134" s="123"/>
      <c r="AX134" s="123"/>
      <c r="AY134" s="123"/>
      <c r="AZ134" s="123"/>
      <c r="BA134" s="123"/>
      <c r="BB134" s="123"/>
      <c r="BC134" s="123"/>
      <c r="BD134" s="123"/>
      <c r="BE134" s="123"/>
      <c r="BF134" s="123"/>
      <c r="BG134" s="123"/>
      <c r="BH134" s="123"/>
      <c r="BI134" s="123"/>
      <c r="BJ134" s="123"/>
      <c r="BK134" s="123"/>
      <c r="BL134" s="123"/>
      <c r="BM134" s="123"/>
      <c r="BN134" s="123"/>
      <c r="BO134" s="123"/>
      <c r="BP134" s="123"/>
      <c r="BQ134" s="123"/>
      <c r="BR134" s="123"/>
      <c r="BS134" s="123"/>
      <c r="BT134" s="123"/>
      <c r="BU134" s="123"/>
      <c r="BV134" s="123"/>
      <c r="BW134" s="123"/>
      <c r="BX134" s="123"/>
      <c r="BY134" s="123"/>
      <c r="BZ134" s="123"/>
      <c r="CA134" s="123"/>
      <c r="CB134" s="123"/>
      <c r="CC134" s="123"/>
      <c r="CD134" s="123"/>
      <c r="CE134" s="123"/>
      <c r="CF134" s="123"/>
      <c r="CG134" s="123"/>
      <c r="CH134" s="123"/>
      <c r="CI134" s="123"/>
      <c r="CJ134" s="123"/>
      <c r="CK134" s="123"/>
      <c r="CL134" s="123"/>
      <c r="CM134" s="123"/>
      <c r="CN134" s="123"/>
      <c r="CO134" s="123"/>
      <c r="CP134" s="123"/>
      <c r="CQ134" s="123"/>
      <c r="CR134" s="123"/>
      <c r="CS134" s="123"/>
      <c r="CT134" s="123"/>
      <c r="CU134" s="123"/>
      <c r="CV134" s="123"/>
      <c r="CW134" s="123"/>
      <c r="CX134" s="123"/>
      <c r="CY134" s="123"/>
      <c r="CZ134" s="123"/>
      <c r="DA134" s="123"/>
      <c r="DB134" s="123"/>
      <c r="DC134" s="123"/>
      <c r="DD134" s="123"/>
      <c r="DE134" s="123"/>
      <c r="DF134" s="123"/>
      <c r="DG134" s="123"/>
      <c r="DH134" s="123"/>
      <c r="DI134" s="123"/>
      <c r="DJ134" s="123"/>
      <c r="DK134" s="123"/>
      <c r="DL134" s="123"/>
      <c r="DM134" s="123"/>
      <c r="DN134" s="123"/>
      <c r="DO134" s="123"/>
      <c r="DP134" s="123"/>
      <c r="DQ134" s="123"/>
    </row>
    <row r="135" spans="1:121" ht="12.75">
      <c r="A135" s="125"/>
      <c r="B135" s="121"/>
      <c r="C135" s="122" t="str">
        <f t="shared" si="3"/>
        <v> --</v>
      </c>
      <c r="D135" s="123"/>
      <c r="E135" s="123"/>
      <c r="F135" s="123"/>
      <c r="G135" s="123"/>
      <c r="H135" s="126" t="str">
        <f t="shared" si="4"/>
        <v>-</v>
      </c>
      <c r="I135" s="126" t="str">
        <f t="shared" si="5"/>
        <v>-</v>
      </c>
      <c r="J135" s="127"/>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c r="CF135" s="123"/>
      <c r="CG135" s="123"/>
      <c r="CH135" s="123"/>
      <c r="CI135" s="123"/>
      <c r="CJ135" s="123"/>
      <c r="CK135" s="123"/>
      <c r="CL135" s="123"/>
      <c r="CM135" s="123"/>
      <c r="CN135" s="123"/>
      <c r="CO135" s="123"/>
      <c r="CP135" s="123"/>
      <c r="CQ135" s="123"/>
      <c r="CR135" s="123"/>
      <c r="CS135" s="123"/>
      <c r="CT135" s="123"/>
      <c r="CU135" s="123"/>
      <c r="CV135" s="123"/>
      <c r="CW135" s="123"/>
      <c r="CX135" s="123"/>
      <c r="CY135" s="123"/>
      <c r="CZ135" s="123"/>
      <c r="DA135" s="123"/>
      <c r="DB135" s="123"/>
      <c r="DC135" s="123"/>
      <c r="DD135" s="123"/>
      <c r="DE135" s="123"/>
      <c r="DF135" s="123"/>
      <c r="DG135" s="123"/>
      <c r="DH135" s="123"/>
      <c r="DI135" s="123"/>
      <c r="DJ135" s="123"/>
      <c r="DK135" s="123"/>
      <c r="DL135" s="123"/>
      <c r="DM135" s="123"/>
      <c r="DN135" s="123"/>
      <c r="DO135" s="123"/>
      <c r="DP135" s="123"/>
      <c r="DQ135" s="123"/>
    </row>
    <row r="136" spans="1:121" ht="12.75">
      <c r="A136" s="125"/>
      <c r="B136" s="121"/>
      <c r="C136" s="122" t="str">
        <f aca="true" t="shared" si="6" ref="C136:C199">VLOOKUP(B136,VarList,2,FALSE)</f>
        <v> --</v>
      </c>
      <c r="D136" s="123"/>
      <c r="E136" s="123"/>
      <c r="F136" s="123"/>
      <c r="G136" s="123"/>
      <c r="H136" s="126" t="str">
        <f t="shared" si="4"/>
        <v>-</v>
      </c>
      <c r="I136" s="126" t="str">
        <f t="shared" si="5"/>
        <v>-</v>
      </c>
      <c r="J136" s="127"/>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23"/>
      <c r="BI136" s="123"/>
      <c r="BJ136" s="123"/>
      <c r="BK136" s="123"/>
      <c r="BL136" s="123"/>
      <c r="BM136" s="123"/>
      <c r="BN136" s="123"/>
      <c r="BO136" s="123"/>
      <c r="BP136" s="123"/>
      <c r="BQ136" s="123"/>
      <c r="BR136" s="123"/>
      <c r="BS136" s="123"/>
      <c r="BT136" s="123"/>
      <c r="BU136" s="123"/>
      <c r="BV136" s="123"/>
      <c r="BW136" s="123"/>
      <c r="BX136" s="123"/>
      <c r="BY136" s="123"/>
      <c r="BZ136" s="123"/>
      <c r="CA136" s="123"/>
      <c r="CB136" s="123"/>
      <c r="CC136" s="123"/>
      <c r="CD136" s="123"/>
      <c r="CE136" s="123"/>
      <c r="CF136" s="123"/>
      <c r="CG136" s="123"/>
      <c r="CH136" s="123"/>
      <c r="CI136" s="123"/>
      <c r="CJ136" s="123"/>
      <c r="CK136" s="123"/>
      <c r="CL136" s="123"/>
      <c r="CM136" s="123"/>
      <c r="CN136" s="123"/>
      <c r="CO136" s="123"/>
      <c r="CP136" s="123"/>
      <c r="CQ136" s="123"/>
      <c r="CR136" s="123"/>
      <c r="CS136" s="123"/>
      <c r="CT136" s="123"/>
      <c r="CU136" s="123"/>
      <c r="CV136" s="123"/>
      <c r="CW136" s="123"/>
      <c r="CX136" s="123"/>
      <c r="CY136" s="123"/>
      <c r="CZ136" s="123"/>
      <c r="DA136" s="123"/>
      <c r="DB136" s="123"/>
      <c r="DC136" s="123"/>
      <c r="DD136" s="123"/>
      <c r="DE136" s="123"/>
      <c r="DF136" s="123"/>
      <c r="DG136" s="123"/>
      <c r="DH136" s="123"/>
      <c r="DI136" s="123"/>
      <c r="DJ136" s="123"/>
      <c r="DK136" s="123"/>
      <c r="DL136" s="123"/>
      <c r="DM136" s="123"/>
      <c r="DN136" s="123"/>
      <c r="DO136" s="123"/>
      <c r="DP136" s="123"/>
      <c r="DQ136" s="123"/>
    </row>
    <row r="137" spans="1:121" ht="12.75">
      <c r="A137" s="125"/>
      <c r="B137" s="121"/>
      <c r="C137" s="122" t="str">
        <f t="shared" si="6"/>
        <v> --</v>
      </c>
      <c r="D137" s="123"/>
      <c r="E137" s="123"/>
      <c r="F137" s="123"/>
      <c r="G137" s="123"/>
      <c r="H137" s="126" t="str">
        <f t="shared" si="4"/>
        <v>-</v>
      </c>
      <c r="I137" s="126" t="str">
        <f t="shared" si="5"/>
        <v>-</v>
      </c>
      <c r="J137" s="127"/>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123"/>
      <c r="BR137" s="123"/>
      <c r="BS137" s="123"/>
      <c r="BT137" s="123"/>
      <c r="BU137" s="123"/>
      <c r="BV137" s="123"/>
      <c r="BW137" s="123"/>
      <c r="BX137" s="123"/>
      <c r="BY137" s="123"/>
      <c r="BZ137" s="123"/>
      <c r="CA137" s="123"/>
      <c r="CB137" s="123"/>
      <c r="CC137" s="123"/>
      <c r="CD137" s="123"/>
      <c r="CE137" s="123"/>
      <c r="CF137" s="123"/>
      <c r="CG137" s="123"/>
      <c r="CH137" s="123"/>
      <c r="CI137" s="123"/>
      <c r="CJ137" s="123"/>
      <c r="CK137" s="123"/>
      <c r="CL137" s="123"/>
      <c r="CM137" s="123"/>
      <c r="CN137" s="123"/>
      <c r="CO137" s="123"/>
      <c r="CP137" s="123"/>
      <c r="CQ137" s="123"/>
      <c r="CR137" s="123"/>
      <c r="CS137" s="123"/>
      <c r="CT137" s="123"/>
      <c r="CU137" s="123"/>
      <c r="CV137" s="123"/>
      <c r="CW137" s="123"/>
      <c r="CX137" s="123"/>
      <c r="CY137" s="123"/>
      <c r="CZ137" s="123"/>
      <c r="DA137" s="123"/>
      <c r="DB137" s="123"/>
      <c r="DC137" s="123"/>
      <c r="DD137" s="123"/>
      <c r="DE137" s="123"/>
      <c r="DF137" s="123"/>
      <c r="DG137" s="123"/>
      <c r="DH137" s="123"/>
      <c r="DI137" s="123"/>
      <c r="DJ137" s="123"/>
      <c r="DK137" s="123"/>
      <c r="DL137" s="123"/>
      <c r="DM137" s="123"/>
      <c r="DN137" s="123"/>
      <c r="DO137" s="123"/>
      <c r="DP137" s="123"/>
      <c r="DQ137" s="123"/>
    </row>
    <row r="138" spans="1:121" ht="12.75">
      <c r="A138" s="125"/>
      <c r="B138" s="121"/>
      <c r="C138" s="122" t="str">
        <f t="shared" si="6"/>
        <v> --</v>
      </c>
      <c r="D138" s="123"/>
      <c r="E138" s="123"/>
      <c r="F138" s="123"/>
      <c r="G138" s="123"/>
      <c r="H138" s="126" t="str">
        <f t="shared" si="4"/>
        <v>-</v>
      </c>
      <c r="I138" s="126" t="str">
        <f t="shared" si="5"/>
        <v>-</v>
      </c>
      <c r="J138" s="127"/>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123"/>
      <c r="AU138" s="123"/>
      <c r="AV138" s="123"/>
      <c r="AW138" s="123"/>
      <c r="AX138" s="123"/>
      <c r="AY138" s="123"/>
      <c r="AZ138" s="123"/>
      <c r="BA138" s="123"/>
      <c r="BB138" s="123"/>
      <c r="BC138" s="123"/>
      <c r="BD138" s="123"/>
      <c r="BE138" s="123"/>
      <c r="BF138" s="123"/>
      <c r="BG138" s="123"/>
      <c r="BH138" s="123"/>
      <c r="BI138" s="123"/>
      <c r="BJ138" s="123"/>
      <c r="BK138" s="123"/>
      <c r="BL138" s="123"/>
      <c r="BM138" s="123"/>
      <c r="BN138" s="123"/>
      <c r="BO138" s="123"/>
      <c r="BP138" s="123"/>
      <c r="BQ138" s="123"/>
      <c r="BR138" s="123"/>
      <c r="BS138" s="123"/>
      <c r="BT138" s="123"/>
      <c r="BU138" s="123"/>
      <c r="BV138" s="123"/>
      <c r="BW138" s="123"/>
      <c r="BX138" s="123"/>
      <c r="BY138" s="123"/>
      <c r="BZ138" s="123"/>
      <c r="CA138" s="123"/>
      <c r="CB138" s="123"/>
      <c r="CC138" s="123"/>
      <c r="CD138" s="123"/>
      <c r="CE138" s="123"/>
      <c r="CF138" s="123"/>
      <c r="CG138" s="123"/>
      <c r="CH138" s="123"/>
      <c r="CI138" s="123"/>
      <c r="CJ138" s="123"/>
      <c r="CK138" s="123"/>
      <c r="CL138" s="123"/>
      <c r="CM138" s="123"/>
      <c r="CN138" s="123"/>
      <c r="CO138" s="123"/>
      <c r="CP138" s="123"/>
      <c r="CQ138" s="123"/>
      <c r="CR138" s="123"/>
      <c r="CS138" s="123"/>
      <c r="CT138" s="123"/>
      <c r="CU138" s="123"/>
      <c r="CV138" s="123"/>
      <c r="CW138" s="123"/>
      <c r="CX138" s="123"/>
      <c r="CY138" s="123"/>
      <c r="CZ138" s="123"/>
      <c r="DA138" s="123"/>
      <c r="DB138" s="123"/>
      <c r="DC138" s="123"/>
      <c r="DD138" s="123"/>
      <c r="DE138" s="123"/>
      <c r="DF138" s="123"/>
      <c r="DG138" s="123"/>
      <c r="DH138" s="123"/>
      <c r="DI138" s="123"/>
      <c r="DJ138" s="123"/>
      <c r="DK138" s="123"/>
      <c r="DL138" s="123"/>
      <c r="DM138" s="123"/>
      <c r="DN138" s="123"/>
      <c r="DO138" s="123"/>
      <c r="DP138" s="123"/>
      <c r="DQ138" s="123"/>
    </row>
    <row r="139" spans="1:121" ht="12.75">
      <c r="A139" s="125"/>
      <c r="B139" s="121"/>
      <c r="C139" s="122" t="str">
        <f t="shared" si="6"/>
        <v> --</v>
      </c>
      <c r="D139" s="123"/>
      <c r="E139" s="123"/>
      <c r="F139" s="123"/>
      <c r="G139" s="123"/>
      <c r="H139" s="126" t="str">
        <f t="shared" si="4"/>
        <v>-</v>
      </c>
      <c r="I139" s="126" t="str">
        <f t="shared" si="5"/>
        <v>-</v>
      </c>
      <c r="J139" s="127"/>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c r="AN139" s="123"/>
      <c r="AO139" s="123"/>
      <c r="AP139" s="123"/>
      <c r="AQ139" s="123"/>
      <c r="AR139" s="123"/>
      <c r="AS139" s="123"/>
      <c r="AT139" s="123"/>
      <c r="AU139" s="123"/>
      <c r="AV139" s="123"/>
      <c r="AW139" s="123"/>
      <c r="AX139" s="123"/>
      <c r="AY139" s="123"/>
      <c r="AZ139" s="123"/>
      <c r="BA139" s="123"/>
      <c r="BB139" s="123"/>
      <c r="BC139" s="123"/>
      <c r="BD139" s="123"/>
      <c r="BE139" s="123"/>
      <c r="BF139" s="123"/>
      <c r="BG139" s="123"/>
      <c r="BH139" s="123"/>
      <c r="BI139" s="123"/>
      <c r="BJ139" s="123"/>
      <c r="BK139" s="123"/>
      <c r="BL139" s="123"/>
      <c r="BM139" s="123"/>
      <c r="BN139" s="123"/>
      <c r="BO139" s="123"/>
      <c r="BP139" s="123"/>
      <c r="BQ139" s="123"/>
      <c r="BR139" s="123"/>
      <c r="BS139" s="123"/>
      <c r="BT139" s="123"/>
      <c r="BU139" s="123"/>
      <c r="BV139" s="123"/>
      <c r="BW139" s="123"/>
      <c r="BX139" s="123"/>
      <c r="BY139" s="123"/>
      <c r="BZ139" s="123"/>
      <c r="CA139" s="123"/>
      <c r="CB139" s="123"/>
      <c r="CC139" s="123"/>
      <c r="CD139" s="123"/>
      <c r="CE139" s="123"/>
      <c r="CF139" s="123"/>
      <c r="CG139" s="123"/>
      <c r="CH139" s="123"/>
      <c r="CI139" s="123"/>
      <c r="CJ139" s="123"/>
      <c r="CK139" s="123"/>
      <c r="CL139" s="123"/>
      <c r="CM139" s="123"/>
      <c r="CN139" s="123"/>
      <c r="CO139" s="123"/>
      <c r="CP139" s="123"/>
      <c r="CQ139" s="123"/>
      <c r="CR139" s="123"/>
      <c r="CS139" s="123"/>
      <c r="CT139" s="123"/>
      <c r="CU139" s="123"/>
      <c r="CV139" s="123"/>
      <c r="CW139" s="123"/>
      <c r="CX139" s="123"/>
      <c r="CY139" s="123"/>
      <c r="CZ139" s="123"/>
      <c r="DA139" s="123"/>
      <c r="DB139" s="123"/>
      <c r="DC139" s="123"/>
      <c r="DD139" s="123"/>
      <c r="DE139" s="123"/>
      <c r="DF139" s="123"/>
      <c r="DG139" s="123"/>
      <c r="DH139" s="123"/>
      <c r="DI139" s="123"/>
      <c r="DJ139" s="123"/>
      <c r="DK139" s="123"/>
      <c r="DL139" s="123"/>
      <c r="DM139" s="123"/>
      <c r="DN139" s="123"/>
      <c r="DO139" s="123"/>
      <c r="DP139" s="123"/>
      <c r="DQ139" s="123"/>
    </row>
    <row r="140" spans="1:121" ht="12.75">
      <c r="A140" s="125"/>
      <c r="B140" s="121"/>
      <c r="C140" s="122" t="str">
        <f t="shared" si="6"/>
        <v> --</v>
      </c>
      <c r="D140" s="123"/>
      <c r="E140" s="123"/>
      <c r="F140" s="123"/>
      <c r="G140" s="123"/>
      <c r="H140" s="126" t="str">
        <f t="shared" si="4"/>
        <v>-</v>
      </c>
      <c r="I140" s="126" t="str">
        <f t="shared" si="5"/>
        <v>-</v>
      </c>
      <c r="J140" s="127"/>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c r="AN140" s="123"/>
      <c r="AO140" s="123"/>
      <c r="AP140" s="123"/>
      <c r="AQ140" s="123"/>
      <c r="AR140" s="123"/>
      <c r="AS140" s="123"/>
      <c r="AT140" s="123"/>
      <c r="AU140" s="123"/>
      <c r="AV140" s="123"/>
      <c r="AW140" s="123"/>
      <c r="AX140" s="123"/>
      <c r="AY140" s="123"/>
      <c r="AZ140" s="123"/>
      <c r="BA140" s="123"/>
      <c r="BB140" s="123"/>
      <c r="BC140" s="123"/>
      <c r="BD140" s="123"/>
      <c r="BE140" s="123"/>
      <c r="BF140" s="123"/>
      <c r="BG140" s="123"/>
      <c r="BH140" s="123"/>
      <c r="BI140" s="123"/>
      <c r="BJ140" s="123"/>
      <c r="BK140" s="123"/>
      <c r="BL140" s="123"/>
      <c r="BM140" s="123"/>
      <c r="BN140" s="123"/>
      <c r="BO140" s="123"/>
      <c r="BP140" s="123"/>
      <c r="BQ140" s="123"/>
      <c r="BR140" s="123"/>
      <c r="BS140" s="123"/>
      <c r="BT140" s="123"/>
      <c r="BU140" s="123"/>
      <c r="BV140" s="123"/>
      <c r="BW140" s="123"/>
      <c r="BX140" s="123"/>
      <c r="BY140" s="123"/>
      <c r="BZ140" s="123"/>
      <c r="CA140" s="123"/>
      <c r="CB140" s="123"/>
      <c r="CC140" s="123"/>
      <c r="CD140" s="123"/>
      <c r="CE140" s="123"/>
      <c r="CF140" s="123"/>
      <c r="CG140" s="123"/>
      <c r="CH140" s="123"/>
      <c r="CI140" s="123"/>
      <c r="CJ140" s="123"/>
      <c r="CK140" s="123"/>
      <c r="CL140" s="123"/>
      <c r="CM140" s="123"/>
      <c r="CN140" s="123"/>
      <c r="CO140" s="123"/>
      <c r="CP140" s="123"/>
      <c r="CQ140" s="123"/>
      <c r="CR140" s="123"/>
      <c r="CS140" s="123"/>
      <c r="CT140" s="123"/>
      <c r="CU140" s="123"/>
      <c r="CV140" s="123"/>
      <c r="CW140" s="123"/>
      <c r="CX140" s="123"/>
      <c r="CY140" s="123"/>
      <c r="CZ140" s="123"/>
      <c r="DA140" s="123"/>
      <c r="DB140" s="123"/>
      <c r="DC140" s="123"/>
      <c r="DD140" s="123"/>
      <c r="DE140" s="123"/>
      <c r="DF140" s="123"/>
      <c r="DG140" s="123"/>
      <c r="DH140" s="123"/>
      <c r="DI140" s="123"/>
      <c r="DJ140" s="123"/>
      <c r="DK140" s="123"/>
      <c r="DL140" s="123"/>
      <c r="DM140" s="123"/>
      <c r="DN140" s="123"/>
      <c r="DO140" s="123"/>
      <c r="DP140" s="123"/>
      <c r="DQ140" s="123"/>
    </row>
    <row r="141" spans="1:121" ht="12.75">
      <c r="A141" s="125"/>
      <c r="B141" s="121"/>
      <c r="C141" s="122" t="str">
        <f t="shared" si="6"/>
        <v> --</v>
      </c>
      <c r="D141" s="123"/>
      <c r="E141" s="123"/>
      <c r="F141" s="123"/>
      <c r="G141" s="123"/>
      <c r="H141" s="126" t="str">
        <f t="shared" si="4"/>
        <v>-</v>
      </c>
      <c r="I141" s="126" t="str">
        <f t="shared" si="5"/>
        <v>-</v>
      </c>
      <c r="J141" s="127"/>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3"/>
      <c r="AY141" s="123"/>
      <c r="AZ141" s="123"/>
      <c r="BA141" s="123"/>
      <c r="BB141" s="123"/>
      <c r="BC141" s="123"/>
      <c r="BD141" s="123"/>
      <c r="BE141" s="123"/>
      <c r="BF141" s="123"/>
      <c r="BG141" s="123"/>
      <c r="BH141" s="123"/>
      <c r="BI141" s="123"/>
      <c r="BJ141" s="123"/>
      <c r="BK141" s="123"/>
      <c r="BL141" s="123"/>
      <c r="BM141" s="123"/>
      <c r="BN141" s="123"/>
      <c r="BO141" s="123"/>
      <c r="BP141" s="123"/>
      <c r="BQ141" s="123"/>
      <c r="BR141" s="123"/>
      <c r="BS141" s="123"/>
      <c r="BT141" s="123"/>
      <c r="BU141" s="123"/>
      <c r="BV141" s="123"/>
      <c r="BW141" s="123"/>
      <c r="BX141" s="123"/>
      <c r="BY141" s="123"/>
      <c r="BZ141" s="123"/>
      <c r="CA141" s="123"/>
      <c r="CB141" s="123"/>
      <c r="CC141" s="123"/>
      <c r="CD141" s="123"/>
      <c r="CE141" s="123"/>
      <c r="CF141" s="123"/>
      <c r="CG141" s="123"/>
      <c r="CH141" s="123"/>
      <c r="CI141" s="123"/>
      <c r="CJ141" s="123"/>
      <c r="CK141" s="123"/>
      <c r="CL141" s="123"/>
      <c r="CM141" s="123"/>
      <c r="CN141" s="123"/>
      <c r="CO141" s="123"/>
      <c r="CP141" s="123"/>
      <c r="CQ141" s="123"/>
      <c r="CR141" s="123"/>
      <c r="CS141" s="123"/>
      <c r="CT141" s="123"/>
      <c r="CU141" s="123"/>
      <c r="CV141" s="123"/>
      <c r="CW141" s="123"/>
      <c r="CX141" s="123"/>
      <c r="CY141" s="123"/>
      <c r="CZ141" s="123"/>
      <c r="DA141" s="123"/>
      <c r="DB141" s="123"/>
      <c r="DC141" s="123"/>
      <c r="DD141" s="123"/>
      <c r="DE141" s="123"/>
      <c r="DF141" s="123"/>
      <c r="DG141" s="123"/>
      <c r="DH141" s="123"/>
      <c r="DI141" s="123"/>
      <c r="DJ141" s="123"/>
      <c r="DK141" s="123"/>
      <c r="DL141" s="123"/>
      <c r="DM141" s="123"/>
      <c r="DN141" s="123"/>
      <c r="DO141" s="123"/>
      <c r="DP141" s="123"/>
      <c r="DQ141" s="123"/>
    </row>
    <row r="142" spans="1:121" ht="12.75">
      <c r="A142" s="125"/>
      <c r="B142" s="121"/>
      <c r="C142" s="122" t="str">
        <f t="shared" si="6"/>
        <v> --</v>
      </c>
      <c r="D142" s="123"/>
      <c r="E142" s="123"/>
      <c r="F142" s="123"/>
      <c r="G142" s="123"/>
      <c r="H142" s="126" t="str">
        <f t="shared" si="4"/>
        <v>-</v>
      </c>
      <c r="I142" s="126" t="str">
        <f t="shared" si="5"/>
        <v>-</v>
      </c>
      <c r="J142" s="127"/>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c r="AN142" s="123"/>
      <c r="AO142" s="123"/>
      <c r="AP142" s="123"/>
      <c r="AQ142" s="123"/>
      <c r="AR142" s="123"/>
      <c r="AS142" s="123"/>
      <c r="AT142" s="123"/>
      <c r="AU142" s="123"/>
      <c r="AV142" s="123"/>
      <c r="AW142" s="123"/>
      <c r="AX142" s="123"/>
      <c r="AY142" s="123"/>
      <c r="AZ142" s="123"/>
      <c r="BA142" s="123"/>
      <c r="BB142" s="123"/>
      <c r="BC142" s="123"/>
      <c r="BD142" s="123"/>
      <c r="BE142" s="123"/>
      <c r="BF142" s="123"/>
      <c r="BG142" s="123"/>
      <c r="BH142" s="123"/>
      <c r="BI142" s="123"/>
      <c r="BJ142" s="123"/>
      <c r="BK142" s="123"/>
      <c r="BL142" s="123"/>
      <c r="BM142" s="123"/>
      <c r="BN142" s="123"/>
      <c r="BO142" s="123"/>
      <c r="BP142" s="123"/>
      <c r="BQ142" s="123"/>
      <c r="BR142" s="123"/>
      <c r="BS142" s="123"/>
      <c r="BT142" s="123"/>
      <c r="BU142" s="123"/>
      <c r="BV142" s="123"/>
      <c r="BW142" s="123"/>
      <c r="BX142" s="123"/>
      <c r="BY142" s="123"/>
      <c r="BZ142" s="123"/>
      <c r="CA142" s="123"/>
      <c r="CB142" s="123"/>
      <c r="CC142" s="123"/>
      <c r="CD142" s="123"/>
      <c r="CE142" s="123"/>
      <c r="CF142" s="123"/>
      <c r="CG142" s="123"/>
      <c r="CH142" s="123"/>
      <c r="CI142" s="123"/>
      <c r="CJ142" s="123"/>
      <c r="CK142" s="123"/>
      <c r="CL142" s="123"/>
      <c r="CM142" s="123"/>
      <c r="CN142" s="123"/>
      <c r="CO142" s="123"/>
      <c r="CP142" s="123"/>
      <c r="CQ142" s="123"/>
      <c r="CR142" s="123"/>
      <c r="CS142" s="123"/>
      <c r="CT142" s="123"/>
      <c r="CU142" s="123"/>
      <c r="CV142" s="123"/>
      <c r="CW142" s="123"/>
      <c r="CX142" s="123"/>
      <c r="CY142" s="123"/>
      <c r="CZ142" s="123"/>
      <c r="DA142" s="123"/>
      <c r="DB142" s="123"/>
      <c r="DC142" s="123"/>
      <c r="DD142" s="123"/>
      <c r="DE142" s="123"/>
      <c r="DF142" s="123"/>
      <c r="DG142" s="123"/>
      <c r="DH142" s="123"/>
      <c r="DI142" s="123"/>
      <c r="DJ142" s="123"/>
      <c r="DK142" s="123"/>
      <c r="DL142" s="123"/>
      <c r="DM142" s="123"/>
      <c r="DN142" s="123"/>
      <c r="DO142" s="123"/>
      <c r="DP142" s="123"/>
      <c r="DQ142" s="123"/>
    </row>
    <row r="143" spans="1:121" ht="12.75">
      <c r="A143" s="125"/>
      <c r="B143" s="121"/>
      <c r="C143" s="122" t="str">
        <f t="shared" si="6"/>
        <v> --</v>
      </c>
      <c r="D143" s="123"/>
      <c r="E143" s="123"/>
      <c r="F143" s="123"/>
      <c r="G143" s="123"/>
      <c r="H143" s="126" t="str">
        <f t="shared" si="4"/>
        <v>-</v>
      </c>
      <c r="I143" s="126" t="str">
        <f t="shared" si="5"/>
        <v>-</v>
      </c>
      <c r="J143" s="127"/>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3"/>
      <c r="AW143" s="123"/>
      <c r="AX143" s="123"/>
      <c r="AY143" s="123"/>
      <c r="AZ143" s="123"/>
      <c r="BA143" s="123"/>
      <c r="BB143" s="123"/>
      <c r="BC143" s="123"/>
      <c r="BD143" s="123"/>
      <c r="BE143" s="123"/>
      <c r="BF143" s="123"/>
      <c r="BG143" s="123"/>
      <c r="BH143" s="123"/>
      <c r="BI143" s="123"/>
      <c r="BJ143" s="123"/>
      <c r="BK143" s="123"/>
      <c r="BL143" s="123"/>
      <c r="BM143" s="123"/>
      <c r="BN143" s="123"/>
      <c r="BO143" s="123"/>
      <c r="BP143" s="123"/>
      <c r="BQ143" s="123"/>
      <c r="BR143" s="123"/>
      <c r="BS143" s="123"/>
      <c r="BT143" s="123"/>
      <c r="BU143" s="123"/>
      <c r="BV143" s="123"/>
      <c r="BW143" s="123"/>
      <c r="BX143" s="123"/>
      <c r="BY143" s="123"/>
      <c r="BZ143" s="123"/>
      <c r="CA143" s="123"/>
      <c r="CB143" s="123"/>
      <c r="CC143" s="123"/>
      <c r="CD143" s="123"/>
      <c r="CE143" s="123"/>
      <c r="CF143" s="123"/>
      <c r="CG143" s="123"/>
      <c r="CH143" s="123"/>
      <c r="CI143" s="123"/>
      <c r="CJ143" s="123"/>
      <c r="CK143" s="123"/>
      <c r="CL143" s="123"/>
      <c r="CM143" s="123"/>
      <c r="CN143" s="123"/>
      <c r="CO143" s="123"/>
      <c r="CP143" s="123"/>
      <c r="CQ143" s="123"/>
      <c r="CR143" s="123"/>
      <c r="CS143" s="123"/>
      <c r="CT143" s="123"/>
      <c r="CU143" s="123"/>
      <c r="CV143" s="123"/>
      <c r="CW143" s="123"/>
      <c r="CX143" s="123"/>
      <c r="CY143" s="123"/>
      <c r="CZ143" s="123"/>
      <c r="DA143" s="123"/>
      <c r="DB143" s="123"/>
      <c r="DC143" s="123"/>
      <c r="DD143" s="123"/>
      <c r="DE143" s="123"/>
      <c r="DF143" s="123"/>
      <c r="DG143" s="123"/>
      <c r="DH143" s="123"/>
      <c r="DI143" s="123"/>
      <c r="DJ143" s="123"/>
      <c r="DK143" s="123"/>
      <c r="DL143" s="123"/>
      <c r="DM143" s="123"/>
      <c r="DN143" s="123"/>
      <c r="DO143" s="123"/>
      <c r="DP143" s="123"/>
      <c r="DQ143" s="123"/>
    </row>
    <row r="144" spans="1:121" ht="12.75">
      <c r="A144" s="125"/>
      <c r="B144" s="121"/>
      <c r="C144" s="122" t="str">
        <f t="shared" si="6"/>
        <v> --</v>
      </c>
      <c r="D144" s="123"/>
      <c r="E144" s="123"/>
      <c r="F144" s="123"/>
      <c r="G144" s="123"/>
      <c r="H144" s="126" t="str">
        <f t="shared" si="4"/>
        <v>-</v>
      </c>
      <c r="I144" s="126" t="str">
        <f t="shared" si="5"/>
        <v>-</v>
      </c>
      <c r="J144" s="127"/>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3"/>
      <c r="AW144" s="123"/>
      <c r="AX144" s="123"/>
      <c r="AY144" s="123"/>
      <c r="AZ144" s="123"/>
      <c r="BA144" s="123"/>
      <c r="BB144" s="123"/>
      <c r="BC144" s="123"/>
      <c r="BD144" s="123"/>
      <c r="BE144" s="123"/>
      <c r="BF144" s="123"/>
      <c r="BG144" s="123"/>
      <c r="BH144" s="123"/>
      <c r="BI144" s="123"/>
      <c r="BJ144" s="123"/>
      <c r="BK144" s="123"/>
      <c r="BL144" s="123"/>
      <c r="BM144" s="123"/>
      <c r="BN144" s="123"/>
      <c r="BO144" s="123"/>
      <c r="BP144" s="123"/>
      <c r="BQ144" s="123"/>
      <c r="BR144" s="123"/>
      <c r="BS144" s="123"/>
      <c r="BT144" s="123"/>
      <c r="BU144" s="123"/>
      <c r="BV144" s="123"/>
      <c r="BW144" s="123"/>
      <c r="BX144" s="123"/>
      <c r="BY144" s="123"/>
      <c r="BZ144" s="123"/>
      <c r="CA144" s="123"/>
      <c r="CB144" s="123"/>
      <c r="CC144" s="123"/>
      <c r="CD144" s="123"/>
      <c r="CE144" s="123"/>
      <c r="CF144" s="123"/>
      <c r="CG144" s="123"/>
      <c r="CH144" s="123"/>
      <c r="CI144" s="123"/>
      <c r="CJ144" s="123"/>
      <c r="CK144" s="123"/>
      <c r="CL144" s="123"/>
      <c r="CM144" s="123"/>
      <c r="CN144" s="123"/>
      <c r="CO144" s="123"/>
      <c r="CP144" s="123"/>
      <c r="CQ144" s="123"/>
      <c r="CR144" s="123"/>
      <c r="CS144" s="123"/>
      <c r="CT144" s="123"/>
      <c r="CU144" s="123"/>
      <c r="CV144" s="123"/>
      <c r="CW144" s="123"/>
      <c r="CX144" s="123"/>
      <c r="CY144" s="123"/>
      <c r="CZ144" s="123"/>
      <c r="DA144" s="123"/>
      <c r="DB144" s="123"/>
      <c r="DC144" s="123"/>
      <c r="DD144" s="123"/>
      <c r="DE144" s="123"/>
      <c r="DF144" s="123"/>
      <c r="DG144" s="123"/>
      <c r="DH144" s="123"/>
      <c r="DI144" s="123"/>
      <c r="DJ144" s="123"/>
      <c r="DK144" s="123"/>
      <c r="DL144" s="123"/>
      <c r="DM144" s="123"/>
      <c r="DN144" s="123"/>
      <c r="DO144" s="123"/>
      <c r="DP144" s="123"/>
      <c r="DQ144" s="123"/>
    </row>
    <row r="145" spans="1:121" ht="12.75">
      <c r="A145" s="125"/>
      <c r="B145" s="121"/>
      <c r="C145" s="122" t="str">
        <f t="shared" si="6"/>
        <v> --</v>
      </c>
      <c r="D145" s="123"/>
      <c r="E145" s="123"/>
      <c r="F145" s="123"/>
      <c r="G145" s="123"/>
      <c r="H145" s="126" t="str">
        <f t="shared" si="4"/>
        <v>-</v>
      </c>
      <c r="I145" s="126" t="str">
        <f t="shared" si="5"/>
        <v>-</v>
      </c>
      <c r="J145" s="127"/>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23"/>
      <c r="BD145" s="123"/>
      <c r="BE145" s="123"/>
      <c r="BF145" s="123"/>
      <c r="BG145" s="123"/>
      <c r="BH145" s="123"/>
      <c r="BI145" s="123"/>
      <c r="BJ145" s="123"/>
      <c r="BK145" s="123"/>
      <c r="BL145" s="123"/>
      <c r="BM145" s="123"/>
      <c r="BN145" s="123"/>
      <c r="BO145" s="123"/>
      <c r="BP145" s="123"/>
      <c r="BQ145" s="123"/>
      <c r="BR145" s="123"/>
      <c r="BS145" s="123"/>
      <c r="BT145" s="123"/>
      <c r="BU145" s="123"/>
      <c r="BV145" s="123"/>
      <c r="BW145" s="123"/>
      <c r="BX145" s="123"/>
      <c r="BY145" s="123"/>
      <c r="BZ145" s="123"/>
      <c r="CA145" s="123"/>
      <c r="CB145" s="123"/>
      <c r="CC145" s="123"/>
      <c r="CD145" s="123"/>
      <c r="CE145" s="123"/>
      <c r="CF145" s="123"/>
      <c r="CG145" s="123"/>
      <c r="CH145" s="123"/>
      <c r="CI145" s="123"/>
      <c r="CJ145" s="123"/>
      <c r="CK145" s="123"/>
      <c r="CL145" s="123"/>
      <c r="CM145" s="123"/>
      <c r="CN145" s="123"/>
      <c r="CO145" s="123"/>
      <c r="CP145" s="123"/>
      <c r="CQ145" s="123"/>
      <c r="CR145" s="123"/>
      <c r="CS145" s="123"/>
      <c r="CT145" s="123"/>
      <c r="CU145" s="123"/>
      <c r="CV145" s="123"/>
      <c r="CW145" s="123"/>
      <c r="CX145" s="123"/>
      <c r="CY145" s="123"/>
      <c r="CZ145" s="123"/>
      <c r="DA145" s="123"/>
      <c r="DB145" s="123"/>
      <c r="DC145" s="123"/>
      <c r="DD145" s="123"/>
      <c r="DE145" s="123"/>
      <c r="DF145" s="123"/>
      <c r="DG145" s="123"/>
      <c r="DH145" s="123"/>
      <c r="DI145" s="123"/>
      <c r="DJ145" s="123"/>
      <c r="DK145" s="123"/>
      <c r="DL145" s="123"/>
      <c r="DM145" s="123"/>
      <c r="DN145" s="123"/>
      <c r="DO145" s="123"/>
      <c r="DP145" s="123"/>
      <c r="DQ145" s="123"/>
    </row>
    <row r="146" spans="1:121" ht="12.75">
      <c r="A146" s="125"/>
      <c r="B146" s="121"/>
      <c r="C146" s="122" t="str">
        <f t="shared" si="6"/>
        <v> --</v>
      </c>
      <c r="D146" s="123"/>
      <c r="E146" s="123"/>
      <c r="F146" s="123"/>
      <c r="G146" s="123"/>
      <c r="H146" s="126" t="str">
        <f aca="true" t="shared" si="7" ref="H146:H209">VLOOKUP(G146,AgeList,2,FALSE)</f>
        <v>-</v>
      </c>
      <c r="I146" s="126" t="str">
        <f aca="true" t="shared" si="8" ref="I146:I209">VLOOKUP(G146,AgeList,3,FALSE)</f>
        <v>-</v>
      </c>
      <c r="J146" s="127"/>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c r="AW146" s="123"/>
      <c r="AX146" s="123"/>
      <c r="AY146" s="123"/>
      <c r="AZ146" s="123"/>
      <c r="BA146" s="123"/>
      <c r="BB146" s="123"/>
      <c r="BC146" s="123"/>
      <c r="BD146" s="123"/>
      <c r="BE146" s="123"/>
      <c r="BF146" s="123"/>
      <c r="BG146" s="123"/>
      <c r="BH146" s="123"/>
      <c r="BI146" s="123"/>
      <c r="BJ146" s="123"/>
      <c r="BK146" s="123"/>
      <c r="BL146" s="123"/>
      <c r="BM146" s="123"/>
      <c r="BN146" s="123"/>
      <c r="BO146" s="123"/>
      <c r="BP146" s="123"/>
      <c r="BQ146" s="123"/>
      <c r="BR146" s="123"/>
      <c r="BS146" s="123"/>
      <c r="BT146" s="123"/>
      <c r="BU146" s="123"/>
      <c r="BV146" s="123"/>
      <c r="BW146" s="123"/>
      <c r="BX146" s="123"/>
      <c r="BY146" s="123"/>
      <c r="BZ146" s="123"/>
      <c r="CA146" s="123"/>
      <c r="CB146" s="123"/>
      <c r="CC146" s="123"/>
      <c r="CD146" s="123"/>
      <c r="CE146" s="123"/>
      <c r="CF146" s="123"/>
      <c r="CG146" s="123"/>
      <c r="CH146" s="123"/>
      <c r="CI146" s="123"/>
      <c r="CJ146" s="123"/>
      <c r="CK146" s="123"/>
      <c r="CL146" s="123"/>
      <c r="CM146" s="123"/>
      <c r="CN146" s="123"/>
      <c r="CO146" s="123"/>
      <c r="CP146" s="123"/>
      <c r="CQ146" s="123"/>
      <c r="CR146" s="123"/>
      <c r="CS146" s="123"/>
      <c r="CT146" s="123"/>
      <c r="CU146" s="123"/>
      <c r="CV146" s="123"/>
      <c r="CW146" s="123"/>
      <c r="CX146" s="123"/>
      <c r="CY146" s="123"/>
      <c r="CZ146" s="123"/>
      <c r="DA146" s="123"/>
      <c r="DB146" s="123"/>
      <c r="DC146" s="123"/>
      <c r="DD146" s="123"/>
      <c r="DE146" s="123"/>
      <c r="DF146" s="123"/>
      <c r="DG146" s="123"/>
      <c r="DH146" s="123"/>
      <c r="DI146" s="123"/>
      <c r="DJ146" s="123"/>
      <c r="DK146" s="123"/>
      <c r="DL146" s="123"/>
      <c r="DM146" s="123"/>
      <c r="DN146" s="123"/>
      <c r="DO146" s="123"/>
      <c r="DP146" s="123"/>
      <c r="DQ146" s="123"/>
    </row>
    <row r="147" spans="1:121" ht="12.75">
      <c r="A147" s="125"/>
      <c r="B147" s="121"/>
      <c r="C147" s="122" t="str">
        <f t="shared" si="6"/>
        <v> --</v>
      </c>
      <c r="D147" s="123"/>
      <c r="E147" s="123"/>
      <c r="F147" s="123"/>
      <c r="G147" s="123"/>
      <c r="H147" s="126" t="str">
        <f t="shared" si="7"/>
        <v>-</v>
      </c>
      <c r="I147" s="126" t="str">
        <f t="shared" si="8"/>
        <v>-</v>
      </c>
      <c r="J147" s="127"/>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3"/>
      <c r="BR147" s="123"/>
      <c r="BS147" s="123"/>
      <c r="BT147" s="123"/>
      <c r="BU147" s="123"/>
      <c r="BV147" s="123"/>
      <c r="BW147" s="123"/>
      <c r="BX147" s="123"/>
      <c r="BY147" s="123"/>
      <c r="BZ147" s="123"/>
      <c r="CA147" s="123"/>
      <c r="CB147" s="123"/>
      <c r="CC147" s="123"/>
      <c r="CD147" s="123"/>
      <c r="CE147" s="123"/>
      <c r="CF147" s="123"/>
      <c r="CG147" s="123"/>
      <c r="CH147" s="123"/>
      <c r="CI147" s="123"/>
      <c r="CJ147" s="123"/>
      <c r="CK147" s="123"/>
      <c r="CL147" s="123"/>
      <c r="CM147" s="123"/>
      <c r="CN147" s="123"/>
      <c r="CO147" s="123"/>
      <c r="CP147" s="123"/>
      <c r="CQ147" s="123"/>
      <c r="CR147" s="123"/>
      <c r="CS147" s="123"/>
      <c r="CT147" s="123"/>
      <c r="CU147" s="123"/>
      <c r="CV147" s="123"/>
      <c r="CW147" s="123"/>
      <c r="CX147" s="123"/>
      <c r="CY147" s="123"/>
      <c r="CZ147" s="123"/>
      <c r="DA147" s="123"/>
      <c r="DB147" s="123"/>
      <c r="DC147" s="123"/>
      <c r="DD147" s="123"/>
      <c r="DE147" s="123"/>
      <c r="DF147" s="123"/>
      <c r="DG147" s="123"/>
      <c r="DH147" s="123"/>
      <c r="DI147" s="123"/>
      <c r="DJ147" s="123"/>
      <c r="DK147" s="123"/>
      <c r="DL147" s="123"/>
      <c r="DM147" s="123"/>
      <c r="DN147" s="123"/>
      <c r="DO147" s="123"/>
      <c r="DP147" s="123"/>
      <c r="DQ147" s="123"/>
    </row>
    <row r="148" spans="1:121" ht="12.75">
      <c r="A148" s="125"/>
      <c r="B148" s="121"/>
      <c r="C148" s="122" t="str">
        <f t="shared" si="6"/>
        <v> --</v>
      </c>
      <c r="D148" s="123"/>
      <c r="E148" s="123"/>
      <c r="F148" s="123"/>
      <c r="G148" s="123"/>
      <c r="H148" s="126" t="str">
        <f t="shared" si="7"/>
        <v>-</v>
      </c>
      <c r="I148" s="126" t="str">
        <f t="shared" si="8"/>
        <v>-</v>
      </c>
      <c r="J148" s="127"/>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c r="BP148" s="123"/>
      <c r="BQ148" s="123"/>
      <c r="BR148" s="123"/>
      <c r="BS148" s="123"/>
      <c r="BT148" s="123"/>
      <c r="BU148" s="123"/>
      <c r="BV148" s="123"/>
      <c r="BW148" s="123"/>
      <c r="BX148" s="123"/>
      <c r="BY148" s="123"/>
      <c r="BZ148" s="123"/>
      <c r="CA148" s="123"/>
      <c r="CB148" s="123"/>
      <c r="CC148" s="123"/>
      <c r="CD148" s="123"/>
      <c r="CE148" s="123"/>
      <c r="CF148" s="123"/>
      <c r="CG148" s="123"/>
      <c r="CH148" s="123"/>
      <c r="CI148" s="123"/>
      <c r="CJ148" s="123"/>
      <c r="CK148" s="123"/>
      <c r="CL148" s="123"/>
      <c r="CM148" s="123"/>
      <c r="CN148" s="123"/>
      <c r="CO148" s="123"/>
      <c r="CP148" s="123"/>
      <c r="CQ148" s="123"/>
      <c r="CR148" s="123"/>
      <c r="CS148" s="123"/>
      <c r="CT148" s="123"/>
      <c r="CU148" s="123"/>
      <c r="CV148" s="123"/>
      <c r="CW148" s="123"/>
      <c r="CX148" s="123"/>
      <c r="CY148" s="123"/>
      <c r="CZ148" s="123"/>
      <c r="DA148" s="123"/>
      <c r="DB148" s="123"/>
      <c r="DC148" s="123"/>
      <c r="DD148" s="123"/>
      <c r="DE148" s="123"/>
      <c r="DF148" s="123"/>
      <c r="DG148" s="123"/>
      <c r="DH148" s="123"/>
      <c r="DI148" s="123"/>
      <c r="DJ148" s="123"/>
      <c r="DK148" s="123"/>
      <c r="DL148" s="123"/>
      <c r="DM148" s="123"/>
      <c r="DN148" s="123"/>
      <c r="DO148" s="123"/>
      <c r="DP148" s="123"/>
      <c r="DQ148" s="123"/>
    </row>
    <row r="149" spans="1:121" ht="12.75">
      <c r="A149" s="125"/>
      <c r="B149" s="121"/>
      <c r="C149" s="122" t="str">
        <f t="shared" si="6"/>
        <v> --</v>
      </c>
      <c r="D149" s="123"/>
      <c r="E149" s="123"/>
      <c r="F149" s="123"/>
      <c r="G149" s="123"/>
      <c r="H149" s="126" t="str">
        <f t="shared" si="7"/>
        <v>-</v>
      </c>
      <c r="I149" s="126" t="str">
        <f t="shared" si="8"/>
        <v>-</v>
      </c>
      <c r="J149" s="127"/>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c r="BX149" s="123"/>
      <c r="BY149" s="123"/>
      <c r="BZ149" s="123"/>
      <c r="CA149" s="123"/>
      <c r="CB149" s="123"/>
      <c r="CC149" s="123"/>
      <c r="CD149" s="123"/>
      <c r="CE149" s="123"/>
      <c r="CF149" s="123"/>
      <c r="CG149" s="123"/>
      <c r="CH149" s="123"/>
      <c r="CI149" s="123"/>
      <c r="CJ149" s="123"/>
      <c r="CK149" s="123"/>
      <c r="CL149" s="123"/>
      <c r="CM149" s="123"/>
      <c r="CN149" s="123"/>
      <c r="CO149" s="123"/>
      <c r="CP149" s="123"/>
      <c r="CQ149" s="123"/>
      <c r="CR149" s="123"/>
      <c r="CS149" s="123"/>
      <c r="CT149" s="123"/>
      <c r="CU149" s="123"/>
      <c r="CV149" s="123"/>
      <c r="CW149" s="123"/>
      <c r="CX149" s="123"/>
      <c r="CY149" s="123"/>
      <c r="CZ149" s="123"/>
      <c r="DA149" s="123"/>
      <c r="DB149" s="123"/>
      <c r="DC149" s="123"/>
      <c r="DD149" s="123"/>
      <c r="DE149" s="123"/>
      <c r="DF149" s="123"/>
      <c r="DG149" s="123"/>
      <c r="DH149" s="123"/>
      <c r="DI149" s="123"/>
      <c r="DJ149" s="123"/>
      <c r="DK149" s="123"/>
      <c r="DL149" s="123"/>
      <c r="DM149" s="123"/>
      <c r="DN149" s="123"/>
      <c r="DO149" s="123"/>
      <c r="DP149" s="123"/>
      <c r="DQ149" s="123"/>
    </row>
    <row r="150" spans="1:121" ht="12.75">
      <c r="A150" s="125"/>
      <c r="B150" s="121"/>
      <c r="C150" s="122" t="str">
        <f t="shared" si="6"/>
        <v> --</v>
      </c>
      <c r="D150" s="123"/>
      <c r="E150" s="123"/>
      <c r="F150" s="123"/>
      <c r="G150" s="123"/>
      <c r="H150" s="126" t="str">
        <f t="shared" si="7"/>
        <v>-</v>
      </c>
      <c r="I150" s="126" t="str">
        <f t="shared" si="8"/>
        <v>-</v>
      </c>
      <c r="J150" s="127"/>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23"/>
      <c r="BR150" s="123"/>
      <c r="BS150" s="123"/>
      <c r="BT150" s="123"/>
      <c r="BU150" s="123"/>
      <c r="BV150" s="123"/>
      <c r="BW150" s="123"/>
      <c r="BX150" s="123"/>
      <c r="BY150" s="123"/>
      <c r="BZ150" s="123"/>
      <c r="CA150" s="123"/>
      <c r="CB150" s="123"/>
      <c r="CC150" s="123"/>
      <c r="CD150" s="123"/>
      <c r="CE150" s="123"/>
      <c r="CF150" s="123"/>
      <c r="CG150" s="123"/>
      <c r="CH150" s="123"/>
      <c r="CI150" s="123"/>
      <c r="CJ150" s="123"/>
      <c r="CK150" s="123"/>
      <c r="CL150" s="123"/>
      <c r="CM150" s="123"/>
      <c r="CN150" s="123"/>
      <c r="CO150" s="123"/>
      <c r="CP150" s="123"/>
      <c r="CQ150" s="123"/>
      <c r="CR150" s="123"/>
      <c r="CS150" s="123"/>
      <c r="CT150" s="123"/>
      <c r="CU150" s="123"/>
      <c r="CV150" s="123"/>
      <c r="CW150" s="123"/>
      <c r="CX150" s="123"/>
      <c r="CY150" s="123"/>
      <c r="CZ150" s="123"/>
      <c r="DA150" s="123"/>
      <c r="DB150" s="123"/>
      <c r="DC150" s="123"/>
      <c r="DD150" s="123"/>
      <c r="DE150" s="123"/>
      <c r="DF150" s="123"/>
      <c r="DG150" s="123"/>
      <c r="DH150" s="123"/>
      <c r="DI150" s="123"/>
      <c r="DJ150" s="123"/>
      <c r="DK150" s="123"/>
      <c r="DL150" s="123"/>
      <c r="DM150" s="123"/>
      <c r="DN150" s="123"/>
      <c r="DO150" s="123"/>
      <c r="DP150" s="123"/>
      <c r="DQ150" s="123"/>
    </row>
    <row r="151" spans="1:121" ht="12.75">
      <c r="A151" s="125"/>
      <c r="B151" s="121"/>
      <c r="C151" s="122" t="str">
        <f t="shared" si="6"/>
        <v> --</v>
      </c>
      <c r="D151" s="123"/>
      <c r="E151" s="123"/>
      <c r="F151" s="123"/>
      <c r="G151" s="123"/>
      <c r="H151" s="126" t="str">
        <f t="shared" si="7"/>
        <v>-</v>
      </c>
      <c r="I151" s="126" t="str">
        <f t="shared" si="8"/>
        <v>-</v>
      </c>
      <c r="J151" s="127"/>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c r="AN151" s="123"/>
      <c r="AO151" s="123"/>
      <c r="AP151" s="123"/>
      <c r="AQ151" s="123"/>
      <c r="AR151" s="123"/>
      <c r="AS151" s="123"/>
      <c r="AT151" s="123"/>
      <c r="AU151" s="123"/>
      <c r="AV151" s="123"/>
      <c r="AW151" s="123"/>
      <c r="AX151" s="123"/>
      <c r="AY151" s="123"/>
      <c r="AZ151" s="123"/>
      <c r="BA151" s="123"/>
      <c r="BB151" s="123"/>
      <c r="BC151" s="123"/>
      <c r="BD151" s="123"/>
      <c r="BE151" s="123"/>
      <c r="BF151" s="123"/>
      <c r="BG151" s="123"/>
      <c r="BH151" s="123"/>
      <c r="BI151" s="123"/>
      <c r="BJ151" s="123"/>
      <c r="BK151" s="123"/>
      <c r="BL151" s="123"/>
      <c r="BM151" s="123"/>
      <c r="BN151" s="123"/>
      <c r="BO151" s="123"/>
      <c r="BP151" s="123"/>
      <c r="BQ151" s="123"/>
      <c r="BR151" s="123"/>
      <c r="BS151" s="123"/>
      <c r="BT151" s="123"/>
      <c r="BU151" s="123"/>
      <c r="BV151" s="123"/>
      <c r="BW151" s="123"/>
      <c r="BX151" s="123"/>
      <c r="BY151" s="123"/>
      <c r="BZ151" s="123"/>
      <c r="CA151" s="123"/>
      <c r="CB151" s="123"/>
      <c r="CC151" s="123"/>
      <c r="CD151" s="123"/>
      <c r="CE151" s="123"/>
      <c r="CF151" s="123"/>
      <c r="CG151" s="123"/>
      <c r="CH151" s="123"/>
      <c r="CI151" s="123"/>
      <c r="CJ151" s="123"/>
      <c r="CK151" s="123"/>
      <c r="CL151" s="123"/>
      <c r="CM151" s="123"/>
      <c r="CN151" s="123"/>
      <c r="CO151" s="123"/>
      <c r="CP151" s="123"/>
      <c r="CQ151" s="123"/>
      <c r="CR151" s="123"/>
      <c r="CS151" s="123"/>
      <c r="CT151" s="123"/>
      <c r="CU151" s="123"/>
      <c r="CV151" s="123"/>
      <c r="CW151" s="123"/>
      <c r="CX151" s="123"/>
      <c r="CY151" s="123"/>
      <c r="CZ151" s="123"/>
      <c r="DA151" s="123"/>
      <c r="DB151" s="123"/>
      <c r="DC151" s="123"/>
      <c r="DD151" s="123"/>
      <c r="DE151" s="123"/>
      <c r="DF151" s="123"/>
      <c r="DG151" s="123"/>
      <c r="DH151" s="123"/>
      <c r="DI151" s="123"/>
      <c r="DJ151" s="123"/>
      <c r="DK151" s="123"/>
      <c r="DL151" s="123"/>
      <c r="DM151" s="123"/>
      <c r="DN151" s="123"/>
      <c r="DO151" s="123"/>
      <c r="DP151" s="123"/>
      <c r="DQ151" s="123"/>
    </row>
    <row r="152" spans="1:121" ht="12.75">
      <c r="A152" s="125"/>
      <c r="B152" s="121"/>
      <c r="C152" s="122" t="str">
        <f t="shared" si="6"/>
        <v> --</v>
      </c>
      <c r="D152" s="123"/>
      <c r="E152" s="123"/>
      <c r="F152" s="123"/>
      <c r="G152" s="123"/>
      <c r="H152" s="126" t="str">
        <f t="shared" si="7"/>
        <v>-</v>
      </c>
      <c r="I152" s="126" t="str">
        <f t="shared" si="8"/>
        <v>-</v>
      </c>
      <c r="J152" s="127"/>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c r="AN152" s="123"/>
      <c r="AO152" s="123"/>
      <c r="AP152" s="123"/>
      <c r="AQ152" s="123"/>
      <c r="AR152" s="123"/>
      <c r="AS152" s="123"/>
      <c r="AT152" s="123"/>
      <c r="AU152" s="123"/>
      <c r="AV152" s="123"/>
      <c r="AW152" s="123"/>
      <c r="AX152" s="123"/>
      <c r="AY152" s="123"/>
      <c r="AZ152" s="123"/>
      <c r="BA152" s="123"/>
      <c r="BB152" s="123"/>
      <c r="BC152" s="123"/>
      <c r="BD152" s="123"/>
      <c r="BE152" s="123"/>
      <c r="BF152" s="123"/>
      <c r="BG152" s="123"/>
      <c r="BH152" s="123"/>
      <c r="BI152" s="123"/>
      <c r="BJ152" s="123"/>
      <c r="BK152" s="123"/>
      <c r="BL152" s="123"/>
      <c r="BM152" s="123"/>
      <c r="BN152" s="123"/>
      <c r="BO152" s="123"/>
      <c r="BP152" s="123"/>
      <c r="BQ152" s="123"/>
      <c r="BR152" s="123"/>
      <c r="BS152" s="123"/>
      <c r="BT152" s="123"/>
      <c r="BU152" s="123"/>
      <c r="BV152" s="123"/>
      <c r="BW152" s="123"/>
      <c r="BX152" s="123"/>
      <c r="BY152" s="123"/>
      <c r="BZ152" s="123"/>
      <c r="CA152" s="123"/>
      <c r="CB152" s="123"/>
      <c r="CC152" s="123"/>
      <c r="CD152" s="123"/>
      <c r="CE152" s="123"/>
      <c r="CF152" s="123"/>
      <c r="CG152" s="123"/>
      <c r="CH152" s="123"/>
      <c r="CI152" s="123"/>
      <c r="CJ152" s="123"/>
      <c r="CK152" s="123"/>
      <c r="CL152" s="123"/>
      <c r="CM152" s="123"/>
      <c r="CN152" s="123"/>
      <c r="CO152" s="123"/>
      <c r="CP152" s="123"/>
      <c r="CQ152" s="123"/>
      <c r="CR152" s="123"/>
      <c r="CS152" s="123"/>
      <c r="CT152" s="123"/>
      <c r="CU152" s="123"/>
      <c r="CV152" s="123"/>
      <c r="CW152" s="123"/>
      <c r="CX152" s="123"/>
      <c r="CY152" s="123"/>
      <c r="CZ152" s="123"/>
      <c r="DA152" s="123"/>
      <c r="DB152" s="123"/>
      <c r="DC152" s="123"/>
      <c r="DD152" s="123"/>
      <c r="DE152" s="123"/>
      <c r="DF152" s="123"/>
      <c r="DG152" s="123"/>
      <c r="DH152" s="123"/>
      <c r="DI152" s="123"/>
      <c r="DJ152" s="123"/>
      <c r="DK152" s="123"/>
      <c r="DL152" s="123"/>
      <c r="DM152" s="123"/>
      <c r="DN152" s="123"/>
      <c r="DO152" s="123"/>
      <c r="DP152" s="123"/>
      <c r="DQ152" s="123"/>
    </row>
    <row r="153" spans="1:121" ht="12.75">
      <c r="A153" s="125"/>
      <c r="B153" s="121"/>
      <c r="C153" s="122" t="str">
        <f t="shared" si="6"/>
        <v> --</v>
      </c>
      <c r="D153" s="123"/>
      <c r="E153" s="123"/>
      <c r="F153" s="123"/>
      <c r="G153" s="123"/>
      <c r="H153" s="126" t="str">
        <f t="shared" si="7"/>
        <v>-</v>
      </c>
      <c r="I153" s="126" t="str">
        <f t="shared" si="8"/>
        <v>-</v>
      </c>
      <c r="J153" s="127"/>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c r="AN153" s="123"/>
      <c r="AO153" s="123"/>
      <c r="AP153" s="123"/>
      <c r="AQ153" s="123"/>
      <c r="AR153" s="123"/>
      <c r="AS153" s="123"/>
      <c r="AT153" s="123"/>
      <c r="AU153" s="123"/>
      <c r="AV153" s="123"/>
      <c r="AW153" s="123"/>
      <c r="AX153" s="123"/>
      <c r="AY153" s="123"/>
      <c r="AZ153" s="123"/>
      <c r="BA153" s="123"/>
      <c r="BB153" s="123"/>
      <c r="BC153" s="123"/>
      <c r="BD153" s="123"/>
      <c r="BE153" s="123"/>
      <c r="BF153" s="123"/>
      <c r="BG153" s="123"/>
      <c r="BH153" s="123"/>
      <c r="BI153" s="123"/>
      <c r="BJ153" s="123"/>
      <c r="BK153" s="123"/>
      <c r="BL153" s="123"/>
      <c r="BM153" s="123"/>
      <c r="BN153" s="123"/>
      <c r="BO153" s="123"/>
      <c r="BP153" s="123"/>
      <c r="BQ153" s="123"/>
      <c r="BR153" s="123"/>
      <c r="BS153" s="123"/>
      <c r="BT153" s="123"/>
      <c r="BU153" s="123"/>
      <c r="BV153" s="123"/>
      <c r="BW153" s="123"/>
      <c r="BX153" s="123"/>
      <c r="BY153" s="123"/>
      <c r="BZ153" s="123"/>
      <c r="CA153" s="123"/>
      <c r="CB153" s="123"/>
      <c r="CC153" s="123"/>
      <c r="CD153" s="123"/>
      <c r="CE153" s="123"/>
      <c r="CF153" s="123"/>
      <c r="CG153" s="123"/>
      <c r="CH153" s="123"/>
      <c r="CI153" s="123"/>
      <c r="CJ153" s="123"/>
      <c r="CK153" s="123"/>
      <c r="CL153" s="123"/>
      <c r="CM153" s="123"/>
      <c r="CN153" s="123"/>
      <c r="CO153" s="123"/>
      <c r="CP153" s="123"/>
      <c r="CQ153" s="123"/>
      <c r="CR153" s="123"/>
      <c r="CS153" s="123"/>
      <c r="CT153" s="123"/>
      <c r="CU153" s="123"/>
      <c r="CV153" s="123"/>
      <c r="CW153" s="123"/>
      <c r="CX153" s="123"/>
      <c r="CY153" s="123"/>
      <c r="CZ153" s="123"/>
      <c r="DA153" s="123"/>
      <c r="DB153" s="123"/>
      <c r="DC153" s="123"/>
      <c r="DD153" s="123"/>
      <c r="DE153" s="123"/>
      <c r="DF153" s="123"/>
      <c r="DG153" s="123"/>
      <c r="DH153" s="123"/>
      <c r="DI153" s="123"/>
      <c r="DJ153" s="123"/>
      <c r="DK153" s="123"/>
      <c r="DL153" s="123"/>
      <c r="DM153" s="123"/>
      <c r="DN153" s="123"/>
      <c r="DO153" s="123"/>
      <c r="DP153" s="123"/>
      <c r="DQ153" s="123"/>
    </row>
    <row r="154" spans="1:121" ht="12.75">
      <c r="A154" s="125"/>
      <c r="B154" s="121"/>
      <c r="C154" s="122" t="str">
        <f t="shared" si="6"/>
        <v> --</v>
      </c>
      <c r="D154" s="123"/>
      <c r="E154" s="123"/>
      <c r="F154" s="123"/>
      <c r="G154" s="123"/>
      <c r="H154" s="126" t="str">
        <f t="shared" si="7"/>
        <v>-</v>
      </c>
      <c r="I154" s="126" t="str">
        <f t="shared" si="8"/>
        <v>-</v>
      </c>
      <c r="J154" s="127"/>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c r="AN154" s="123"/>
      <c r="AO154" s="123"/>
      <c r="AP154" s="123"/>
      <c r="AQ154" s="123"/>
      <c r="AR154" s="123"/>
      <c r="AS154" s="123"/>
      <c r="AT154" s="123"/>
      <c r="AU154" s="123"/>
      <c r="AV154" s="123"/>
      <c r="AW154" s="123"/>
      <c r="AX154" s="123"/>
      <c r="AY154" s="123"/>
      <c r="AZ154" s="123"/>
      <c r="BA154" s="123"/>
      <c r="BB154" s="123"/>
      <c r="BC154" s="123"/>
      <c r="BD154" s="123"/>
      <c r="BE154" s="123"/>
      <c r="BF154" s="123"/>
      <c r="BG154" s="123"/>
      <c r="BH154" s="123"/>
      <c r="BI154" s="123"/>
      <c r="BJ154" s="123"/>
      <c r="BK154" s="123"/>
      <c r="BL154" s="123"/>
      <c r="BM154" s="123"/>
      <c r="BN154" s="123"/>
      <c r="BO154" s="123"/>
      <c r="BP154" s="123"/>
      <c r="BQ154" s="123"/>
      <c r="BR154" s="123"/>
      <c r="BS154" s="123"/>
      <c r="BT154" s="123"/>
      <c r="BU154" s="123"/>
      <c r="BV154" s="123"/>
      <c r="BW154" s="123"/>
      <c r="BX154" s="123"/>
      <c r="BY154" s="123"/>
      <c r="BZ154" s="123"/>
      <c r="CA154" s="123"/>
      <c r="CB154" s="123"/>
      <c r="CC154" s="123"/>
      <c r="CD154" s="123"/>
      <c r="CE154" s="123"/>
      <c r="CF154" s="123"/>
      <c r="CG154" s="123"/>
      <c r="CH154" s="123"/>
      <c r="CI154" s="123"/>
      <c r="CJ154" s="123"/>
      <c r="CK154" s="123"/>
      <c r="CL154" s="123"/>
      <c r="CM154" s="123"/>
      <c r="CN154" s="123"/>
      <c r="CO154" s="123"/>
      <c r="CP154" s="123"/>
      <c r="CQ154" s="123"/>
      <c r="CR154" s="123"/>
      <c r="CS154" s="123"/>
      <c r="CT154" s="123"/>
      <c r="CU154" s="123"/>
      <c r="CV154" s="123"/>
      <c r="CW154" s="123"/>
      <c r="CX154" s="123"/>
      <c r="CY154" s="123"/>
      <c r="CZ154" s="123"/>
      <c r="DA154" s="123"/>
      <c r="DB154" s="123"/>
      <c r="DC154" s="123"/>
      <c r="DD154" s="123"/>
      <c r="DE154" s="123"/>
      <c r="DF154" s="123"/>
      <c r="DG154" s="123"/>
      <c r="DH154" s="123"/>
      <c r="DI154" s="123"/>
      <c r="DJ154" s="123"/>
      <c r="DK154" s="123"/>
      <c r="DL154" s="123"/>
      <c r="DM154" s="123"/>
      <c r="DN154" s="123"/>
      <c r="DO154" s="123"/>
      <c r="DP154" s="123"/>
      <c r="DQ154" s="123"/>
    </row>
    <row r="155" spans="1:121" ht="12.75">
      <c r="A155" s="125"/>
      <c r="B155" s="121"/>
      <c r="C155" s="122" t="str">
        <f t="shared" si="6"/>
        <v> --</v>
      </c>
      <c r="D155" s="123"/>
      <c r="E155" s="123"/>
      <c r="F155" s="123"/>
      <c r="G155" s="123"/>
      <c r="H155" s="126" t="str">
        <f t="shared" si="7"/>
        <v>-</v>
      </c>
      <c r="I155" s="126" t="str">
        <f t="shared" si="8"/>
        <v>-</v>
      </c>
      <c r="J155" s="127"/>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c r="AN155" s="123"/>
      <c r="AO155" s="123"/>
      <c r="AP155" s="123"/>
      <c r="AQ155" s="123"/>
      <c r="AR155" s="123"/>
      <c r="AS155" s="123"/>
      <c r="AT155" s="123"/>
      <c r="AU155" s="123"/>
      <c r="AV155" s="123"/>
      <c r="AW155" s="123"/>
      <c r="AX155" s="123"/>
      <c r="AY155" s="123"/>
      <c r="AZ155" s="123"/>
      <c r="BA155" s="123"/>
      <c r="BB155" s="123"/>
      <c r="BC155" s="123"/>
      <c r="BD155" s="123"/>
      <c r="BE155" s="123"/>
      <c r="BF155" s="123"/>
      <c r="BG155" s="123"/>
      <c r="BH155" s="123"/>
      <c r="BI155" s="123"/>
      <c r="BJ155" s="123"/>
      <c r="BK155" s="123"/>
      <c r="BL155" s="123"/>
      <c r="BM155" s="123"/>
      <c r="BN155" s="123"/>
      <c r="BO155" s="123"/>
      <c r="BP155" s="123"/>
      <c r="BQ155" s="123"/>
      <c r="BR155" s="123"/>
      <c r="BS155" s="123"/>
      <c r="BT155" s="123"/>
      <c r="BU155" s="123"/>
      <c r="BV155" s="123"/>
      <c r="BW155" s="123"/>
      <c r="BX155" s="123"/>
      <c r="BY155" s="123"/>
      <c r="BZ155" s="123"/>
      <c r="CA155" s="123"/>
      <c r="CB155" s="123"/>
      <c r="CC155" s="123"/>
      <c r="CD155" s="123"/>
      <c r="CE155" s="123"/>
      <c r="CF155" s="123"/>
      <c r="CG155" s="123"/>
      <c r="CH155" s="123"/>
      <c r="CI155" s="123"/>
      <c r="CJ155" s="123"/>
      <c r="CK155" s="123"/>
      <c r="CL155" s="123"/>
      <c r="CM155" s="123"/>
      <c r="CN155" s="123"/>
      <c r="CO155" s="123"/>
      <c r="CP155" s="123"/>
      <c r="CQ155" s="123"/>
      <c r="CR155" s="123"/>
      <c r="CS155" s="123"/>
      <c r="CT155" s="123"/>
      <c r="CU155" s="123"/>
      <c r="CV155" s="123"/>
      <c r="CW155" s="123"/>
      <c r="CX155" s="123"/>
      <c r="CY155" s="123"/>
      <c r="CZ155" s="123"/>
      <c r="DA155" s="123"/>
      <c r="DB155" s="123"/>
      <c r="DC155" s="123"/>
      <c r="DD155" s="123"/>
      <c r="DE155" s="123"/>
      <c r="DF155" s="123"/>
      <c r="DG155" s="123"/>
      <c r="DH155" s="123"/>
      <c r="DI155" s="123"/>
      <c r="DJ155" s="123"/>
      <c r="DK155" s="123"/>
      <c r="DL155" s="123"/>
      <c r="DM155" s="123"/>
      <c r="DN155" s="123"/>
      <c r="DO155" s="123"/>
      <c r="DP155" s="123"/>
      <c r="DQ155" s="123"/>
    </row>
    <row r="156" spans="1:121" ht="12.75">
      <c r="A156" s="125"/>
      <c r="B156" s="121"/>
      <c r="C156" s="122" t="str">
        <f t="shared" si="6"/>
        <v> --</v>
      </c>
      <c r="D156" s="123"/>
      <c r="E156" s="123"/>
      <c r="F156" s="123"/>
      <c r="G156" s="123"/>
      <c r="H156" s="126" t="str">
        <f t="shared" si="7"/>
        <v>-</v>
      </c>
      <c r="I156" s="126" t="str">
        <f t="shared" si="8"/>
        <v>-</v>
      </c>
      <c r="J156" s="127"/>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c r="AN156" s="123"/>
      <c r="AO156" s="123"/>
      <c r="AP156" s="123"/>
      <c r="AQ156" s="123"/>
      <c r="AR156" s="123"/>
      <c r="AS156" s="123"/>
      <c r="AT156" s="123"/>
      <c r="AU156" s="123"/>
      <c r="AV156" s="123"/>
      <c r="AW156" s="123"/>
      <c r="AX156" s="123"/>
      <c r="AY156" s="123"/>
      <c r="AZ156" s="123"/>
      <c r="BA156" s="123"/>
      <c r="BB156" s="123"/>
      <c r="BC156" s="123"/>
      <c r="BD156" s="123"/>
      <c r="BE156" s="123"/>
      <c r="BF156" s="123"/>
      <c r="BG156" s="123"/>
      <c r="BH156" s="123"/>
      <c r="BI156" s="123"/>
      <c r="BJ156" s="123"/>
      <c r="BK156" s="123"/>
      <c r="BL156" s="123"/>
      <c r="BM156" s="123"/>
      <c r="BN156" s="123"/>
      <c r="BO156" s="123"/>
      <c r="BP156" s="123"/>
      <c r="BQ156" s="123"/>
      <c r="BR156" s="123"/>
      <c r="BS156" s="123"/>
      <c r="BT156" s="123"/>
      <c r="BU156" s="123"/>
      <c r="BV156" s="123"/>
      <c r="BW156" s="123"/>
      <c r="BX156" s="123"/>
      <c r="BY156" s="123"/>
      <c r="BZ156" s="123"/>
      <c r="CA156" s="123"/>
      <c r="CB156" s="123"/>
      <c r="CC156" s="123"/>
      <c r="CD156" s="123"/>
      <c r="CE156" s="123"/>
      <c r="CF156" s="123"/>
      <c r="CG156" s="123"/>
      <c r="CH156" s="123"/>
      <c r="CI156" s="123"/>
      <c r="CJ156" s="123"/>
      <c r="CK156" s="123"/>
      <c r="CL156" s="123"/>
      <c r="CM156" s="123"/>
      <c r="CN156" s="123"/>
      <c r="CO156" s="123"/>
      <c r="CP156" s="123"/>
      <c r="CQ156" s="123"/>
      <c r="CR156" s="123"/>
      <c r="CS156" s="123"/>
      <c r="CT156" s="123"/>
      <c r="CU156" s="123"/>
      <c r="CV156" s="123"/>
      <c r="CW156" s="123"/>
      <c r="CX156" s="123"/>
      <c r="CY156" s="123"/>
      <c r="CZ156" s="123"/>
      <c r="DA156" s="123"/>
      <c r="DB156" s="123"/>
      <c r="DC156" s="123"/>
      <c r="DD156" s="123"/>
      <c r="DE156" s="123"/>
      <c r="DF156" s="123"/>
      <c r="DG156" s="123"/>
      <c r="DH156" s="123"/>
      <c r="DI156" s="123"/>
      <c r="DJ156" s="123"/>
      <c r="DK156" s="123"/>
      <c r="DL156" s="123"/>
      <c r="DM156" s="123"/>
      <c r="DN156" s="123"/>
      <c r="DO156" s="123"/>
      <c r="DP156" s="123"/>
      <c r="DQ156" s="123"/>
    </row>
    <row r="157" spans="1:121" ht="12.75">
      <c r="A157" s="125"/>
      <c r="B157" s="121"/>
      <c r="C157" s="122" t="str">
        <f t="shared" si="6"/>
        <v> --</v>
      </c>
      <c r="D157" s="123"/>
      <c r="E157" s="123"/>
      <c r="F157" s="123"/>
      <c r="G157" s="123"/>
      <c r="H157" s="126" t="str">
        <f t="shared" si="7"/>
        <v>-</v>
      </c>
      <c r="I157" s="126" t="str">
        <f t="shared" si="8"/>
        <v>-</v>
      </c>
      <c r="J157" s="127"/>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c r="AN157" s="123"/>
      <c r="AO157" s="123"/>
      <c r="AP157" s="123"/>
      <c r="AQ157" s="123"/>
      <c r="AR157" s="123"/>
      <c r="AS157" s="123"/>
      <c r="AT157" s="123"/>
      <c r="AU157" s="123"/>
      <c r="AV157" s="123"/>
      <c r="AW157" s="123"/>
      <c r="AX157" s="123"/>
      <c r="AY157" s="123"/>
      <c r="AZ157" s="123"/>
      <c r="BA157" s="123"/>
      <c r="BB157" s="123"/>
      <c r="BC157" s="123"/>
      <c r="BD157" s="123"/>
      <c r="BE157" s="123"/>
      <c r="BF157" s="123"/>
      <c r="BG157" s="123"/>
      <c r="BH157" s="123"/>
      <c r="BI157" s="123"/>
      <c r="BJ157" s="123"/>
      <c r="BK157" s="123"/>
      <c r="BL157" s="123"/>
      <c r="BM157" s="123"/>
      <c r="BN157" s="123"/>
      <c r="BO157" s="123"/>
      <c r="BP157" s="123"/>
      <c r="BQ157" s="123"/>
      <c r="BR157" s="123"/>
      <c r="BS157" s="123"/>
      <c r="BT157" s="123"/>
      <c r="BU157" s="123"/>
      <c r="BV157" s="123"/>
      <c r="BW157" s="123"/>
      <c r="BX157" s="123"/>
      <c r="BY157" s="123"/>
      <c r="BZ157" s="123"/>
      <c r="CA157" s="123"/>
      <c r="CB157" s="123"/>
      <c r="CC157" s="123"/>
      <c r="CD157" s="123"/>
      <c r="CE157" s="123"/>
      <c r="CF157" s="123"/>
      <c r="CG157" s="123"/>
      <c r="CH157" s="123"/>
      <c r="CI157" s="123"/>
      <c r="CJ157" s="123"/>
      <c r="CK157" s="123"/>
      <c r="CL157" s="123"/>
      <c r="CM157" s="123"/>
      <c r="CN157" s="123"/>
      <c r="CO157" s="123"/>
      <c r="CP157" s="123"/>
      <c r="CQ157" s="123"/>
      <c r="CR157" s="123"/>
      <c r="CS157" s="123"/>
      <c r="CT157" s="123"/>
      <c r="CU157" s="123"/>
      <c r="CV157" s="123"/>
      <c r="CW157" s="123"/>
      <c r="CX157" s="123"/>
      <c r="CY157" s="123"/>
      <c r="CZ157" s="123"/>
      <c r="DA157" s="123"/>
      <c r="DB157" s="123"/>
      <c r="DC157" s="123"/>
      <c r="DD157" s="123"/>
      <c r="DE157" s="123"/>
      <c r="DF157" s="123"/>
      <c r="DG157" s="123"/>
      <c r="DH157" s="123"/>
      <c r="DI157" s="123"/>
      <c r="DJ157" s="123"/>
      <c r="DK157" s="123"/>
      <c r="DL157" s="123"/>
      <c r="DM157" s="123"/>
      <c r="DN157" s="123"/>
      <c r="DO157" s="123"/>
      <c r="DP157" s="123"/>
      <c r="DQ157" s="123"/>
    </row>
    <row r="158" spans="1:121" ht="12.75">
      <c r="A158" s="125"/>
      <c r="B158" s="121"/>
      <c r="C158" s="122" t="str">
        <f t="shared" si="6"/>
        <v> --</v>
      </c>
      <c r="D158" s="123"/>
      <c r="E158" s="123"/>
      <c r="F158" s="123"/>
      <c r="G158" s="123"/>
      <c r="H158" s="126" t="str">
        <f t="shared" si="7"/>
        <v>-</v>
      </c>
      <c r="I158" s="126" t="str">
        <f t="shared" si="8"/>
        <v>-</v>
      </c>
      <c r="J158" s="127"/>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c r="AN158" s="123"/>
      <c r="AO158" s="123"/>
      <c r="AP158" s="123"/>
      <c r="AQ158" s="123"/>
      <c r="AR158" s="123"/>
      <c r="AS158" s="123"/>
      <c r="AT158" s="123"/>
      <c r="AU158" s="123"/>
      <c r="AV158" s="123"/>
      <c r="AW158" s="123"/>
      <c r="AX158" s="123"/>
      <c r="AY158" s="123"/>
      <c r="AZ158" s="123"/>
      <c r="BA158" s="123"/>
      <c r="BB158" s="123"/>
      <c r="BC158" s="123"/>
      <c r="BD158" s="123"/>
      <c r="BE158" s="123"/>
      <c r="BF158" s="123"/>
      <c r="BG158" s="123"/>
      <c r="BH158" s="123"/>
      <c r="BI158" s="123"/>
      <c r="BJ158" s="123"/>
      <c r="BK158" s="123"/>
      <c r="BL158" s="123"/>
      <c r="BM158" s="123"/>
      <c r="BN158" s="123"/>
      <c r="BO158" s="123"/>
      <c r="BP158" s="123"/>
      <c r="BQ158" s="123"/>
      <c r="BR158" s="123"/>
      <c r="BS158" s="123"/>
      <c r="BT158" s="123"/>
      <c r="BU158" s="123"/>
      <c r="BV158" s="123"/>
      <c r="BW158" s="123"/>
      <c r="BX158" s="123"/>
      <c r="BY158" s="123"/>
      <c r="BZ158" s="123"/>
      <c r="CA158" s="123"/>
      <c r="CB158" s="123"/>
      <c r="CC158" s="123"/>
      <c r="CD158" s="123"/>
      <c r="CE158" s="123"/>
      <c r="CF158" s="123"/>
      <c r="CG158" s="123"/>
      <c r="CH158" s="123"/>
      <c r="CI158" s="123"/>
      <c r="CJ158" s="123"/>
      <c r="CK158" s="123"/>
      <c r="CL158" s="123"/>
      <c r="CM158" s="123"/>
      <c r="CN158" s="123"/>
      <c r="CO158" s="123"/>
      <c r="CP158" s="123"/>
      <c r="CQ158" s="123"/>
      <c r="CR158" s="123"/>
      <c r="CS158" s="123"/>
      <c r="CT158" s="123"/>
      <c r="CU158" s="123"/>
      <c r="CV158" s="123"/>
      <c r="CW158" s="123"/>
      <c r="CX158" s="123"/>
      <c r="CY158" s="123"/>
      <c r="CZ158" s="123"/>
      <c r="DA158" s="123"/>
      <c r="DB158" s="123"/>
      <c r="DC158" s="123"/>
      <c r="DD158" s="123"/>
      <c r="DE158" s="123"/>
      <c r="DF158" s="123"/>
      <c r="DG158" s="123"/>
      <c r="DH158" s="123"/>
      <c r="DI158" s="123"/>
      <c r="DJ158" s="123"/>
      <c r="DK158" s="123"/>
      <c r="DL158" s="123"/>
      <c r="DM158" s="123"/>
      <c r="DN158" s="123"/>
      <c r="DO158" s="123"/>
      <c r="DP158" s="123"/>
      <c r="DQ158" s="123"/>
    </row>
    <row r="159" spans="1:121" ht="12.75">
      <c r="A159" s="125"/>
      <c r="B159" s="121"/>
      <c r="C159" s="122" t="str">
        <f t="shared" si="6"/>
        <v> --</v>
      </c>
      <c r="D159" s="123"/>
      <c r="E159" s="123"/>
      <c r="F159" s="123"/>
      <c r="G159" s="123"/>
      <c r="H159" s="126" t="str">
        <f t="shared" si="7"/>
        <v>-</v>
      </c>
      <c r="I159" s="126" t="str">
        <f t="shared" si="8"/>
        <v>-</v>
      </c>
      <c r="J159" s="127"/>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c r="AN159" s="123"/>
      <c r="AO159" s="123"/>
      <c r="AP159" s="123"/>
      <c r="AQ159" s="123"/>
      <c r="AR159" s="123"/>
      <c r="AS159" s="123"/>
      <c r="AT159" s="123"/>
      <c r="AU159" s="123"/>
      <c r="AV159" s="123"/>
      <c r="AW159" s="123"/>
      <c r="AX159" s="123"/>
      <c r="AY159" s="123"/>
      <c r="AZ159" s="123"/>
      <c r="BA159" s="123"/>
      <c r="BB159" s="123"/>
      <c r="BC159" s="123"/>
      <c r="BD159" s="123"/>
      <c r="BE159" s="123"/>
      <c r="BF159" s="123"/>
      <c r="BG159" s="123"/>
      <c r="BH159" s="123"/>
      <c r="BI159" s="123"/>
      <c r="BJ159" s="123"/>
      <c r="BK159" s="123"/>
      <c r="BL159" s="123"/>
      <c r="BM159" s="123"/>
      <c r="BN159" s="123"/>
      <c r="BO159" s="123"/>
      <c r="BP159" s="123"/>
      <c r="BQ159" s="123"/>
      <c r="BR159" s="123"/>
      <c r="BS159" s="123"/>
      <c r="BT159" s="123"/>
      <c r="BU159" s="123"/>
      <c r="BV159" s="123"/>
      <c r="BW159" s="123"/>
      <c r="BX159" s="123"/>
      <c r="BY159" s="123"/>
      <c r="BZ159" s="123"/>
      <c r="CA159" s="123"/>
      <c r="CB159" s="123"/>
      <c r="CC159" s="123"/>
      <c r="CD159" s="123"/>
      <c r="CE159" s="123"/>
      <c r="CF159" s="123"/>
      <c r="CG159" s="123"/>
      <c r="CH159" s="123"/>
      <c r="CI159" s="123"/>
      <c r="CJ159" s="123"/>
      <c r="CK159" s="123"/>
      <c r="CL159" s="123"/>
      <c r="CM159" s="123"/>
      <c r="CN159" s="123"/>
      <c r="CO159" s="123"/>
      <c r="CP159" s="123"/>
      <c r="CQ159" s="123"/>
      <c r="CR159" s="123"/>
      <c r="CS159" s="123"/>
      <c r="CT159" s="123"/>
      <c r="CU159" s="123"/>
      <c r="CV159" s="123"/>
      <c r="CW159" s="123"/>
      <c r="CX159" s="123"/>
      <c r="CY159" s="123"/>
      <c r="CZ159" s="123"/>
      <c r="DA159" s="123"/>
      <c r="DB159" s="123"/>
      <c r="DC159" s="123"/>
      <c r="DD159" s="123"/>
      <c r="DE159" s="123"/>
      <c r="DF159" s="123"/>
      <c r="DG159" s="123"/>
      <c r="DH159" s="123"/>
      <c r="DI159" s="123"/>
      <c r="DJ159" s="123"/>
      <c r="DK159" s="123"/>
      <c r="DL159" s="123"/>
      <c r="DM159" s="123"/>
      <c r="DN159" s="123"/>
      <c r="DO159" s="123"/>
      <c r="DP159" s="123"/>
      <c r="DQ159" s="123"/>
    </row>
    <row r="160" spans="1:121" ht="12.75">
      <c r="A160" s="125"/>
      <c r="B160" s="121"/>
      <c r="C160" s="122" t="str">
        <f t="shared" si="6"/>
        <v> --</v>
      </c>
      <c r="D160" s="123"/>
      <c r="E160" s="123"/>
      <c r="F160" s="123"/>
      <c r="G160" s="123"/>
      <c r="H160" s="126" t="str">
        <f t="shared" si="7"/>
        <v>-</v>
      </c>
      <c r="I160" s="126" t="str">
        <f t="shared" si="8"/>
        <v>-</v>
      </c>
      <c r="J160" s="127"/>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c r="AN160" s="123"/>
      <c r="AO160" s="123"/>
      <c r="AP160" s="123"/>
      <c r="AQ160" s="123"/>
      <c r="AR160" s="123"/>
      <c r="AS160" s="123"/>
      <c r="AT160" s="123"/>
      <c r="AU160" s="123"/>
      <c r="AV160" s="123"/>
      <c r="AW160" s="123"/>
      <c r="AX160" s="123"/>
      <c r="AY160" s="123"/>
      <c r="AZ160" s="123"/>
      <c r="BA160" s="123"/>
      <c r="BB160" s="123"/>
      <c r="BC160" s="123"/>
      <c r="BD160" s="123"/>
      <c r="BE160" s="123"/>
      <c r="BF160" s="123"/>
      <c r="BG160" s="123"/>
      <c r="BH160" s="123"/>
      <c r="BI160" s="123"/>
      <c r="BJ160" s="123"/>
      <c r="BK160" s="123"/>
      <c r="BL160" s="123"/>
      <c r="BM160" s="123"/>
      <c r="BN160" s="123"/>
      <c r="BO160" s="123"/>
      <c r="BP160" s="123"/>
      <c r="BQ160" s="123"/>
      <c r="BR160" s="123"/>
      <c r="BS160" s="123"/>
      <c r="BT160" s="123"/>
      <c r="BU160" s="123"/>
      <c r="BV160" s="123"/>
      <c r="BW160" s="123"/>
      <c r="BX160" s="123"/>
      <c r="BY160" s="123"/>
      <c r="BZ160" s="123"/>
      <c r="CA160" s="123"/>
      <c r="CB160" s="123"/>
      <c r="CC160" s="123"/>
      <c r="CD160" s="123"/>
      <c r="CE160" s="123"/>
      <c r="CF160" s="123"/>
      <c r="CG160" s="123"/>
      <c r="CH160" s="123"/>
      <c r="CI160" s="123"/>
      <c r="CJ160" s="123"/>
      <c r="CK160" s="123"/>
      <c r="CL160" s="123"/>
      <c r="CM160" s="123"/>
      <c r="CN160" s="123"/>
      <c r="CO160" s="123"/>
      <c r="CP160" s="123"/>
      <c r="CQ160" s="123"/>
      <c r="CR160" s="123"/>
      <c r="CS160" s="123"/>
      <c r="CT160" s="123"/>
      <c r="CU160" s="123"/>
      <c r="CV160" s="123"/>
      <c r="CW160" s="123"/>
      <c r="CX160" s="123"/>
      <c r="CY160" s="123"/>
      <c r="CZ160" s="123"/>
      <c r="DA160" s="123"/>
      <c r="DB160" s="123"/>
      <c r="DC160" s="123"/>
      <c r="DD160" s="123"/>
      <c r="DE160" s="123"/>
      <c r="DF160" s="123"/>
      <c r="DG160" s="123"/>
      <c r="DH160" s="123"/>
      <c r="DI160" s="123"/>
      <c r="DJ160" s="123"/>
      <c r="DK160" s="123"/>
      <c r="DL160" s="123"/>
      <c r="DM160" s="123"/>
      <c r="DN160" s="123"/>
      <c r="DO160" s="123"/>
      <c r="DP160" s="123"/>
      <c r="DQ160" s="123"/>
    </row>
    <row r="161" spans="1:121" ht="12.75">
      <c r="A161" s="125"/>
      <c r="B161" s="121"/>
      <c r="C161" s="122" t="str">
        <f t="shared" si="6"/>
        <v> --</v>
      </c>
      <c r="D161" s="123"/>
      <c r="E161" s="123"/>
      <c r="F161" s="123"/>
      <c r="G161" s="123"/>
      <c r="H161" s="126" t="str">
        <f t="shared" si="7"/>
        <v>-</v>
      </c>
      <c r="I161" s="126" t="str">
        <f t="shared" si="8"/>
        <v>-</v>
      </c>
      <c r="J161" s="127"/>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c r="AN161" s="123"/>
      <c r="AO161" s="123"/>
      <c r="AP161" s="123"/>
      <c r="AQ161" s="123"/>
      <c r="AR161" s="123"/>
      <c r="AS161" s="123"/>
      <c r="AT161" s="123"/>
      <c r="AU161" s="123"/>
      <c r="AV161" s="123"/>
      <c r="AW161" s="123"/>
      <c r="AX161" s="123"/>
      <c r="AY161" s="123"/>
      <c r="AZ161" s="123"/>
      <c r="BA161" s="123"/>
      <c r="BB161" s="123"/>
      <c r="BC161" s="123"/>
      <c r="BD161" s="123"/>
      <c r="BE161" s="123"/>
      <c r="BF161" s="123"/>
      <c r="BG161" s="123"/>
      <c r="BH161" s="123"/>
      <c r="BI161" s="123"/>
      <c r="BJ161" s="123"/>
      <c r="BK161" s="123"/>
      <c r="BL161" s="123"/>
      <c r="BM161" s="123"/>
      <c r="BN161" s="123"/>
      <c r="BO161" s="123"/>
      <c r="BP161" s="123"/>
      <c r="BQ161" s="123"/>
      <c r="BR161" s="123"/>
      <c r="BS161" s="123"/>
      <c r="BT161" s="123"/>
      <c r="BU161" s="123"/>
      <c r="BV161" s="123"/>
      <c r="BW161" s="123"/>
      <c r="BX161" s="123"/>
      <c r="BY161" s="123"/>
      <c r="BZ161" s="123"/>
      <c r="CA161" s="123"/>
      <c r="CB161" s="123"/>
      <c r="CC161" s="123"/>
      <c r="CD161" s="123"/>
      <c r="CE161" s="123"/>
      <c r="CF161" s="123"/>
      <c r="CG161" s="123"/>
      <c r="CH161" s="123"/>
      <c r="CI161" s="123"/>
      <c r="CJ161" s="123"/>
      <c r="CK161" s="123"/>
      <c r="CL161" s="123"/>
      <c r="CM161" s="123"/>
      <c r="CN161" s="123"/>
      <c r="CO161" s="123"/>
      <c r="CP161" s="123"/>
      <c r="CQ161" s="123"/>
      <c r="CR161" s="123"/>
      <c r="CS161" s="123"/>
      <c r="CT161" s="123"/>
      <c r="CU161" s="123"/>
      <c r="CV161" s="123"/>
      <c r="CW161" s="123"/>
      <c r="CX161" s="123"/>
      <c r="CY161" s="123"/>
      <c r="CZ161" s="123"/>
      <c r="DA161" s="123"/>
      <c r="DB161" s="123"/>
      <c r="DC161" s="123"/>
      <c r="DD161" s="123"/>
      <c r="DE161" s="123"/>
      <c r="DF161" s="123"/>
      <c r="DG161" s="123"/>
      <c r="DH161" s="123"/>
      <c r="DI161" s="123"/>
      <c r="DJ161" s="123"/>
      <c r="DK161" s="123"/>
      <c r="DL161" s="123"/>
      <c r="DM161" s="123"/>
      <c r="DN161" s="123"/>
      <c r="DO161" s="123"/>
      <c r="DP161" s="123"/>
      <c r="DQ161" s="123"/>
    </row>
    <row r="162" spans="1:121" ht="12.75">
      <c r="A162" s="125"/>
      <c r="B162" s="121"/>
      <c r="C162" s="122" t="str">
        <f t="shared" si="6"/>
        <v> --</v>
      </c>
      <c r="D162" s="123"/>
      <c r="E162" s="123"/>
      <c r="F162" s="123"/>
      <c r="G162" s="123"/>
      <c r="H162" s="126" t="str">
        <f t="shared" si="7"/>
        <v>-</v>
      </c>
      <c r="I162" s="126" t="str">
        <f t="shared" si="8"/>
        <v>-</v>
      </c>
      <c r="J162" s="127"/>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c r="AN162" s="123"/>
      <c r="AO162" s="123"/>
      <c r="AP162" s="123"/>
      <c r="AQ162" s="123"/>
      <c r="AR162" s="123"/>
      <c r="AS162" s="123"/>
      <c r="AT162" s="123"/>
      <c r="AU162" s="123"/>
      <c r="AV162" s="123"/>
      <c r="AW162" s="123"/>
      <c r="AX162" s="123"/>
      <c r="AY162" s="123"/>
      <c r="AZ162" s="123"/>
      <c r="BA162" s="123"/>
      <c r="BB162" s="123"/>
      <c r="BC162" s="123"/>
      <c r="BD162" s="123"/>
      <c r="BE162" s="123"/>
      <c r="BF162" s="123"/>
      <c r="BG162" s="123"/>
      <c r="BH162" s="123"/>
      <c r="BI162" s="123"/>
      <c r="BJ162" s="123"/>
      <c r="BK162" s="123"/>
      <c r="BL162" s="123"/>
      <c r="BM162" s="123"/>
      <c r="BN162" s="123"/>
      <c r="BO162" s="123"/>
      <c r="BP162" s="123"/>
      <c r="BQ162" s="123"/>
      <c r="BR162" s="123"/>
      <c r="BS162" s="123"/>
      <c r="BT162" s="123"/>
      <c r="BU162" s="123"/>
      <c r="BV162" s="123"/>
      <c r="BW162" s="123"/>
      <c r="BX162" s="123"/>
      <c r="BY162" s="123"/>
      <c r="BZ162" s="123"/>
      <c r="CA162" s="123"/>
      <c r="CB162" s="123"/>
      <c r="CC162" s="123"/>
      <c r="CD162" s="123"/>
      <c r="CE162" s="123"/>
      <c r="CF162" s="123"/>
      <c r="CG162" s="123"/>
      <c r="CH162" s="123"/>
      <c r="CI162" s="123"/>
      <c r="CJ162" s="123"/>
      <c r="CK162" s="123"/>
      <c r="CL162" s="123"/>
      <c r="CM162" s="123"/>
      <c r="CN162" s="123"/>
      <c r="CO162" s="123"/>
      <c r="CP162" s="123"/>
      <c r="CQ162" s="123"/>
      <c r="CR162" s="123"/>
      <c r="CS162" s="123"/>
      <c r="CT162" s="123"/>
      <c r="CU162" s="123"/>
      <c r="CV162" s="123"/>
      <c r="CW162" s="123"/>
      <c r="CX162" s="123"/>
      <c r="CY162" s="123"/>
      <c r="CZ162" s="123"/>
      <c r="DA162" s="123"/>
      <c r="DB162" s="123"/>
      <c r="DC162" s="123"/>
      <c r="DD162" s="123"/>
      <c r="DE162" s="123"/>
      <c r="DF162" s="123"/>
      <c r="DG162" s="123"/>
      <c r="DH162" s="123"/>
      <c r="DI162" s="123"/>
      <c r="DJ162" s="123"/>
      <c r="DK162" s="123"/>
      <c r="DL162" s="123"/>
      <c r="DM162" s="123"/>
      <c r="DN162" s="123"/>
      <c r="DO162" s="123"/>
      <c r="DP162" s="123"/>
      <c r="DQ162" s="123"/>
    </row>
    <row r="163" spans="1:121" ht="12.75">
      <c r="A163" s="125"/>
      <c r="B163" s="121"/>
      <c r="C163" s="122" t="str">
        <f t="shared" si="6"/>
        <v> --</v>
      </c>
      <c r="D163" s="123"/>
      <c r="E163" s="123"/>
      <c r="F163" s="123"/>
      <c r="G163" s="123"/>
      <c r="H163" s="126" t="str">
        <f t="shared" si="7"/>
        <v>-</v>
      </c>
      <c r="I163" s="126" t="str">
        <f t="shared" si="8"/>
        <v>-</v>
      </c>
      <c r="J163" s="127"/>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c r="AN163" s="123"/>
      <c r="AO163" s="123"/>
      <c r="AP163" s="123"/>
      <c r="AQ163" s="123"/>
      <c r="AR163" s="123"/>
      <c r="AS163" s="123"/>
      <c r="AT163" s="123"/>
      <c r="AU163" s="123"/>
      <c r="AV163" s="123"/>
      <c r="AW163" s="123"/>
      <c r="AX163" s="123"/>
      <c r="AY163" s="123"/>
      <c r="AZ163" s="123"/>
      <c r="BA163" s="123"/>
      <c r="BB163" s="123"/>
      <c r="BC163" s="123"/>
      <c r="BD163" s="123"/>
      <c r="BE163" s="123"/>
      <c r="BF163" s="123"/>
      <c r="BG163" s="123"/>
      <c r="BH163" s="123"/>
      <c r="BI163" s="123"/>
      <c r="BJ163" s="123"/>
      <c r="BK163" s="123"/>
      <c r="BL163" s="123"/>
      <c r="BM163" s="123"/>
      <c r="BN163" s="123"/>
      <c r="BO163" s="123"/>
      <c r="BP163" s="123"/>
      <c r="BQ163" s="123"/>
      <c r="BR163" s="123"/>
      <c r="BS163" s="123"/>
      <c r="BT163" s="123"/>
      <c r="BU163" s="123"/>
      <c r="BV163" s="123"/>
      <c r="BW163" s="123"/>
      <c r="BX163" s="123"/>
      <c r="BY163" s="123"/>
      <c r="BZ163" s="123"/>
      <c r="CA163" s="123"/>
      <c r="CB163" s="123"/>
      <c r="CC163" s="123"/>
      <c r="CD163" s="123"/>
      <c r="CE163" s="123"/>
      <c r="CF163" s="123"/>
      <c r="CG163" s="123"/>
      <c r="CH163" s="123"/>
      <c r="CI163" s="123"/>
      <c r="CJ163" s="123"/>
      <c r="CK163" s="123"/>
      <c r="CL163" s="123"/>
      <c r="CM163" s="123"/>
      <c r="CN163" s="123"/>
      <c r="CO163" s="123"/>
      <c r="CP163" s="123"/>
      <c r="CQ163" s="123"/>
      <c r="CR163" s="123"/>
      <c r="CS163" s="123"/>
      <c r="CT163" s="123"/>
      <c r="CU163" s="123"/>
      <c r="CV163" s="123"/>
      <c r="CW163" s="123"/>
      <c r="CX163" s="123"/>
      <c r="CY163" s="123"/>
      <c r="CZ163" s="123"/>
      <c r="DA163" s="123"/>
      <c r="DB163" s="123"/>
      <c r="DC163" s="123"/>
      <c r="DD163" s="123"/>
      <c r="DE163" s="123"/>
      <c r="DF163" s="123"/>
      <c r="DG163" s="123"/>
      <c r="DH163" s="123"/>
      <c r="DI163" s="123"/>
      <c r="DJ163" s="123"/>
      <c r="DK163" s="123"/>
      <c r="DL163" s="123"/>
      <c r="DM163" s="123"/>
      <c r="DN163" s="123"/>
      <c r="DO163" s="123"/>
      <c r="DP163" s="123"/>
      <c r="DQ163" s="123"/>
    </row>
    <row r="164" spans="1:121" ht="12.75">
      <c r="A164" s="125"/>
      <c r="B164" s="121"/>
      <c r="C164" s="122" t="str">
        <f t="shared" si="6"/>
        <v> --</v>
      </c>
      <c r="D164" s="123"/>
      <c r="E164" s="123"/>
      <c r="F164" s="123"/>
      <c r="G164" s="123"/>
      <c r="H164" s="126" t="str">
        <f t="shared" si="7"/>
        <v>-</v>
      </c>
      <c r="I164" s="126" t="str">
        <f t="shared" si="8"/>
        <v>-</v>
      </c>
      <c r="J164" s="127"/>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c r="AN164" s="123"/>
      <c r="AO164" s="123"/>
      <c r="AP164" s="123"/>
      <c r="AQ164" s="123"/>
      <c r="AR164" s="123"/>
      <c r="AS164" s="123"/>
      <c r="AT164" s="123"/>
      <c r="AU164" s="123"/>
      <c r="AV164" s="123"/>
      <c r="AW164" s="123"/>
      <c r="AX164" s="123"/>
      <c r="AY164" s="123"/>
      <c r="AZ164" s="123"/>
      <c r="BA164" s="123"/>
      <c r="BB164" s="123"/>
      <c r="BC164" s="123"/>
      <c r="BD164" s="123"/>
      <c r="BE164" s="123"/>
      <c r="BF164" s="123"/>
      <c r="BG164" s="123"/>
      <c r="BH164" s="123"/>
      <c r="BI164" s="123"/>
      <c r="BJ164" s="123"/>
      <c r="BK164" s="123"/>
      <c r="BL164" s="123"/>
      <c r="BM164" s="123"/>
      <c r="BN164" s="123"/>
      <c r="BO164" s="123"/>
      <c r="BP164" s="123"/>
      <c r="BQ164" s="123"/>
      <c r="BR164" s="123"/>
      <c r="BS164" s="123"/>
      <c r="BT164" s="123"/>
      <c r="BU164" s="123"/>
      <c r="BV164" s="123"/>
      <c r="BW164" s="123"/>
      <c r="BX164" s="123"/>
      <c r="BY164" s="123"/>
      <c r="BZ164" s="123"/>
      <c r="CA164" s="123"/>
      <c r="CB164" s="123"/>
      <c r="CC164" s="123"/>
      <c r="CD164" s="123"/>
      <c r="CE164" s="123"/>
      <c r="CF164" s="123"/>
      <c r="CG164" s="123"/>
      <c r="CH164" s="123"/>
      <c r="CI164" s="123"/>
      <c r="CJ164" s="123"/>
      <c r="CK164" s="123"/>
      <c r="CL164" s="123"/>
      <c r="CM164" s="123"/>
      <c r="CN164" s="123"/>
      <c r="CO164" s="123"/>
      <c r="CP164" s="123"/>
      <c r="CQ164" s="123"/>
      <c r="CR164" s="123"/>
      <c r="CS164" s="123"/>
      <c r="CT164" s="123"/>
      <c r="CU164" s="123"/>
      <c r="CV164" s="123"/>
      <c r="CW164" s="123"/>
      <c r="CX164" s="123"/>
      <c r="CY164" s="123"/>
      <c r="CZ164" s="123"/>
      <c r="DA164" s="123"/>
      <c r="DB164" s="123"/>
      <c r="DC164" s="123"/>
      <c r="DD164" s="123"/>
      <c r="DE164" s="123"/>
      <c r="DF164" s="123"/>
      <c r="DG164" s="123"/>
      <c r="DH164" s="123"/>
      <c r="DI164" s="123"/>
      <c r="DJ164" s="123"/>
      <c r="DK164" s="123"/>
      <c r="DL164" s="123"/>
      <c r="DM164" s="123"/>
      <c r="DN164" s="123"/>
      <c r="DO164" s="123"/>
      <c r="DP164" s="123"/>
      <c r="DQ164" s="123"/>
    </row>
    <row r="165" spans="1:121" ht="12.75">
      <c r="A165" s="125"/>
      <c r="B165" s="121"/>
      <c r="C165" s="122" t="str">
        <f t="shared" si="6"/>
        <v> --</v>
      </c>
      <c r="D165" s="123"/>
      <c r="E165" s="123"/>
      <c r="F165" s="123"/>
      <c r="G165" s="123"/>
      <c r="H165" s="126" t="str">
        <f t="shared" si="7"/>
        <v>-</v>
      </c>
      <c r="I165" s="126" t="str">
        <f t="shared" si="8"/>
        <v>-</v>
      </c>
      <c r="J165" s="127"/>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c r="AN165" s="123"/>
      <c r="AO165" s="123"/>
      <c r="AP165" s="123"/>
      <c r="AQ165" s="123"/>
      <c r="AR165" s="123"/>
      <c r="AS165" s="123"/>
      <c r="AT165" s="123"/>
      <c r="AU165" s="123"/>
      <c r="AV165" s="123"/>
      <c r="AW165" s="123"/>
      <c r="AX165" s="123"/>
      <c r="AY165" s="123"/>
      <c r="AZ165" s="123"/>
      <c r="BA165" s="123"/>
      <c r="BB165" s="123"/>
      <c r="BC165" s="123"/>
      <c r="BD165" s="123"/>
      <c r="BE165" s="123"/>
      <c r="BF165" s="123"/>
      <c r="BG165" s="123"/>
      <c r="BH165" s="123"/>
      <c r="BI165" s="123"/>
      <c r="BJ165" s="123"/>
      <c r="BK165" s="123"/>
      <c r="BL165" s="123"/>
      <c r="BM165" s="123"/>
      <c r="BN165" s="123"/>
      <c r="BO165" s="123"/>
      <c r="BP165" s="123"/>
      <c r="BQ165" s="123"/>
      <c r="BR165" s="123"/>
      <c r="BS165" s="123"/>
      <c r="BT165" s="123"/>
      <c r="BU165" s="123"/>
      <c r="BV165" s="123"/>
      <c r="BW165" s="123"/>
      <c r="BX165" s="123"/>
      <c r="BY165" s="123"/>
      <c r="BZ165" s="123"/>
      <c r="CA165" s="123"/>
      <c r="CB165" s="123"/>
      <c r="CC165" s="123"/>
      <c r="CD165" s="123"/>
      <c r="CE165" s="123"/>
      <c r="CF165" s="123"/>
      <c r="CG165" s="123"/>
      <c r="CH165" s="123"/>
      <c r="CI165" s="123"/>
      <c r="CJ165" s="123"/>
      <c r="CK165" s="123"/>
      <c r="CL165" s="123"/>
      <c r="CM165" s="123"/>
      <c r="CN165" s="123"/>
      <c r="CO165" s="123"/>
      <c r="CP165" s="123"/>
      <c r="CQ165" s="123"/>
      <c r="CR165" s="123"/>
      <c r="CS165" s="123"/>
      <c r="CT165" s="123"/>
      <c r="CU165" s="123"/>
      <c r="CV165" s="123"/>
      <c r="CW165" s="123"/>
      <c r="CX165" s="123"/>
      <c r="CY165" s="123"/>
      <c r="CZ165" s="123"/>
      <c r="DA165" s="123"/>
      <c r="DB165" s="123"/>
      <c r="DC165" s="123"/>
      <c r="DD165" s="123"/>
      <c r="DE165" s="123"/>
      <c r="DF165" s="123"/>
      <c r="DG165" s="123"/>
      <c r="DH165" s="123"/>
      <c r="DI165" s="123"/>
      <c r="DJ165" s="123"/>
      <c r="DK165" s="123"/>
      <c r="DL165" s="123"/>
      <c r="DM165" s="123"/>
      <c r="DN165" s="123"/>
      <c r="DO165" s="123"/>
      <c r="DP165" s="123"/>
      <c r="DQ165" s="123"/>
    </row>
    <row r="166" spans="1:121" ht="12.75">
      <c r="A166" s="125"/>
      <c r="B166" s="121"/>
      <c r="C166" s="122" t="str">
        <f t="shared" si="6"/>
        <v> --</v>
      </c>
      <c r="D166" s="123"/>
      <c r="E166" s="123"/>
      <c r="F166" s="123"/>
      <c r="G166" s="123"/>
      <c r="H166" s="126" t="str">
        <f t="shared" si="7"/>
        <v>-</v>
      </c>
      <c r="I166" s="126" t="str">
        <f t="shared" si="8"/>
        <v>-</v>
      </c>
      <c r="J166" s="127"/>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23"/>
      <c r="BS166" s="123"/>
      <c r="BT166" s="123"/>
      <c r="BU166" s="123"/>
      <c r="BV166" s="123"/>
      <c r="BW166" s="123"/>
      <c r="BX166" s="123"/>
      <c r="BY166" s="123"/>
      <c r="BZ166" s="123"/>
      <c r="CA166" s="123"/>
      <c r="CB166" s="123"/>
      <c r="CC166" s="123"/>
      <c r="CD166" s="123"/>
      <c r="CE166" s="123"/>
      <c r="CF166" s="123"/>
      <c r="CG166" s="123"/>
      <c r="CH166" s="123"/>
      <c r="CI166" s="123"/>
      <c r="CJ166" s="123"/>
      <c r="CK166" s="123"/>
      <c r="CL166" s="123"/>
      <c r="CM166" s="123"/>
      <c r="CN166" s="123"/>
      <c r="CO166" s="123"/>
      <c r="CP166" s="123"/>
      <c r="CQ166" s="123"/>
      <c r="CR166" s="123"/>
      <c r="CS166" s="123"/>
      <c r="CT166" s="123"/>
      <c r="CU166" s="123"/>
      <c r="CV166" s="123"/>
      <c r="CW166" s="123"/>
      <c r="CX166" s="123"/>
      <c r="CY166" s="123"/>
      <c r="CZ166" s="123"/>
      <c r="DA166" s="123"/>
      <c r="DB166" s="123"/>
      <c r="DC166" s="123"/>
      <c r="DD166" s="123"/>
      <c r="DE166" s="123"/>
      <c r="DF166" s="123"/>
      <c r="DG166" s="123"/>
      <c r="DH166" s="123"/>
      <c r="DI166" s="123"/>
      <c r="DJ166" s="123"/>
      <c r="DK166" s="123"/>
      <c r="DL166" s="123"/>
      <c r="DM166" s="123"/>
      <c r="DN166" s="123"/>
      <c r="DO166" s="123"/>
      <c r="DP166" s="123"/>
      <c r="DQ166" s="123"/>
    </row>
    <row r="167" spans="1:121" ht="12.75">
      <c r="A167" s="125"/>
      <c r="B167" s="121"/>
      <c r="C167" s="122" t="str">
        <f t="shared" si="6"/>
        <v> --</v>
      </c>
      <c r="D167" s="123"/>
      <c r="E167" s="123"/>
      <c r="F167" s="123"/>
      <c r="G167" s="123"/>
      <c r="H167" s="126" t="str">
        <f t="shared" si="7"/>
        <v>-</v>
      </c>
      <c r="I167" s="126" t="str">
        <f t="shared" si="8"/>
        <v>-</v>
      </c>
      <c r="J167" s="127"/>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c r="BI167" s="123"/>
      <c r="BJ167" s="123"/>
      <c r="BK167" s="123"/>
      <c r="BL167" s="123"/>
      <c r="BM167" s="123"/>
      <c r="BN167" s="123"/>
      <c r="BO167" s="123"/>
      <c r="BP167" s="123"/>
      <c r="BQ167" s="123"/>
      <c r="BR167" s="123"/>
      <c r="BS167" s="123"/>
      <c r="BT167" s="123"/>
      <c r="BU167" s="123"/>
      <c r="BV167" s="123"/>
      <c r="BW167" s="123"/>
      <c r="BX167" s="123"/>
      <c r="BY167" s="123"/>
      <c r="BZ167" s="123"/>
      <c r="CA167" s="123"/>
      <c r="CB167" s="123"/>
      <c r="CC167" s="123"/>
      <c r="CD167" s="123"/>
      <c r="CE167" s="123"/>
      <c r="CF167" s="123"/>
      <c r="CG167" s="123"/>
      <c r="CH167" s="123"/>
      <c r="CI167" s="123"/>
      <c r="CJ167" s="123"/>
      <c r="CK167" s="123"/>
      <c r="CL167" s="123"/>
      <c r="CM167" s="123"/>
      <c r="CN167" s="123"/>
      <c r="CO167" s="123"/>
      <c r="CP167" s="123"/>
      <c r="CQ167" s="123"/>
      <c r="CR167" s="123"/>
      <c r="CS167" s="123"/>
      <c r="CT167" s="123"/>
      <c r="CU167" s="123"/>
      <c r="CV167" s="123"/>
      <c r="CW167" s="123"/>
      <c r="CX167" s="123"/>
      <c r="CY167" s="123"/>
      <c r="CZ167" s="123"/>
      <c r="DA167" s="123"/>
      <c r="DB167" s="123"/>
      <c r="DC167" s="123"/>
      <c r="DD167" s="123"/>
      <c r="DE167" s="123"/>
      <c r="DF167" s="123"/>
      <c r="DG167" s="123"/>
      <c r="DH167" s="123"/>
      <c r="DI167" s="123"/>
      <c r="DJ167" s="123"/>
      <c r="DK167" s="123"/>
      <c r="DL167" s="123"/>
      <c r="DM167" s="123"/>
      <c r="DN167" s="123"/>
      <c r="DO167" s="123"/>
      <c r="DP167" s="123"/>
      <c r="DQ167" s="123"/>
    </row>
    <row r="168" spans="1:121" ht="12.75">
      <c r="A168" s="125"/>
      <c r="B168" s="121"/>
      <c r="C168" s="122" t="str">
        <f t="shared" si="6"/>
        <v> --</v>
      </c>
      <c r="D168" s="123"/>
      <c r="E168" s="123"/>
      <c r="F168" s="123"/>
      <c r="G168" s="123"/>
      <c r="H168" s="126" t="str">
        <f t="shared" si="7"/>
        <v>-</v>
      </c>
      <c r="I168" s="126" t="str">
        <f t="shared" si="8"/>
        <v>-</v>
      </c>
      <c r="J168" s="127"/>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c r="AN168" s="123"/>
      <c r="AO168" s="123"/>
      <c r="AP168" s="123"/>
      <c r="AQ168" s="123"/>
      <c r="AR168" s="123"/>
      <c r="AS168" s="123"/>
      <c r="AT168" s="123"/>
      <c r="AU168" s="123"/>
      <c r="AV168" s="123"/>
      <c r="AW168" s="123"/>
      <c r="AX168" s="123"/>
      <c r="AY168" s="123"/>
      <c r="AZ168" s="123"/>
      <c r="BA168" s="123"/>
      <c r="BB168" s="123"/>
      <c r="BC168" s="123"/>
      <c r="BD168" s="123"/>
      <c r="BE168" s="123"/>
      <c r="BF168" s="123"/>
      <c r="BG168" s="123"/>
      <c r="BH168" s="123"/>
      <c r="BI168" s="123"/>
      <c r="BJ168" s="123"/>
      <c r="BK168" s="123"/>
      <c r="BL168" s="123"/>
      <c r="BM168" s="123"/>
      <c r="BN168" s="123"/>
      <c r="BO168" s="123"/>
      <c r="BP168" s="123"/>
      <c r="BQ168" s="123"/>
      <c r="BR168" s="123"/>
      <c r="BS168" s="123"/>
      <c r="BT168" s="123"/>
      <c r="BU168" s="123"/>
      <c r="BV168" s="123"/>
      <c r="BW168" s="123"/>
      <c r="BX168" s="123"/>
      <c r="BY168" s="123"/>
      <c r="BZ168" s="123"/>
      <c r="CA168" s="123"/>
      <c r="CB168" s="123"/>
      <c r="CC168" s="123"/>
      <c r="CD168" s="123"/>
      <c r="CE168" s="123"/>
      <c r="CF168" s="123"/>
      <c r="CG168" s="123"/>
      <c r="CH168" s="123"/>
      <c r="CI168" s="123"/>
      <c r="CJ168" s="123"/>
      <c r="CK168" s="123"/>
      <c r="CL168" s="123"/>
      <c r="CM168" s="123"/>
      <c r="CN168" s="123"/>
      <c r="CO168" s="123"/>
      <c r="CP168" s="123"/>
      <c r="CQ168" s="123"/>
      <c r="CR168" s="123"/>
      <c r="CS168" s="123"/>
      <c r="CT168" s="123"/>
      <c r="CU168" s="123"/>
      <c r="CV168" s="123"/>
      <c r="CW168" s="123"/>
      <c r="CX168" s="123"/>
      <c r="CY168" s="123"/>
      <c r="CZ168" s="123"/>
      <c r="DA168" s="123"/>
      <c r="DB168" s="123"/>
      <c r="DC168" s="123"/>
      <c r="DD168" s="123"/>
      <c r="DE168" s="123"/>
      <c r="DF168" s="123"/>
      <c r="DG168" s="123"/>
      <c r="DH168" s="123"/>
      <c r="DI168" s="123"/>
      <c r="DJ168" s="123"/>
      <c r="DK168" s="123"/>
      <c r="DL168" s="123"/>
      <c r="DM168" s="123"/>
      <c r="DN168" s="123"/>
      <c r="DO168" s="123"/>
      <c r="DP168" s="123"/>
      <c r="DQ168" s="123"/>
    </row>
    <row r="169" spans="1:121" ht="12.75">
      <c r="A169" s="125"/>
      <c r="B169" s="121"/>
      <c r="C169" s="122" t="str">
        <f t="shared" si="6"/>
        <v> --</v>
      </c>
      <c r="D169" s="123"/>
      <c r="E169" s="123"/>
      <c r="F169" s="123"/>
      <c r="G169" s="123"/>
      <c r="H169" s="126" t="str">
        <f t="shared" si="7"/>
        <v>-</v>
      </c>
      <c r="I169" s="126" t="str">
        <f t="shared" si="8"/>
        <v>-</v>
      </c>
      <c r="J169" s="127"/>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c r="AW169" s="123"/>
      <c r="AX169" s="123"/>
      <c r="AY169" s="123"/>
      <c r="AZ169" s="123"/>
      <c r="BA169" s="123"/>
      <c r="BB169" s="123"/>
      <c r="BC169" s="123"/>
      <c r="BD169" s="123"/>
      <c r="BE169" s="123"/>
      <c r="BF169" s="123"/>
      <c r="BG169" s="123"/>
      <c r="BH169" s="123"/>
      <c r="BI169" s="123"/>
      <c r="BJ169" s="123"/>
      <c r="BK169" s="123"/>
      <c r="BL169" s="123"/>
      <c r="BM169" s="123"/>
      <c r="BN169" s="123"/>
      <c r="BO169" s="123"/>
      <c r="BP169" s="123"/>
      <c r="BQ169" s="123"/>
      <c r="BR169" s="123"/>
      <c r="BS169" s="123"/>
      <c r="BT169" s="123"/>
      <c r="BU169" s="123"/>
      <c r="BV169" s="123"/>
      <c r="BW169" s="123"/>
      <c r="BX169" s="123"/>
      <c r="BY169" s="123"/>
      <c r="BZ169" s="123"/>
      <c r="CA169" s="123"/>
      <c r="CB169" s="123"/>
      <c r="CC169" s="123"/>
      <c r="CD169" s="123"/>
      <c r="CE169" s="123"/>
      <c r="CF169" s="123"/>
      <c r="CG169" s="123"/>
      <c r="CH169" s="123"/>
      <c r="CI169" s="123"/>
      <c r="CJ169" s="123"/>
      <c r="CK169" s="123"/>
      <c r="CL169" s="123"/>
      <c r="CM169" s="123"/>
      <c r="CN169" s="123"/>
      <c r="CO169" s="123"/>
      <c r="CP169" s="123"/>
      <c r="CQ169" s="123"/>
      <c r="CR169" s="123"/>
      <c r="CS169" s="123"/>
      <c r="CT169" s="123"/>
      <c r="CU169" s="123"/>
      <c r="CV169" s="123"/>
      <c r="CW169" s="123"/>
      <c r="CX169" s="123"/>
      <c r="CY169" s="123"/>
      <c r="CZ169" s="123"/>
      <c r="DA169" s="123"/>
      <c r="DB169" s="123"/>
      <c r="DC169" s="123"/>
      <c r="DD169" s="123"/>
      <c r="DE169" s="123"/>
      <c r="DF169" s="123"/>
      <c r="DG169" s="123"/>
      <c r="DH169" s="123"/>
      <c r="DI169" s="123"/>
      <c r="DJ169" s="123"/>
      <c r="DK169" s="123"/>
      <c r="DL169" s="123"/>
      <c r="DM169" s="123"/>
      <c r="DN169" s="123"/>
      <c r="DO169" s="123"/>
      <c r="DP169" s="123"/>
      <c r="DQ169" s="123"/>
    </row>
    <row r="170" spans="1:121" ht="12.75">
      <c r="A170" s="125"/>
      <c r="B170" s="121"/>
      <c r="C170" s="122" t="str">
        <f t="shared" si="6"/>
        <v> --</v>
      </c>
      <c r="D170" s="123"/>
      <c r="E170" s="123"/>
      <c r="F170" s="123"/>
      <c r="G170" s="123"/>
      <c r="H170" s="126" t="str">
        <f t="shared" si="7"/>
        <v>-</v>
      </c>
      <c r="I170" s="126" t="str">
        <f t="shared" si="8"/>
        <v>-</v>
      </c>
      <c r="J170" s="127"/>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3"/>
      <c r="AY170" s="123"/>
      <c r="AZ170" s="123"/>
      <c r="BA170" s="123"/>
      <c r="BB170" s="123"/>
      <c r="BC170" s="123"/>
      <c r="BD170" s="123"/>
      <c r="BE170" s="123"/>
      <c r="BF170" s="123"/>
      <c r="BG170" s="123"/>
      <c r="BH170" s="123"/>
      <c r="BI170" s="123"/>
      <c r="BJ170" s="123"/>
      <c r="BK170" s="123"/>
      <c r="BL170" s="123"/>
      <c r="BM170" s="123"/>
      <c r="BN170" s="123"/>
      <c r="BO170" s="123"/>
      <c r="BP170" s="123"/>
      <c r="BQ170" s="123"/>
      <c r="BR170" s="123"/>
      <c r="BS170" s="123"/>
      <c r="BT170" s="123"/>
      <c r="BU170" s="123"/>
      <c r="BV170" s="123"/>
      <c r="BW170" s="123"/>
      <c r="BX170" s="123"/>
      <c r="BY170" s="123"/>
      <c r="BZ170" s="123"/>
      <c r="CA170" s="123"/>
      <c r="CB170" s="123"/>
      <c r="CC170" s="123"/>
      <c r="CD170" s="123"/>
      <c r="CE170" s="123"/>
      <c r="CF170" s="123"/>
      <c r="CG170" s="123"/>
      <c r="CH170" s="123"/>
      <c r="CI170" s="123"/>
      <c r="CJ170" s="123"/>
      <c r="CK170" s="123"/>
      <c r="CL170" s="123"/>
      <c r="CM170" s="123"/>
      <c r="CN170" s="123"/>
      <c r="CO170" s="123"/>
      <c r="CP170" s="123"/>
      <c r="CQ170" s="123"/>
      <c r="CR170" s="123"/>
      <c r="CS170" s="123"/>
      <c r="CT170" s="123"/>
      <c r="CU170" s="123"/>
      <c r="CV170" s="123"/>
      <c r="CW170" s="123"/>
      <c r="CX170" s="123"/>
      <c r="CY170" s="123"/>
      <c r="CZ170" s="123"/>
      <c r="DA170" s="123"/>
      <c r="DB170" s="123"/>
      <c r="DC170" s="123"/>
      <c r="DD170" s="123"/>
      <c r="DE170" s="123"/>
      <c r="DF170" s="123"/>
      <c r="DG170" s="123"/>
      <c r="DH170" s="123"/>
      <c r="DI170" s="123"/>
      <c r="DJ170" s="123"/>
      <c r="DK170" s="123"/>
      <c r="DL170" s="123"/>
      <c r="DM170" s="123"/>
      <c r="DN170" s="123"/>
      <c r="DO170" s="123"/>
      <c r="DP170" s="123"/>
      <c r="DQ170" s="123"/>
    </row>
    <row r="171" spans="1:121" ht="12.75">
      <c r="A171" s="125"/>
      <c r="B171" s="121"/>
      <c r="C171" s="122" t="str">
        <f t="shared" si="6"/>
        <v> --</v>
      </c>
      <c r="D171" s="123"/>
      <c r="E171" s="123"/>
      <c r="F171" s="123"/>
      <c r="G171" s="123"/>
      <c r="H171" s="126" t="str">
        <f t="shared" si="7"/>
        <v>-</v>
      </c>
      <c r="I171" s="126" t="str">
        <f t="shared" si="8"/>
        <v>-</v>
      </c>
      <c r="J171" s="127"/>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c r="AN171" s="123"/>
      <c r="AO171" s="123"/>
      <c r="AP171" s="123"/>
      <c r="AQ171" s="123"/>
      <c r="AR171" s="123"/>
      <c r="AS171" s="123"/>
      <c r="AT171" s="123"/>
      <c r="AU171" s="123"/>
      <c r="AV171" s="123"/>
      <c r="AW171" s="123"/>
      <c r="AX171" s="123"/>
      <c r="AY171" s="123"/>
      <c r="AZ171" s="123"/>
      <c r="BA171" s="123"/>
      <c r="BB171" s="123"/>
      <c r="BC171" s="123"/>
      <c r="BD171" s="123"/>
      <c r="BE171" s="123"/>
      <c r="BF171" s="123"/>
      <c r="BG171" s="123"/>
      <c r="BH171" s="123"/>
      <c r="BI171" s="123"/>
      <c r="BJ171" s="123"/>
      <c r="BK171" s="123"/>
      <c r="BL171" s="123"/>
      <c r="BM171" s="123"/>
      <c r="BN171" s="123"/>
      <c r="BO171" s="123"/>
      <c r="BP171" s="123"/>
      <c r="BQ171" s="123"/>
      <c r="BR171" s="123"/>
      <c r="BS171" s="123"/>
      <c r="BT171" s="123"/>
      <c r="BU171" s="123"/>
      <c r="BV171" s="123"/>
      <c r="BW171" s="123"/>
      <c r="BX171" s="123"/>
      <c r="BY171" s="123"/>
      <c r="BZ171" s="123"/>
      <c r="CA171" s="123"/>
      <c r="CB171" s="123"/>
      <c r="CC171" s="123"/>
      <c r="CD171" s="123"/>
      <c r="CE171" s="123"/>
      <c r="CF171" s="123"/>
      <c r="CG171" s="123"/>
      <c r="CH171" s="123"/>
      <c r="CI171" s="123"/>
      <c r="CJ171" s="123"/>
      <c r="CK171" s="123"/>
      <c r="CL171" s="123"/>
      <c r="CM171" s="123"/>
      <c r="CN171" s="123"/>
      <c r="CO171" s="123"/>
      <c r="CP171" s="123"/>
      <c r="CQ171" s="123"/>
      <c r="CR171" s="123"/>
      <c r="CS171" s="123"/>
      <c r="CT171" s="123"/>
      <c r="CU171" s="123"/>
      <c r="CV171" s="123"/>
      <c r="CW171" s="123"/>
      <c r="CX171" s="123"/>
      <c r="CY171" s="123"/>
      <c r="CZ171" s="123"/>
      <c r="DA171" s="123"/>
      <c r="DB171" s="123"/>
      <c r="DC171" s="123"/>
      <c r="DD171" s="123"/>
      <c r="DE171" s="123"/>
      <c r="DF171" s="123"/>
      <c r="DG171" s="123"/>
      <c r="DH171" s="123"/>
      <c r="DI171" s="123"/>
      <c r="DJ171" s="123"/>
      <c r="DK171" s="123"/>
      <c r="DL171" s="123"/>
      <c r="DM171" s="123"/>
      <c r="DN171" s="123"/>
      <c r="DO171" s="123"/>
      <c r="DP171" s="123"/>
      <c r="DQ171" s="123"/>
    </row>
    <row r="172" spans="1:121" ht="12.75">
      <c r="A172" s="125"/>
      <c r="B172" s="121"/>
      <c r="C172" s="122" t="str">
        <f t="shared" si="6"/>
        <v> --</v>
      </c>
      <c r="D172" s="123"/>
      <c r="E172" s="123"/>
      <c r="F172" s="123"/>
      <c r="G172" s="123"/>
      <c r="H172" s="126" t="str">
        <f t="shared" si="7"/>
        <v>-</v>
      </c>
      <c r="I172" s="126" t="str">
        <f t="shared" si="8"/>
        <v>-</v>
      </c>
      <c r="J172" s="127"/>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123"/>
      <c r="AV172" s="123"/>
      <c r="AW172" s="123"/>
      <c r="AX172" s="123"/>
      <c r="AY172" s="123"/>
      <c r="AZ172" s="123"/>
      <c r="BA172" s="123"/>
      <c r="BB172" s="123"/>
      <c r="BC172" s="123"/>
      <c r="BD172" s="123"/>
      <c r="BE172" s="123"/>
      <c r="BF172" s="123"/>
      <c r="BG172" s="123"/>
      <c r="BH172" s="123"/>
      <c r="BI172" s="123"/>
      <c r="BJ172" s="123"/>
      <c r="BK172" s="123"/>
      <c r="BL172" s="123"/>
      <c r="BM172" s="123"/>
      <c r="BN172" s="123"/>
      <c r="BO172" s="123"/>
      <c r="BP172" s="123"/>
      <c r="BQ172" s="123"/>
      <c r="BR172" s="123"/>
      <c r="BS172" s="123"/>
      <c r="BT172" s="123"/>
      <c r="BU172" s="123"/>
      <c r="BV172" s="123"/>
      <c r="BW172" s="123"/>
      <c r="BX172" s="123"/>
      <c r="BY172" s="123"/>
      <c r="BZ172" s="123"/>
      <c r="CA172" s="123"/>
      <c r="CB172" s="123"/>
      <c r="CC172" s="123"/>
      <c r="CD172" s="123"/>
      <c r="CE172" s="123"/>
      <c r="CF172" s="123"/>
      <c r="CG172" s="123"/>
      <c r="CH172" s="123"/>
      <c r="CI172" s="123"/>
      <c r="CJ172" s="123"/>
      <c r="CK172" s="123"/>
      <c r="CL172" s="123"/>
      <c r="CM172" s="123"/>
      <c r="CN172" s="123"/>
      <c r="CO172" s="123"/>
      <c r="CP172" s="123"/>
      <c r="CQ172" s="123"/>
      <c r="CR172" s="123"/>
      <c r="CS172" s="123"/>
      <c r="CT172" s="123"/>
      <c r="CU172" s="123"/>
      <c r="CV172" s="123"/>
      <c r="CW172" s="123"/>
      <c r="CX172" s="123"/>
      <c r="CY172" s="123"/>
      <c r="CZ172" s="123"/>
      <c r="DA172" s="123"/>
      <c r="DB172" s="123"/>
      <c r="DC172" s="123"/>
      <c r="DD172" s="123"/>
      <c r="DE172" s="123"/>
      <c r="DF172" s="123"/>
      <c r="DG172" s="123"/>
      <c r="DH172" s="123"/>
      <c r="DI172" s="123"/>
      <c r="DJ172" s="123"/>
      <c r="DK172" s="123"/>
      <c r="DL172" s="123"/>
      <c r="DM172" s="123"/>
      <c r="DN172" s="123"/>
      <c r="DO172" s="123"/>
      <c r="DP172" s="123"/>
      <c r="DQ172" s="123"/>
    </row>
    <row r="173" spans="1:121" ht="12.75">
      <c r="A173" s="125"/>
      <c r="B173" s="121"/>
      <c r="C173" s="122" t="str">
        <f t="shared" si="6"/>
        <v> --</v>
      </c>
      <c r="D173" s="123"/>
      <c r="E173" s="123"/>
      <c r="F173" s="123"/>
      <c r="G173" s="123"/>
      <c r="H173" s="126" t="str">
        <f t="shared" si="7"/>
        <v>-</v>
      </c>
      <c r="I173" s="126" t="str">
        <f t="shared" si="8"/>
        <v>-</v>
      </c>
      <c r="J173" s="127"/>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c r="AN173" s="123"/>
      <c r="AO173" s="123"/>
      <c r="AP173" s="123"/>
      <c r="AQ173" s="123"/>
      <c r="AR173" s="123"/>
      <c r="AS173" s="123"/>
      <c r="AT173" s="123"/>
      <c r="AU173" s="123"/>
      <c r="AV173" s="123"/>
      <c r="AW173" s="123"/>
      <c r="AX173" s="123"/>
      <c r="AY173" s="123"/>
      <c r="AZ173" s="123"/>
      <c r="BA173" s="123"/>
      <c r="BB173" s="123"/>
      <c r="BC173" s="123"/>
      <c r="BD173" s="123"/>
      <c r="BE173" s="123"/>
      <c r="BF173" s="123"/>
      <c r="BG173" s="123"/>
      <c r="BH173" s="123"/>
      <c r="BI173" s="123"/>
      <c r="BJ173" s="123"/>
      <c r="BK173" s="123"/>
      <c r="BL173" s="123"/>
      <c r="BM173" s="123"/>
      <c r="BN173" s="123"/>
      <c r="BO173" s="123"/>
      <c r="BP173" s="123"/>
      <c r="BQ173" s="123"/>
      <c r="BR173" s="123"/>
      <c r="BS173" s="123"/>
      <c r="BT173" s="123"/>
      <c r="BU173" s="123"/>
      <c r="BV173" s="123"/>
      <c r="BW173" s="123"/>
      <c r="BX173" s="123"/>
      <c r="BY173" s="123"/>
      <c r="BZ173" s="123"/>
      <c r="CA173" s="123"/>
      <c r="CB173" s="123"/>
      <c r="CC173" s="123"/>
      <c r="CD173" s="123"/>
      <c r="CE173" s="123"/>
      <c r="CF173" s="123"/>
      <c r="CG173" s="123"/>
      <c r="CH173" s="123"/>
      <c r="CI173" s="123"/>
      <c r="CJ173" s="123"/>
      <c r="CK173" s="123"/>
      <c r="CL173" s="123"/>
      <c r="CM173" s="123"/>
      <c r="CN173" s="123"/>
      <c r="CO173" s="123"/>
      <c r="CP173" s="123"/>
      <c r="CQ173" s="123"/>
      <c r="CR173" s="123"/>
      <c r="CS173" s="123"/>
      <c r="CT173" s="123"/>
      <c r="CU173" s="123"/>
      <c r="CV173" s="123"/>
      <c r="CW173" s="123"/>
      <c r="CX173" s="123"/>
      <c r="CY173" s="123"/>
      <c r="CZ173" s="123"/>
      <c r="DA173" s="123"/>
      <c r="DB173" s="123"/>
      <c r="DC173" s="123"/>
      <c r="DD173" s="123"/>
      <c r="DE173" s="123"/>
      <c r="DF173" s="123"/>
      <c r="DG173" s="123"/>
      <c r="DH173" s="123"/>
      <c r="DI173" s="123"/>
      <c r="DJ173" s="123"/>
      <c r="DK173" s="123"/>
      <c r="DL173" s="123"/>
      <c r="DM173" s="123"/>
      <c r="DN173" s="123"/>
      <c r="DO173" s="123"/>
      <c r="DP173" s="123"/>
      <c r="DQ173" s="123"/>
    </row>
    <row r="174" spans="1:121" ht="12.75">
      <c r="A174" s="125"/>
      <c r="B174" s="121"/>
      <c r="C174" s="122" t="str">
        <f t="shared" si="6"/>
        <v> --</v>
      </c>
      <c r="D174" s="123"/>
      <c r="E174" s="123"/>
      <c r="F174" s="123"/>
      <c r="G174" s="123"/>
      <c r="H174" s="126" t="str">
        <f t="shared" si="7"/>
        <v>-</v>
      </c>
      <c r="I174" s="126" t="str">
        <f t="shared" si="8"/>
        <v>-</v>
      </c>
      <c r="J174" s="127"/>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c r="AN174" s="123"/>
      <c r="AO174" s="123"/>
      <c r="AP174" s="123"/>
      <c r="AQ174" s="123"/>
      <c r="AR174" s="123"/>
      <c r="AS174" s="123"/>
      <c r="AT174" s="123"/>
      <c r="AU174" s="123"/>
      <c r="AV174" s="123"/>
      <c r="AW174" s="123"/>
      <c r="AX174" s="123"/>
      <c r="AY174" s="123"/>
      <c r="AZ174" s="123"/>
      <c r="BA174" s="123"/>
      <c r="BB174" s="123"/>
      <c r="BC174" s="123"/>
      <c r="BD174" s="123"/>
      <c r="BE174" s="123"/>
      <c r="BF174" s="123"/>
      <c r="BG174" s="123"/>
      <c r="BH174" s="123"/>
      <c r="BI174" s="123"/>
      <c r="BJ174" s="123"/>
      <c r="BK174" s="123"/>
      <c r="BL174" s="123"/>
      <c r="BM174" s="123"/>
      <c r="BN174" s="123"/>
      <c r="BO174" s="123"/>
      <c r="BP174" s="123"/>
      <c r="BQ174" s="123"/>
      <c r="BR174" s="123"/>
      <c r="BS174" s="123"/>
      <c r="BT174" s="123"/>
      <c r="BU174" s="123"/>
      <c r="BV174" s="123"/>
      <c r="BW174" s="123"/>
      <c r="BX174" s="123"/>
      <c r="BY174" s="123"/>
      <c r="BZ174" s="123"/>
      <c r="CA174" s="123"/>
      <c r="CB174" s="123"/>
      <c r="CC174" s="123"/>
      <c r="CD174" s="123"/>
      <c r="CE174" s="123"/>
      <c r="CF174" s="123"/>
      <c r="CG174" s="123"/>
      <c r="CH174" s="123"/>
      <c r="CI174" s="123"/>
      <c r="CJ174" s="123"/>
      <c r="CK174" s="123"/>
      <c r="CL174" s="123"/>
      <c r="CM174" s="123"/>
      <c r="CN174" s="123"/>
      <c r="CO174" s="123"/>
      <c r="CP174" s="123"/>
      <c r="CQ174" s="123"/>
      <c r="CR174" s="123"/>
      <c r="CS174" s="123"/>
      <c r="CT174" s="123"/>
      <c r="CU174" s="123"/>
      <c r="CV174" s="123"/>
      <c r="CW174" s="123"/>
      <c r="CX174" s="123"/>
      <c r="CY174" s="123"/>
      <c r="CZ174" s="123"/>
      <c r="DA174" s="123"/>
      <c r="DB174" s="123"/>
      <c r="DC174" s="123"/>
      <c r="DD174" s="123"/>
      <c r="DE174" s="123"/>
      <c r="DF174" s="123"/>
      <c r="DG174" s="123"/>
      <c r="DH174" s="123"/>
      <c r="DI174" s="123"/>
      <c r="DJ174" s="123"/>
      <c r="DK174" s="123"/>
      <c r="DL174" s="123"/>
      <c r="DM174" s="123"/>
      <c r="DN174" s="123"/>
      <c r="DO174" s="123"/>
      <c r="DP174" s="123"/>
      <c r="DQ174" s="123"/>
    </row>
    <row r="175" spans="1:121" ht="12.75">
      <c r="A175" s="125"/>
      <c r="B175" s="121"/>
      <c r="C175" s="122" t="str">
        <f t="shared" si="6"/>
        <v> --</v>
      </c>
      <c r="D175" s="123"/>
      <c r="E175" s="123"/>
      <c r="F175" s="123"/>
      <c r="G175" s="123"/>
      <c r="H175" s="126" t="str">
        <f t="shared" si="7"/>
        <v>-</v>
      </c>
      <c r="I175" s="126" t="str">
        <f t="shared" si="8"/>
        <v>-</v>
      </c>
      <c r="J175" s="127"/>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c r="AN175" s="123"/>
      <c r="AO175" s="123"/>
      <c r="AP175" s="123"/>
      <c r="AQ175" s="123"/>
      <c r="AR175" s="123"/>
      <c r="AS175" s="123"/>
      <c r="AT175" s="123"/>
      <c r="AU175" s="123"/>
      <c r="AV175" s="123"/>
      <c r="AW175" s="123"/>
      <c r="AX175" s="123"/>
      <c r="AY175" s="123"/>
      <c r="AZ175" s="123"/>
      <c r="BA175" s="123"/>
      <c r="BB175" s="123"/>
      <c r="BC175" s="123"/>
      <c r="BD175" s="123"/>
      <c r="BE175" s="123"/>
      <c r="BF175" s="123"/>
      <c r="BG175" s="123"/>
      <c r="BH175" s="123"/>
      <c r="BI175" s="123"/>
      <c r="BJ175" s="123"/>
      <c r="BK175" s="123"/>
      <c r="BL175" s="123"/>
      <c r="BM175" s="123"/>
      <c r="BN175" s="123"/>
      <c r="BO175" s="123"/>
      <c r="BP175" s="123"/>
      <c r="BQ175" s="123"/>
      <c r="BR175" s="123"/>
      <c r="BS175" s="123"/>
      <c r="BT175" s="123"/>
      <c r="BU175" s="123"/>
      <c r="BV175" s="123"/>
      <c r="BW175" s="123"/>
      <c r="BX175" s="123"/>
      <c r="BY175" s="123"/>
      <c r="BZ175" s="123"/>
      <c r="CA175" s="123"/>
      <c r="CB175" s="123"/>
      <c r="CC175" s="123"/>
      <c r="CD175" s="123"/>
      <c r="CE175" s="123"/>
      <c r="CF175" s="123"/>
      <c r="CG175" s="123"/>
      <c r="CH175" s="123"/>
      <c r="CI175" s="123"/>
      <c r="CJ175" s="123"/>
      <c r="CK175" s="123"/>
      <c r="CL175" s="123"/>
      <c r="CM175" s="123"/>
      <c r="CN175" s="123"/>
      <c r="CO175" s="123"/>
      <c r="CP175" s="123"/>
      <c r="CQ175" s="123"/>
      <c r="CR175" s="123"/>
      <c r="CS175" s="123"/>
      <c r="CT175" s="123"/>
      <c r="CU175" s="123"/>
      <c r="CV175" s="123"/>
      <c r="CW175" s="123"/>
      <c r="CX175" s="123"/>
      <c r="CY175" s="123"/>
      <c r="CZ175" s="123"/>
      <c r="DA175" s="123"/>
      <c r="DB175" s="123"/>
      <c r="DC175" s="123"/>
      <c r="DD175" s="123"/>
      <c r="DE175" s="123"/>
      <c r="DF175" s="123"/>
      <c r="DG175" s="123"/>
      <c r="DH175" s="123"/>
      <c r="DI175" s="123"/>
      <c r="DJ175" s="123"/>
      <c r="DK175" s="123"/>
      <c r="DL175" s="123"/>
      <c r="DM175" s="123"/>
      <c r="DN175" s="123"/>
      <c r="DO175" s="123"/>
      <c r="DP175" s="123"/>
      <c r="DQ175" s="123"/>
    </row>
    <row r="176" spans="1:121" ht="12.75">
      <c r="A176" s="125"/>
      <c r="B176" s="121"/>
      <c r="C176" s="122" t="str">
        <f t="shared" si="6"/>
        <v> --</v>
      </c>
      <c r="D176" s="123"/>
      <c r="E176" s="123"/>
      <c r="F176" s="123"/>
      <c r="G176" s="123"/>
      <c r="H176" s="126" t="str">
        <f t="shared" si="7"/>
        <v>-</v>
      </c>
      <c r="I176" s="126" t="str">
        <f t="shared" si="8"/>
        <v>-</v>
      </c>
      <c r="J176" s="127"/>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c r="AT176" s="123"/>
      <c r="AU176" s="123"/>
      <c r="AV176" s="123"/>
      <c r="AW176" s="123"/>
      <c r="AX176" s="123"/>
      <c r="AY176" s="123"/>
      <c r="AZ176" s="123"/>
      <c r="BA176" s="123"/>
      <c r="BB176" s="123"/>
      <c r="BC176" s="123"/>
      <c r="BD176" s="123"/>
      <c r="BE176" s="123"/>
      <c r="BF176" s="123"/>
      <c r="BG176" s="123"/>
      <c r="BH176" s="123"/>
      <c r="BI176" s="123"/>
      <c r="BJ176" s="123"/>
      <c r="BK176" s="123"/>
      <c r="BL176" s="123"/>
      <c r="BM176" s="123"/>
      <c r="BN176" s="123"/>
      <c r="BO176" s="123"/>
      <c r="BP176" s="123"/>
      <c r="BQ176" s="123"/>
      <c r="BR176" s="123"/>
      <c r="BS176" s="123"/>
      <c r="BT176" s="123"/>
      <c r="BU176" s="123"/>
      <c r="BV176" s="123"/>
      <c r="BW176" s="123"/>
      <c r="BX176" s="123"/>
      <c r="BY176" s="123"/>
      <c r="BZ176" s="123"/>
      <c r="CA176" s="123"/>
      <c r="CB176" s="123"/>
      <c r="CC176" s="123"/>
      <c r="CD176" s="123"/>
      <c r="CE176" s="123"/>
      <c r="CF176" s="123"/>
      <c r="CG176" s="123"/>
      <c r="CH176" s="123"/>
      <c r="CI176" s="123"/>
      <c r="CJ176" s="123"/>
      <c r="CK176" s="123"/>
      <c r="CL176" s="123"/>
      <c r="CM176" s="123"/>
      <c r="CN176" s="123"/>
      <c r="CO176" s="123"/>
      <c r="CP176" s="123"/>
      <c r="CQ176" s="123"/>
      <c r="CR176" s="123"/>
      <c r="CS176" s="123"/>
      <c r="CT176" s="123"/>
      <c r="CU176" s="123"/>
      <c r="CV176" s="123"/>
      <c r="CW176" s="123"/>
      <c r="CX176" s="123"/>
      <c r="CY176" s="123"/>
      <c r="CZ176" s="123"/>
      <c r="DA176" s="123"/>
      <c r="DB176" s="123"/>
      <c r="DC176" s="123"/>
      <c r="DD176" s="123"/>
      <c r="DE176" s="123"/>
      <c r="DF176" s="123"/>
      <c r="DG176" s="123"/>
      <c r="DH176" s="123"/>
      <c r="DI176" s="123"/>
      <c r="DJ176" s="123"/>
      <c r="DK176" s="123"/>
      <c r="DL176" s="123"/>
      <c r="DM176" s="123"/>
      <c r="DN176" s="123"/>
      <c r="DO176" s="123"/>
      <c r="DP176" s="123"/>
      <c r="DQ176" s="123"/>
    </row>
    <row r="177" spans="1:121" ht="12.75">
      <c r="A177" s="125"/>
      <c r="B177" s="121"/>
      <c r="C177" s="122" t="str">
        <f t="shared" si="6"/>
        <v> --</v>
      </c>
      <c r="D177" s="123"/>
      <c r="E177" s="123"/>
      <c r="F177" s="123"/>
      <c r="G177" s="123"/>
      <c r="H177" s="126" t="str">
        <f t="shared" si="7"/>
        <v>-</v>
      </c>
      <c r="I177" s="126" t="str">
        <f t="shared" si="8"/>
        <v>-</v>
      </c>
      <c r="J177" s="127"/>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123"/>
      <c r="AU177" s="123"/>
      <c r="AV177" s="123"/>
      <c r="AW177" s="123"/>
      <c r="AX177" s="123"/>
      <c r="AY177" s="123"/>
      <c r="AZ177" s="123"/>
      <c r="BA177" s="123"/>
      <c r="BB177" s="123"/>
      <c r="BC177" s="123"/>
      <c r="BD177" s="123"/>
      <c r="BE177" s="123"/>
      <c r="BF177" s="123"/>
      <c r="BG177" s="123"/>
      <c r="BH177" s="123"/>
      <c r="BI177" s="123"/>
      <c r="BJ177" s="123"/>
      <c r="BK177" s="123"/>
      <c r="BL177" s="123"/>
      <c r="BM177" s="123"/>
      <c r="BN177" s="123"/>
      <c r="BO177" s="123"/>
      <c r="BP177" s="123"/>
      <c r="BQ177" s="123"/>
      <c r="BR177" s="123"/>
      <c r="BS177" s="123"/>
      <c r="BT177" s="123"/>
      <c r="BU177" s="123"/>
      <c r="BV177" s="123"/>
      <c r="BW177" s="123"/>
      <c r="BX177" s="123"/>
      <c r="BY177" s="123"/>
      <c r="BZ177" s="123"/>
      <c r="CA177" s="123"/>
      <c r="CB177" s="123"/>
      <c r="CC177" s="123"/>
      <c r="CD177" s="123"/>
      <c r="CE177" s="123"/>
      <c r="CF177" s="123"/>
      <c r="CG177" s="123"/>
      <c r="CH177" s="123"/>
      <c r="CI177" s="123"/>
      <c r="CJ177" s="123"/>
      <c r="CK177" s="123"/>
      <c r="CL177" s="123"/>
      <c r="CM177" s="123"/>
      <c r="CN177" s="123"/>
      <c r="CO177" s="123"/>
      <c r="CP177" s="123"/>
      <c r="CQ177" s="123"/>
      <c r="CR177" s="123"/>
      <c r="CS177" s="123"/>
      <c r="CT177" s="123"/>
      <c r="CU177" s="123"/>
      <c r="CV177" s="123"/>
      <c r="CW177" s="123"/>
      <c r="CX177" s="123"/>
      <c r="CY177" s="123"/>
      <c r="CZ177" s="123"/>
      <c r="DA177" s="123"/>
      <c r="DB177" s="123"/>
      <c r="DC177" s="123"/>
      <c r="DD177" s="123"/>
      <c r="DE177" s="123"/>
      <c r="DF177" s="123"/>
      <c r="DG177" s="123"/>
      <c r="DH177" s="123"/>
      <c r="DI177" s="123"/>
      <c r="DJ177" s="123"/>
      <c r="DK177" s="123"/>
      <c r="DL177" s="123"/>
      <c r="DM177" s="123"/>
      <c r="DN177" s="123"/>
      <c r="DO177" s="123"/>
      <c r="DP177" s="123"/>
      <c r="DQ177" s="123"/>
    </row>
    <row r="178" spans="1:121" ht="12.75">
      <c r="A178" s="125"/>
      <c r="B178" s="121"/>
      <c r="C178" s="122" t="str">
        <f t="shared" si="6"/>
        <v> --</v>
      </c>
      <c r="D178" s="123"/>
      <c r="E178" s="123"/>
      <c r="F178" s="123"/>
      <c r="G178" s="123"/>
      <c r="H178" s="126" t="str">
        <f t="shared" si="7"/>
        <v>-</v>
      </c>
      <c r="I178" s="126" t="str">
        <f t="shared" si="8"/>
        <v>-</v>
      </c>
      <c r="J178" s="127"/>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c r="AN178" s="123"/>
      <c r="AO178" s="123"/>
      <c r="AP178" s="123"/>
      <c r="AQ178" s="123"/>
      <c r="AR178" s="123"/>
      <c r="AS178" s="123"/>
      <c r="AT178" s="123"/>
      <c r="AU178" s="123"/>
      <c r="AV178" s="123"/>
      <c r="AW178" s="123"/>
      <c r="AX178" s="123"/>
      <c r="AY178" s="123"/>
      <c r="AZ178" s="123"/>
      <c r="BA178" s="123"/>
      <c r="BB178" s="123"/>
      <c r="BC178" s="123"/>
      <c r="BD178" s="123"/>
      <c r="BE178" s="123"/>
      <c r="BF178" s="123"/>
      <c r="BG178" s="123"/>
      <c r="BH178" s="123"/>
      <c r="BI178" s="123"/>
      <c r="BJ178" s="123"/>
      <c r="BK178" s="123"/>
      <c r="BL178" s="123"/>
      <c r="BM178" s="123"/>
      <c r="BN178" s="123"/>
      <c r="BO178" s="123"/>
      <c r="BP178" s="123"/>
      <c r="BQ178" s="123"/>
      <c r="BR178" s="123"/>
      <c r="BS178" s="123"/>
      <c r="BT178" s="123"/>
      <c r="BU178" s="123"/>
      <c r="BV178" s="123"/>
      <c r="BW178" s="123"/>
      <c r="BX178" s="123"/>
      <c r="BY178" s="123"/>
      <c r="BZ178" s="123"/>
      <c r="CA178" s="123"/>
      <c r="CB178" s="123"/>
      <c r="CC178" s="123"/>
      <c r="CD178" s="123"/>
      <c r="CE178" s="123"/>
      <c r="CF178" s="123"/>
      <c r="CG178" s="123"/>
      <c r="CH178" s="123"/>
      <c r="CI178" s="123"/>
      <c r="CJ178" s="123"/>
      <c r="CK178" s="123"/>
      <c r="CL178" s="123"/>
      <c r="CM178" s="123"/>
      <c r="CN178" s="123"/>
      <c r="CO178" s="123"/>
      <c r="CP178" s="123"/>
      <c r="CQ178" s="123"/>
      <c r="CR178" s="123"/>
      <c r="CS178" s="123"/>
      <c r="CT178" s="123"/>
      <c r="CU178" s="123"/>
      <c r="CV178" s="123"/>
      <c r="CW178" s="123"/>
      <c r="CX178" s="123"/>
      <c r="CY178" s="123"/>
      <c r="CZ178" s="123"/>
      <c r="DA178" s="123"/>
      <c r="DB178" s="123"/>
      <c r="DC178" s="123"/>
      <c r="DD178" s="123"/>
      <c r="DE178" s="123"/>
      <c r="DF178" s="123"/>
      <c r="DG178" s="123"/>
      <c r="DH178" s="123"/>
      <c r="DI178" s="123"/>
      <c r="DJ178" s="123"/>
      <c r="DK178" s="123"/>
      <c r="DL178" s="123"/>
      <c r="DM178" s="123"/>
      <c r="DN178" s="123"/>
      <c r="DO178" s="123"/>
      <c r="DP178" s="123"/>
      <c r="DQ178" s="123"/>
    </row>
    <row r="179" spans="1:121" ht="12.75">
      <c r="A179" s="125"/>
      <c r="B179" s="121"/>
      <c r="C179" s="122" t="str">
        <f t="shared" si="6"/>
        <v> --</v>
      </c>
      <c r="D179" s="123"/>
      <c r="E179" s="123"/>
      <c r="F179" s="123"/>
      <c r="G179" s="123"/>
      <c r="H179" s="126" t="str">
        <f t="shared" si="7"/>
        <v>-</v>
      </c>
      <c r="I179" s="126" t="str">
        <f t="shared" si="8"/>
        <v>-</v>
      </c>
      <c r="J179" s="127"/>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c r="AN179" s="123"/>
      <c r="AO179" s="123"/>
      <c r="AP179" s="123"/>
      <c r="AQ179" s="123"/>
      <c r="AR179" s="123"/>
      <c r="AS179" s="123"/>
      <c r="AT179" s="123"/>
      <c r="AU179" s="123"/>
      <c r="AV179" s="123"/>
      <c r="AW179" s="123"/>
      <c r="AX179" s="123"/>
      <c r="AY179" s="123"/>
      <c r="AZ179" s="123"/>
      <c r="BA179" s="123"/>
      <c r="BB179" s="123"/>
      <c r="BC179" s="123"/>
      <c r="BD179" s="123"/>
      <c r="BE179" s="123"/>
      <c r="BF179" s="123"/>
      <c r="BG179" s="123"/>
      <c r="BH179" s="123"/>
      <c r="BI179" s="123"/>
      <c r="BJ179" s="123"/>
      <c r="BK179" s="123"/>
      <c r="BL179" s="123"/>
      <c r="BM179" s="123"/>
      <c r="BN179" s="123"/>
      <c r="BO179" s="123"/>
      <c r="BP179" s="123"/>
      <c r="BQ179" s="123"/>
      <c r="BR179" s="123"/>
      <c r="BS179" s="123"/>
      <c r="BT179" s="123"/>
      <c r="BU179" s="123"/>
      <c r="BV179" s="123"/>
      <c r="BW179" s="123"/>
      <c r="BX179" s="123"/>
      <c r="BY179" s="123"/>
      <c r="BZ179" s="123"/>
      <c r="CA179" s="123"/>
      <c r="CB179" s="123"/>
      <c r="CC179" s="123"/>
      <c r="CD179" s="123"/>
      <c r="CE179" s="123"/>
      <c r="CF179" s="123"/>
      <c r="CG179" s="123"/>
      <c r="CH179" s="123"/>
      <c r="CI179" s="123"/>
      <c r="CJ179" s="123"/>
      <c r="CK179" s="123"/>
      <c r="CL179" s="123"/>
      <c r="CM179" s="123"/>
      <c r="CN179" s="123"/>
      <c r="CO179" s="123"/>
      <c r="CP179" s="123"/>
      <c r="CQ179" s="123"/>
      <c r="CR179" s="123"/>
      <c r="CS179" s="123"/>
      <c r="CT179" s="123"/>
      <c r="CU179" s="123"/>
      <c r="CV179" s="123"/>
      <c r="CW179" s="123"/>
      <c r="CX179" s="123"/>
      <c r="CY179" s="123"/>
      <c r="CZ179" s="123"/>
      <c r="DA179" s="123"/>
      <c r="DB179" s="123"/>
      <c r="DC179" s="123"/>
      <c r="DD179" s="123"/>
      <c r="DE179" s="123"/>
      <c r="DF179" s="123"/>
      <c r="DG179" s="123"/>
      <c r="DH179" s="123"/>
      <c r="DI179" s="123"/>
      <c r="DJ179" s="123"/>
      <c r="DK179" s="123"/>
      <c r="DL179" s="123"/>
      <c r="DM179" s="123"/>
      <c r="DN179" s="123"/>
      <c r="DO179" s="123"/>
      <c r="DP179" s="123"/>
      <c r="DQ179" s="123"/>
    </row>
    <row r="180" spans="1:121" ht="12.75">
      <c r="A180" s="125"/>
      <c r="B180" s="121"/>
      <c r="C180" s="122" t="str">
        <f t="shared" si="6"/>
        <v> --</v>
      </c>
      <c r="D180" s="123"/>
      <c r="E180" s="123"/>
      <c r="F180" s="123"/>
      <c r="G180" s="123"/>
      <c r="H180" s="126" t="str">
        <f t="shared" si="7"/>
        <v>-</v>
      </c>
      <c r="I180" s="126" t="str">
        <f t="shared" si="8"/>
        <v>-</v>
      </c>
      <c r="J180" s="127"/>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c r="AN180" s="123"/>
      <c r="AO180" s="123"/>
      <c r="AP180" s="123"/>
      <c r="AQ180" s="123"/>
      <c r="AR180" s="123"/>
      <c r="AS180" s="123"/>
      <c r="AT180" s="123"/>
      <c r="AU180" s="123"/>
      <c r="AV180" s="123"/>
      <c r="AW180" s="123"/>
      <c r="AX180" s="123"/>
      <c r="AY180" s="123"/>
      <c r="AZ180" s="123"/>
      <c r="BA180" s="123"/>
      <c r="BB180" s="123"/>
      <c r="BC180" s="123"/>
      <c r="BD180" s="123"/>
      <c r="BE180" s="123"/>
      <c r="BF180" s="123"/>
      <c r="BG180" s="123"/>
      <c r="BH180" s="123"/>
      <c r="BI180" s="123"/>
      <c r="BJ180" s="123"/>
      <c r="BK180" s="123"/>
      <c r="BL180" s="123"/>
      <c r="BM180" s="123"/>
      <c r="BN180" s="123"/>
      <c r="BO180" s="123"/>
      <c r="BP180" s="123"/>
      <c r="BQ180" s="123"/>
      <c r="BR180" s="123"/>
      <c r="BS180" s="123"/>
      <c r="BT180" s="123"/>
      <c r="BU180" s="123"/>
      <c r="BV180" s="123"/>
      <c r="BW180" s="123"/>
      <c r="BX180" s="123"/>
      <c r="BY180" s="123"/>
      <c r="BZ180" s="123"/>
      <c r="CA180" s="123"/>
      <c r="CB180" s="123"/>
      <c r="CC180" s="123"/>
      <c r="CD180" s="123"/>
      <c r="CE180" s="123"/>
      <c r="CF180" s="123"/>
      <c r="CG180" s="123"/>
      <c r="CH180" s="123"/>
      <c r="CI180" s="123"/>
      <c r="CJ180" s="123"/>
      <c r="CK180" s="123"/>
      <c r="CL180" s="123"/>
      <c r="CM180" s="123"/>
      <c r="CN180" s="123"/>
      <c r="CO180" s="123"/>
      <c r="CP180" s="123"/>
      <c r="CQ180" s="123"/>
      <c r="CR180" s="123"/>
      <c r="CS180" s="123"/>
      <c r="CT180" s="123"/>
      <c r="CU180" s="123"/>
      <c r="CV180" s="123"/>
      <c r="CW180" s="123"/>
      <c r="CX180" s="123"/>
      <c r="CY180" s="123"/>
      <c r="CZ180" s="123"/>
      <c r="DA180" s="123"/>
      <c r="DB180" s="123"/>
      <c r="DC180" s="123"/>
      <c r="DD180" s="123"/>
      <c r="DE180" s="123"/>
      <c r="DF180" s="123"/>
      <c r="DG180" s="123"/>
      <c r="DH180" s="123"/>
      <c r="DI180" s="123"/>
      <c r="DJ180" s="123"/>
      <c r="DK180" s="123"/>
      <c r="DL180" s="123"/>
      <c r="DM180" s="123"/>
      <c r="DN180" s="123"/>
      <c r="DO180" s="123"/>
      <c r="DP180" s="123"/>
      <c r="DQ180" s="123"/>
    </row>
    <row r="181" spans="1:121" ht="12.75">
      <c r="A181" s="125"/>
      <c r="B181" s="121"/>
      <c r="C181" s="122" t="str">
        <f t="shared" si="6"/>
        <v> --</v>
      </c>
      <c r="D181" s="123"/>
      <c r="E181" s="123"/>
      <c r="F181" s="123"/>
      <c r="G181" s="123"/>
      <c r="H181" s="126" t="str">
        <f t="shared" si="7"/>
        <v>-</v>
      </c>
      <c r="I181" s="126" t="str">
        <f t="shared" si="8"/>
        <v>-</v>
      </c>
      <c r="J181" s="127"/>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23"/>
      <c r="AY181" s="123"/>
      <c r="AZ181" s="123"/>
      <c r="BA181" s="123"/>
      <c r="BB181" s="123"/>
      <c r="BC181" s="123"/>
      <c r="BD181" s="123"/>
      <c r="BE181" s="123"/>
      <c r="BF181" s="123"/>
      <c r="BG181" s="123"/>
      <c r="BH181" s="123"/>
      <c r="BI181" s="123"/>
      <c r="BJ181" s="123"/>
      <c r="BK181" s="123"/>
      <c r="BL181" s="123"/>
      <c r="BM181" s="123"/>
      <c r="BN181" s="123"/>
      <c r="BO181" s="123"/>
      <c r="BP181" s="123"/>
      <c r="BQ181" s="123"/>
      <c r="BR181" s="123"/>
      <c r="BS181" s="123"/>
      <c r="BT181" s="123"/>
      <c r="BU181" s="123"/>
      <c r="BV181" s="123"/>
      <c r="BW181" s="123"/>
      <c r="BX181" s="123"/>
      <c r="BY181" s="123"/>
      <c r="BZ181" s="123"/>
      <c r="CA181" s="123"/>
      <c r="CB181" s="123"/>
      <c r="CC181" s="123"/>
      <c r="CD181" s="123"/>
      <c r="CE181" s="123"/>
      <c r="CF181" s="123"/>
      <c r="CG181" s="123"/>
      <c r="CH181" s="123"/>
      <c r="CI181" s="123"/>
      <c r="CJ181" s="123"/>
      <c r="CK181" s="123"/>
      <c r="CL181" s="123"/>
      <c r="CM181" s="123"/>
      <c r="CN181" s="123"/>
      <c r="CO181" s="123"/>
      <c r="CP181" s="123"/>
      <c r="CQ181" s="123"/>
      <c r="CR181" s="123"/>
      <c r="CS181" s="123"/>
      <c r="CT181" s="123"/>
      <c r="CU181" s="123"/>
      <c r="CV181" s="123"/>
      <c r="CW181" s="123"/>
      <c r="CX181" s="123"/>
      <c r="CY181" s="123"/>
      <c r="CZ181" s="123"/>
      <c r="DA181" s="123"/>
      <c r="DB181" s="123"/>
      <c r="DC181" s="123"/>
      <c r="DD181" s="123"/>
      <c r="DE181" s="123"/>
      <c r="DF181" s="123"/>
      <c r="DG181" s="123"/>
      <c r="DH181" s="123"/>
      <c r="DI181" s="123"/>
      <c r="DJ181" s="123"/>
      <c r="DK181" s="123"/>
      <c r="DL181" s="123"/>
      <c r="DM181" s="123"/>
      <c r="DN181" s="123"/>
      <c r="DO181" s="123"/>
      <c r="DP181" s="123"/>
      <c r="DQ181" s="123"/>
    </row>
    <row r="182" spans="1:121" ht="12.75">
      <c r="A182" s="125"/>
      <c r="B182" s="121"/>
      <c r="C182" s="122" t="str">
        <f t="shared" si="6"/>
        <v> --</v>
      </c>
      <c r="D182" s="123"/>
      <c r="E182" s="123"/>
      <c r="F182" s="123"/>
      <c r="G182" s="123"/>
      <c r="H182" s="126" t="str">
        <f t="shared" si="7"/>
        <v>-</v>
      </c>
      <c r="I182" s="126" t="str">
        <f t="shared" si="8"/>
        <v>-</v>
      </c>
      <c r="J182" s="127"/>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c r="AN182" s="123"/>
      <c r="AO182" s="123"/>
      <c r="AP182" s="123"/>
      <c r="AQ182" s="123"/>
      <c r="AR182" s="123"/>
      <c r="AS182" s="123"/>
      <c r="AT182" s="123"/>
      <c r="AU182" s="123"/>
      <c r="AV182" s="123"/>
      <c r="AW182" s="123"/>
      <c r="AX182" s="123"/>
      <c r="AY182" s="123"/>
      <c r="AZ182" s="123"/>
      <c r="BA182" s="123"/>
      <c r="BB182" s="123"/>
      <c r="BC182" s="123"/>
      <c r="BD182" s="123"/>
      <c r="BE182" s="123"/>
      <c r="BF182" s="123"/>
      <c r="BG182" s="123"/>
      <c r="BH182" s="123"/>
      <c r="BI182" s="123"/>
      <c r="BJ182" s="123"/>
      <c r="BK182" s="123"/>
      <c r="BL182" s="123"/>
      <c r="BM182" s="123"/>
      <c r="BN182" s="123"/>
      <c r="BO182" s="123"/>
      <c r="BP182" s="123"/>
      <c r="BQ182" s="123"/>
      <c r="BR182" s="123"/>
      <c r="BS182" s="123"/>
      <c r="BT182" s="123"/>
      <c r="BU182" s="123"/>
      <c r="BV182" s="123"/>
      <c r="BW182" s="123"/>
      <c r="BX182" s="123"/>
      <c r="BY182" s="123"/>
      <c r="BZ182" s="123"/>
      <c r="CA182" s="123"/>
      <c r="CB182" s="123"/>
      <c r="CC182" s="123"/>
      <c r="CD182" s="123"/>
      <c r="CE182" s="123"/>
      <c r="CF182" s="123"/>
      <c r="CG182" s="123"/>
      <c r="CH182" s="123"/>
      <c r="CI182" s="123"/>
      <c r="CJ182" s="123"/>
      <c r="CK182" s="123"/>
      <c r="CL182" s="123"/>
      <c r="CM182" s="123"/>
      <c r="CN182" s="123"/>
      <c r="CO182" s="123"/>
      <c r="CP182" s="123"/>
      <c r="CQ182" s="123"/>
      <c r="CR182" s="123"/>
      <c r="CS182" s="123"/>
      <c r="CT182" s="123"/>
      <c r="CU182" s="123"/>
      <c r="CV182" s="123"/>
      <c r="CW182" s="123"/>
      <c r="CX182" s="123"/>
      <c r="CY182" s="123"/>
      <c r="CZ182" s="123"/>
      <c r="DA182" s="123"/>
      <c r="DB182" s="123"/>
      <c r="DC182" s="123"/>
      <c r="DD182" s="123"/>
      <c r="DE182" s="123"/>
      <c r="DF182" s="123"/>
      <c r="DG182" s="123"/>
      <c r="DH182" s="123"/>
      <c r="DI182" s="123"/>
      <c r="DJ182" s="123"/>
      <c r="DK182" s="123"/>
      <c r="DL182" s="123"/>
      <c r="DM182" s="123"/>
      <c r="DN182" s="123"/>
      <c r="DO182" s="123"/>
      <c r="DP182" s="123"/>
      <c r="DQ182" s="123"/>
    </row>
    <row r="183" spans="1:121" ht="12.75">
      <c r="A183" s="125"/>
      <c r="B183" s="121"/>
      <c r="C183" s="122" t="str">
        <f t="shared" si="6"/>
        <v> --</v>
      </c>
      <c r="D183" s="123"/>
      <c r="E183" s="123"/>
      <c r="F183" s="123"/>
      <c r="G183" s="123"/>
      <c r="H183" s="126" t="str">
        <f t="shared" si="7"/>
        <v>-</v>
      </c>
      <c r="I183" s="126" t="str">
        <f t="shared" si="8"/>
        <v>-</v>
      </c>
      <c r="J183" s="127"/>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c r="AN183" s="123"/>
      <c r="AO183" s="123"/>
      <c r="AP183" s="123"/>
      <c r="AQ183" s="123"/>
      <c r="AR183" s="123"/>
      <c r="AS183" s="123"/>
      <c r="AT183" s="123"/>
      <c r="AU183" s="123"/>
      <c r="AV183" s="123"/>
      <c r="AW183" s="123"/>
      <c r="AX183" s="123"/>
      <c r="AY183" s="123"/>
      <c r="AZ183" s="123"/>
      <c r="BA183" s="123"/>
      <c r="BB183" s="123"/>
      <c r="BC183" s="123"/>
      <c r="BD183" s="123"/>
      <c r="BE183" s="123"/>
      <c r="BF183" s="123"/>
      <c r="BG183" s="123"/>
      <c r="BH183" s="123"/>
      <c r="BI183" s="123"/>
      <c r="BJ183" s="123"/>
      <c r="BK183" s="123"/>
      <c r="BL183" s="123"/>
      <c r="BM183" s="123"/>
      <c r="BN183" s="123"/>
      <c r="BO183" s="123"/>
      <c r="BP183" s="123"/>
      <c r="BQ183" s="123"/>
      <c r="BR183" s="123"/>
      <c r="BS183" s="123"/>
      <c r="BT183" s="123"/>
      <c r="BU183" s="123"/>
      <c r="BV183" s="123"/>
      <c r="BW183" s="123"/>
      <c r="BX183" s="123"/>
      <c r="BY183" s="123"/>
      <c r="BZ183" s="123"/>
      <c r="CA183" s="123"/>
      <c r="CB183" s="123"/>
      <c r="CC183" s="123"/>
      <c r="CD183" s="123"/>
      <c r="CE183" s="123"/>
      <c r="CF183" s="123"/>
      <c r="CG183" s="123"/>
      <c r="CH183" s="123"/>
      <c r="CI183" s="123"/>
      <c r="CJ183" s="123"/>
      <c r="CK183" s="123"/>
      <c r="CL183" s="123"/>
      <c r="CM183" s="123"/>
      <c r="CN183" s="123"/>
      <c r="CO183" s="123"/>
      <c r="CP183" s="123"/>
      <c r="CQ183" s="123"/>
      <c r="CR183" s="123"/>
      <c r="CS183" s="123"/>
      <c r="CT183" s="123"/>
      <c r="CU183" s="123"/>
      <c r="CV183" s="123"/>
      <c r="CW183" s="123"/>
      <c r="CX183" s="123"/>
      <c r="CY183" s="123"/>
      <c r="CZ183" s="123"/>
      <c r="DA183" s="123"/>
      <c r="DB183" s="123"/>
      <c r="DC183" s="123"/>
      <c r="DD183" s="123"/>
      <c r="DE183" s="123"/>
      <c r="DF183" s="123"/>
      <c r="DG183" s="123"/>
      <c r="DH183" s="123"/>
      <c r="DI183" s="123"/>
      <c r="DJ183" s="123"/>
      <c r="DK183" s="123"/>
      <c r="DL183" s="123"/>
      <c r="DM183" s="123"/>
      <c r="DN183" s="123"/>
      <c r="DO183" s="123"/>
      <c r="DP183" s="123"/>
      <c r="DQ183" s="123"/>
    </row>
    <row r="184" spans="1:121" ht="12.75">
      <c r="A184" s="125"/>
      <c r="B184" s="121"/>
      <c r="C184" s="122" t="str">
        <f t="shared" si="6"/>
        <v> --</v>
      </c>
      <c r="D184" s="123"/>
      <c r="E184" s="123"/>
      <c r="F184" s="123"/>
      <c r="G184" s="123"/>
      <c r="H184" s="126" t="str">
        <f t="shared" si="7"/>
        <v>-</v>
      </c>
      <c r="I184" s="126" t="str">
        <f t="shared" si="8"/>
        <v>-</v>
      </c>
      <c r="J184" s="127"/>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c r="AN184" s="123"/>
      <c r="AO184" s="123"/>
      <c r="AP184" s="123"/>
      <c r="AQ184" s="123"/>
      <c r="AR184" s="123"/>
      <c r="AS184" s="123"/>
      <c r="AT184" s="123"/>
      <c r="AU184" s="123"/>
      <c r="AV184" s="123"/>
      <c r="AW184" s="123"/>
      <c r="AX184" s="123"/>
      <c r="AY184" s="123"/>
      <c r="AZ184" s="123"/>
      <c r="BA184" s="123"/>
      <c r="BB184" s="123"/>
      <c r="BC184" s="123"/>
      <c r="BD184" s="123"/>
      <c r="BE184" s="123"/>
      <c r="BF184" s="123"/>
      <c r="BG184" s="123"/>
      <c r="BH184" s="123"/>
      <c r="BI184" s="123"/>
      <c r="BJ184" s="123"/>
      <c r="BK184" s="123"/>
      <c r="BL184" s="123"/>
      <c r="BM184" s="123"/>
      <c r="BN184" s="123"/>
      <c r="BO184" s="123"/>
      <c r="BP184" s="123"/>
      <c r="BQ184" s="123"/>
      <c r="BR184" s="123"/>
      <c r="BS184" s="123"/>
      <c r="BT184" s="123"/>
      <c r="BU184" s="123"/>
      <c r="BV184" s="123"/>
      <c r="BW184" s="123"/>
      <c r="BX184" s="123"/>
      <c r="BY184" s="123"/>
      <c r="BZ184" s="123"/>
      <c r="CA184" s="123"/>
      <c r="CB184" s="123"/>
      <c r="CC184" s="123"/>
      <c r="CD184" s="123"/>
      <c r="CE184" s="123"/>
      <c r="CF184" s="123"/>
      <c r="CG184" s="123"/>
      <c r="CH184" s="123"/>
      <c r="CI184" s="123"/>
      <c r="CJ184" s="123"/>
      <c r="CK184" s="123"/>
      <c r="CL184" s="123"/>
      <c r="CM184" s="123"/>
      <c r="CN184" s="123"/>
      <c r="CO184" s="123"/>
      <c r="CP184" s="123"/>
      <c r="CQ184" s="123"/>
      <c r="CR184" s="123"/>
      <c r="CS184" s="123"/>
      <c r="CT184" s="123"/>
      <c r="CU184" s="123"/>
      <c r="CV184" s="123"/>
      <c r="CW184" s="123"/>
      <c r="CX184" s="123"/>
      <c r="CY184" s="123"/>
      <c r="CZ184" s="123"/>
      <c r="DA184" s="123"/>
      <c r="DB184" s="123"/>
      <c r="DC184" s="123"/>
      <c r="DD184" s="123"/>
      <c r="DE184" s="123"/>
      <c r="DF184" s="123"/>
      <c r="DG184" s="123"/>
      <c r="DH184" s="123"/>
      <c r="DI184" s="123"/>
      <c r="DJ184" s="123"/>
      <c r="DK184" s="123"/>
      <c r="DL184" s="123"/>
      <c r="DM184" s="123"/>
      <c r="DN184" s="123"/>
      <c r="DO184" s="123"/>
      <c r="DP184" s="123"/>
      <c r="DQ184" s="123"/>
    </row>
    <row r="185" spans="1:121" ht="12.75">
      <c r="A185" s="125"/>
      <c r="B185" s="121"/>
      <c r="C185" s="122" t="str">
        <f t="shared" si="6"/>
        <v> --</v>
      </c>
      <c r="D185" s="123"/>
      <c r="E185" s="123"/>
      <c r="F185" s="123"/>
      <c r="G185" s="123"/>
      <c r="H185" s="126" t="str">
        <f t="shared" si="7"/>
        <v>-</v>
      </c>
      <c r="I185" s="126" t="str">
        <f t="shared" si="8"/>
        <v>-</v>
      </c>
      <c r="J185" s="127"/>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c r="AN185" s="123"/>
      <c r="AO185" s="123"/>
      <c r="AP185" s="123"/>
      <c r="AQ185" s="123"/>
      <c r="AR185" s="123"/>
      <c r="AS185" s="123"/>
      <c r="AT185" s="123"/>
      <c r="AU185" s="123"/>
      <c r="AV185" s="123"/>
      <c r="AW185" s="123"/>
      <c r="AX185" s="123"/>
      <c r="AY185" s="123"/>
      <c r="AZ185" s="123"/>
      <c r="BA185" s="123"/>
      <c r="BB185" s="123"/>
      <c r="BC185" s="123"/>
      <c r="BD185" s="123"/>
      <c r="BE185" s="123"/>
      <c r="BF185" s="123"/>
      <c r="BG185" s="123"/>
      <c r="BH185" s="123"/>
      <c r="BI185" s="123"/>
      <c r="BJ185" s="123"/>
      <c r="BK185" s="123"/>
      <c r="BL185" s="123"/>
      <c r="BM185" s="123"/>
      <c r="BN185" s="123"/>
      <c r="BO185" s="123"/>
      <c r="BP185" s="123"/>
      <c r="BQ185" s="123"/>
      <c r="BR185" s="123"/>
      <c r="BS185" s="123"/>
      <c r="BT185" s="123"/>
      <c r="BU185" s="123"/>
      <c r="BV185" s="123"/>
      <c r="BW185" s="123"/>
      <c r="BX185" s="123"/>
      <c r="BY185" s="123"/>
      <c r="BZ185" s="123"/>
      <c r="CA185" s="123"/>
      <c r="CB185" s="123"/>
      <c r="CC185" s="123"/>
      <c r="CD185" s="123"/>
      <c r="CE185" s="123"/>
      <c r="CF185" s="123"/>
      <c r="CG185" s="123"/>
      <c r="CH185" s="123"/>
      <c r="CI185" s="123"/>
      <c r="CJ185" s="123"/>
      <c r="CK185" s="123"/>
      <c r="CL185" s="123"/>
      <c r="CM185" s="123"/>
      <c r="CN185" s="123"/>
      <c r="CO185" s="123"/>
      <c r="CP185" s="123"/>
      <c r="CQ185" s="123"/>
      <c r="CR185" s="123"/>
      <c r="CS185" s="123"/>
      <c r="CT185" s="123"/>
      <c r="CU185" s="123"/>
      <c r="CV185" s="123"/>
      <c r="CW185" s="123"/>
      <c r="CX185" s="123"/>
      <c r="CY185" s="123"/>
      <c r="CZ185" s="123"/>
      <c r="DA185" s="123"/>
      <c r="DB185" s="123"/>
      <c r="DC185" s="123"/>
      <c r="DD185" s="123"/>
      <c r="DE185" s="123"/>
      <c r="DF185" s="123"/>
      <c r="DG185" s="123"/>
      <c r="DH185" s="123"/>
      <c r="DI185" s="123"/>
      <c r="DJ185" s="123"/>
      <c r="DK185" s="123"/>
      <c r="DL185" s="123"/>
      <c r="DM185" s="123"/>
      <c r="DN185" s="123"/>
      <c r="DO185" s="123"/>
      <c r="DP185" s="123"/>
      <c r="DQ185" s="123"/>
    </row>
    <row r="186" spans="1:121" ht="12.75">
      <c r="A186" s="125"/>
      <c r="B186" s="121"/>
      <c r="C186" s="122" t="str">
        <f t="shared" si="6"/>
        <v> --</v>
      </c>
      <c r="D186" s="123"/>
      <c r="E186" s="123"/>
      <c r="F186" s="123"/>
      <c r="G186" s="123"/>
      <c r="H186" s="126" t="str">
        <f t="shared" si="7"/>
        <v>-</v>
      </c>
      <c r="I186" s="126" t="str">
        <f t="shared" si="8"/>
        <v>-</v>
      </c>
      <c r="J186" s="127"/>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c r="AN186" s="123"/>
      <c r="AO186" s="123"/>
      <c r="AP186" s="123"/>
      <c r="AQ186" s="123"/>
      <c r="AR186" s="123"/>
      <c r="AS186" s="123"/>
      <c r="AT186" s="123"/>
      <c r="AU186" s="123"/>
      <c r="AV186" s="123"/>
      <c r="AW186" s="123"/>
      <c r="AX186" s="123"/>
      <c r="AY186" s="123"/>
      <c r="AZ186" s="123"/>
      <c r="BA186" s="123"/>
      <c r="BB186" s="123"/>
      <c r="BC186" s="123"/>
      <c r="BD186" s="123"/>
      <c r="BE186" s="123"/>
      <c r="BF186" s="123"/>
      <c r="BG186" s="123"/>
      <c r="BH186" s="123"/>
      <c r="BI186" s="123"/>
      <c r="BJ186" s="123"/>
      <c r="BK186" s="123"/>
      <c r="BL186" s="123"/>
      <c r="BM186" s="123"/>
      <c r="BN186" s="123"/>
      <c r="BO186" s="123"/>
      <c r="BP186" s="123"/>
      <c r="BQ186" s="123"/>
      <c r="BR186" s="123"/>
      <c r="BS186" s="123"/>
      <c r="BT186" s="123"/>
      <c r="BU186" s="123"/>
      <c r="BV186" s="123"/>
      <c r="BW186" s="123"/>
      <c r="BX186" s="123"/>
      <c r="BY186" s="123"/>
      <c r="BZ186" s="123"/>
      <c r="CA186" s="123"/>
      <c r="CB186" s="123"/>
      <c r="CC186" s="123"/>
      <c r="CD186" s="123"/>
      <c r="CE186" s="123"/>
      <c r="CF186" s="123"/>
      <c r="CG186" s="123"/>
      <c r="CH186" s="123"/>
      <c r="CI186" s="123"/>
      <c r="CJ186" s="123"/>
      <c r="CK186" s="123"/>
      <c r="CL186" s="123"/>
      <c r="CM186" s="123"/>
      <c r="CN186" s="123"/>
      <c r="CO186" s="123"/>
      <c r="CP186" s="123"/>
      <c r="CQ186" s="123"/>
      <c r="CR186" s="123"/>
      <c r="CS186" s="123"/>
      <c r="CT186" s="123"/>
      <c r="CU186" s="123"/>
      <c r="CV186" s="123"/>
      <c r="CW186" s="123"/>
      <c r="CX186" s="123"/>
      <c r="CY186" s="123"/>
      <c r="CZ186" s="123"/>
      <c r="DA186" s="123"/>
      <c r="DB186" s="123"/>
      <c r="DC186" s="123"/>
      <c r="DD186" s="123"/>
      <c r="DE186" s="123"/>
      <c r="DF186" s="123"/>
      <c r="DG186" s="123"/>
      <c r="DH186" s="123"/>
      <c r="DI186" s="123"/>
      <c r="DJ186" s="123"/>
      <c r="DK186" s="123"/>
      <c r="DL186" s="123"/>
      <c r="DM186" s="123"/>
      <c r="DN186" s="123"/>
      <c r="DO186" s="123"/>
      <c r="DP186" s="123"/>
      <c r="DQ186" s="123"/>
    </row>
    <row r="187" spans="1:121" ht="12.75">
      <c r="A187" s="125"/>
      <c r="B187" s="121"/>
      <c r="C187" s="122" t="str">
        <f t="shared" si="6"/>
        <v> --</v>
      </c>
      <c r="D187" s="123"/>
      <c r="E187" s="123"/>
      <c r="F187" s="123"/>
      <c r="G187" s="123"/>
      <c r="H187" s="126" t="str">
        <f t="shared" si="7"/>
        <v>-</v>
      </c>
      <c r="I187" s="126" t="str">
        <f t="shared" si="8"/>
        <v>-</v>
      </c>
      <c r="J187" s="127"/>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3"/>
      <c r="AY187" s="123"/>
      <c r="AZ187" s="123"/>
      <c r="BA187" s="123"/>
      <c r="BB187" s="123"/>
      <c r="BC187" s="123"/>
      <c r="BD187" s="123"/>
      <c r="BE187" s="123"/>
      <c r="BF187" s="123"/>
      <c r="BG187" s="123"/>
      <c r="BH187" s="123"/>
      <c r="BI187" s="123"/>
      <c r="BJ187" s="123"/>
      <c r="BK187" s="123"/>
      <c r="BL187" s="123"/>
      <c r="BM187" s="123"/>
      <c r="BN187" s="123"/>
      <c r="BO187" s="123"/>
      <c r="BP187" s="123"/>
      <c r="BQ187" s="123"/>
      <c r="BR187" s="123"/>
      <c r="BS187" s="123"/>
      <c r="BT187" s="123"/>
      <c r="BU187" s="123"/>
      <c r="BV187" s="123"/>
      <c r="BW187" s="123"/>
      <c r="BX187" s="123"/>
      <c r="BY187" s="123"/>
      <c r="BZ187" s="123"/>
      <c r="CA187" s="123"/>
      <c r="CB187" s="123"/>
      <c r="CC187" s="123"/>
      <c r="CD187" s="123"/>
      <c r="CE187" s="123"/>
      <c r="CF187" s="123"/>
      <c r="CG187" s="123"/>
      <c r="CH187" s="123"/>
      <c r="CI187" s="123"/>
      <c r="CJ187" s="123"/>
      <c r="CK187" s="123"/>
      <c r="CL187" s="123"/>
      <c r="CM187" s="123"/>
      <c r="CN187" s="123"/>
      <c r="CO187" s="123"/>
      <c r="CP187" s="123"/>
      <c r="CQ187" s="123"/>
      <c r="CR187" s="123"/>
      <c r="CS187" s="123"/>
      <c r="CT187" s="123"/>
      <c r="CU187" s="123"/>
      <c r="CV187" s="123"/>
      <c r="CW187" s="123"/>
      <c r="CX187" s="123"/>
      <c r="CY187" s="123"/>
      <c r="CZ187" s="123"/>
      <c r="DA187" s="123"/>
      <c r="DB187" s="123"/>
      <c r="DC187" s="123"/>
      <c r="DD187" s="123"/>
      <c r="DE187" s="123"/>
      <c r="DF187" s="123"/>
      <c r="DG187" s="123"/>
      <c r="DH187" s="123"/>
      <c r="DI187" s="123"/>
      <c r="DJ187" s="123"/>
      <c r="DK187" s="123"/>
      <c r="DL187" s="123"/>
      <c r="DM187" s="123"/>
      <c r="DN187" s="123"/>
      <c r="DO187" s="123"/>
      <c r="DP187" s="123"/>
      <c r="DQ187" s="123"/>
    </row>
    <row r="188" spans="1:121" ht="12.75">
      <c r="A188" s="125"/>
      <c r="B188" s="121"/>
      <c r="C188" s="122" t="str">
        <f t="shared" si="6"/>
        <v> --</v>
      </c>
      <c r="D188" s="123"/>
      <c r="E188" s="123"/>
      <c r="F188" s="123"/>
      <c r="G188" s="123"/>
      <c r="H188" s="126" t="str">
        <f t="shared" si="7"/>
        <v>-</v>
      </c>
      <c r="I188" s="126" t="str">
        <f t="shared" si="8"/>
        <v>-</v>
      </c>
      <c r="J188" s="127"/>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23"/>
      <c r="AY188" s="123"/>
      <c r="AZ188" s="123"/>
      <c r="BA188" s="123"/>
      <c r="BB188" s="123"/>
      <c r="BC188" s="123"/>
      <c r="BD188" s="123"/>
      <c r="BE188" s="123"/>
      <c r="BF188" s="123"/>
      <c r="BG188" s="123"/>
      <c r="BH188" s="123"/>
      <c r="BI188" s="123"/>
      <c r="BJ188" s="123"/>
      <c r="BK188" s="123"/>
      <c r="BL188" s="123"/>
      <c r="BM188" s="123"/>
      <c r="BN188" s="123"/>
      <c r="BO188" s="123"/>
      <c r="BP188" s="123"/>
      <c r="BQ188" s="123"/>
      <c r="BR188" s="123"/>
      <c r="BS188" s="123"/>
      <c r="BT188" s="123"/>
      <c r="BU188" s="123"/>
      <c r="BV188" s="123"/>
      <c r="BW188" s="123"/>
      <c r="BX188" s="123"/>
      <c r="BY188" s="123"/>
      <c r="BZ188" s="123"/>
      <c r="CA188" s="123"/>
      <c r="CB188" s="123"/>
      <c r="CC188" s="123"/>
      <c r="CD188" s="123"/>
      <c r="CE188" s="123"/>
      <c r="CF188" s="123"/>
      <c r="CG188" s="123"/>
      <c r="CH188" s="123"/>
      <c r="CI188" s="123"/>
      <c r="CJ188" s="123"/>
      <c r="CK188" s="123"/>
      <c r="CL188" s="123"/>
      <c r="CM188" s="123"/>
      <c r="CN188" s="123"/>
      <c r="CO188" s="123"/>
      <c r="CP188" s="123"/>
      <c r="CQ188" s="123"/>
      <c r="CR188" s="123"/>
      <c r="CS188" s="123"/>
      <c r="CT188" s="123"/>
      <c r="CU188" s="123"/>
      <c r="CV188" s="123"/>
      <c r="CW188" s="123"/>
      <c r="CX188" s="123"/>
      <c r="CY188" s="123"/>
      <c r="CZ188" s="123"/>
      <c r="DA188" s="123"/>
      <c r="DB188" s="123"/>
      <c r="DC188" s="123"/>
      <c r="DD188" s="123"/>
      <c r="DE188" s="123"/>
      <c r="DF188" s="123"/>
      <c r="DG188" s="123"/>
      <c r="DH188" s="123"/>
      <c r="DI188" s="123"/>
      <c r="DJ188" s="123"/>
      <c r="DK188" s="123"/>
      <c r="DL188" s="123"/>
      <c r="DM188" s="123"/>
      <c r="DN188" s="123"/>
      <c r="DO188" s="123"/>
      <c r="DP188" s="123"/>
      <c r="DQ188" s="123"/>
    </row>
    <row r="189" spans="1:121" ht="12.75">
      <c r="A189" s="125"/>
      <c r="B189" s="121"/>
      <c r="C189" s="122" t="str">
        <f t="shared" si="6"/>
        <v> --</v>
      </c>
      <c r="D189" s="123"/>
      <c r="E189" s="123"/>
      <c r="F189" s="123"/>
      <c r="G189" s="123"/>
      <c r="H189" s="126" t="str">
        <f t="shared" si="7"/>
        <v>-</v>
      </c>
      <c r="I189" s="126" t="str">
        <f t="shared" si="8"/>
        <v>-</v>
      </c>
      <c r="J189" s="127"/>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3"/>
      <c r="AY189" s="123"/>
      <c r="AZ189" s="123"/>
      <c r="BA189" s="123"/>
      <c r="BB189" s="123"/>
      <c r="BC189" s="123"/>
      <c r="BD189" s="123"/>
      <c r="BE189" s="123"/>
      <c r="BF189" s="123"/>
      <c r="BG189" s="123"/>
      <c r="BH189" s="123"/>
      <c r="BI189" s="123"/>
      <c r="BJ189" s="123"/>
      <c r="BK189" s="123"/>
      <c r="BL189" s="123"/>
      <c r="BM189" s="123"/>
      <c r="BN189" s="123"/>
      <c r="BO189" s="123"/>
      <c r="BP189" s="123"/>
      <c r="BQ189" s="123"/>
      <c r="BR189" s="123"/>
      <c r="BS189" s="123"/>
      <c r="BT189" s="123"/>
      <c r="BU189" s="123"/>
      <c r="BV189" s="123"/>
      <c r="BW189" s="123"/>
      <c r="BX189" s="123"/>
      <c r="BY189" s="123"/>
      <c r="BZ189" s="123"/>
      <c r="CA189" s="123"/>
      <c r="CB189" s="123"/>
      <c r="CC189" s="123"/>
      <c r="CD189" s="123"/>
      <c r="CE189" s="123"/>
      <c r="CF189" s="123"/>
      <c r="CG189" s="123"/>
      <c r="CH189" s="123"/>
      <c r="CI189" s="123"/>
      <c r="CJ189" s="123"/>
      <c r="CK189" s="123"/>
      <c r="CL189" s="123"/>
      <c r="CM189" s="123"/>
      <c r="CN189" s="123"/>
      <c r="CO189" s="123"/>
      <c r="CP189" s="123"/>
      <c r="CQ189" s="123"/>
      <c r="CR189" s="123"/>
      <c r="CS189" s="123"/>
      <c r="CT189" s="123"/>
      <c r="CU189" s="123"/>
      <c r="CV189" s="123"/>
      <c r="CW189" s="123"/>
      <c r="CX189" s="123"/>
      <c r="CY189" s="123"/>
      <c r="CZ189" s="123"/>
      <c r="DA189" s="123"/>
      <c r="DB189" s="123"/>
      <c r="DC189" s="123"/>
      <c r="DD189" s="123"/>
      <c r="DE189" s="123"/>
      <c r="DF189" s="123"/>
      <c r="DG189" s="123"/>
      <c r="DH189" s="123"/>
      <c r="DI189" s="123"/>
      <c r="DJ189" s="123"/>
      <c r="DK189" s="123"/>
      <c r="DL189" s="123"/>
      <c r="DM189" s="123"/>
      <c r="DN189" s="123"/>
      <c r="DO189" s="123"/>
      <c r="DP189" s="123"/>
      <c r="DQ189" s="123"/>
    </row>
    <row r="190" spans="1:121" ht="12.75">
      <c r="A190" s="125"/>
      <c r="B190" s="121"/>
      <c r="C190" s="122" t="str">
        <f t="shared" si="6"/>
        <v> --</v>
      </c>
      <c r="D190" s="123"/>
      <c r="E190" s="123"/>
      <c r="F190" s="123"/>
      <c r="G190" s="123"/>
      <c r="H190" s="126" t="str">
        <f t="shared" si="7"/>
        <v>-</v>
      </c>
      <c r="I190" s="126" t="str">
        <f t="shared" si="8"/>
        <v>-</v>
      </c>
      <c r="J190" s="127"/>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c r="AN190" s="123"/>
      <c r="AO190" s="123"/>
      <c r="AP190" s="123"/>
      <c r="AQ190" s="123"/>
      <c r="AR190" s="123"/>
      <c r="AS190" s="123"/>
      <c r="AT190" s="123"/>
      <c r="AU190" s="123"/>
      <c r="AV190" s="123"/>
      <c r="AW190" s="123"/>
      <c r="AX190" s="123"/>
      <c r="AY190" s="123"/>
      <c r="AZ190" s="123"/>
      <c r="BA190" s="123"/>
      <c r="BB190" s="123"/>
      <c r="BC190" s="123"/>
      <c r="BD190" s="123"/>
      <c r="BE190" s="123"/>
      <c r="BF190" s="123"/>
      <c r="BG190" s="123"/>
      <c r="BH190" s="123"/>
      <c r="BI190" s="123"/>
      <c r="BJ190" s="123"/>
      <c r="BK190" s="123"/>
      <c r="BL190" s="123"/>
      <c r="BM190" s="123"/>
      <c r="BN190" s="123"/>
      <c r="BO190" s="123"/>
      <c r="BP190" s="123"/>
      <c r="BQ190" s="123"/>
      <c r="BR190" s="123"/>
      <c r="BS190" s="123"/>
      <c r="BT190" s="123"/>
      <c r="BU190" s="123"/>
      <c r="BV190" s="123"/>
      <c r="BW190" s="123"/>
      <c r="BX190" s="123"/>
      <c r="BY190" s="123"/>
      <c r="BZ190" s="123"/>
      <c r="CA190" s="123"/>
      <c r="CB190" s="123"/>
      <c r="CC190" s="123"/>
      <c r="CD190" s="123"/>
      <c r="CE190" s="123"/>
      <c r="CF190" s="123"/>
      <c r="CG190" s="123"/>
      <c r="CH190" s="123"/>
      <c r="CI190" s="123"/>
      <c r="CJ190" s="123"/>
      <c r="CK190" s="123"/>
      <c r="CL190" s="123"/>
      <c r="CM190" s="123"/>
      <c r="CN190" s="123"/>
      <c r="CO190" s="123"/>
      <c r="CP190" s="123"/>
      <c r="CQ190" s="123"/>
      <c r="CR190" s="123"/>
      <c r="CS190" s="123"/>
      <c r="CT190" s="123"/>
      <c r="CU190" s="123"/>
      <c r="CV190" s="123"/>
      <c r="CW190" s="123"/>
      <c r="CX190" s="123"/>
      <c r="CY190" s="123"/>
      <c r="CZ190" s="123"/>
      <c r="DA190" s="123"/>
      <c r="DB190" s="123"/>
      <c r="DC190" s="123"/>
      <c r="DD190" s="123"/>
      <c r="DE190" s="123"/>
      <c r="DF190" s="123"/>
      <c r="DG190" s="123"/>
      <c r="DH190" s="123"/>
      <c r="DI190" s="123"/>
      <c r="DJ190" s="123"/>
      <c r="DK190" s="123"/>
      <c r="DL190" s="123"/>
      <c r="DM190" s="123"/>
      <c r="DN190" s="123"/>
      <c r="DO190" s="123"/>
      <c r="DP190" s="123"/>
      <c r="DQ190" s="123"/>
    </row>
    <row r="191" spans="1:121" ht="12.75">
      <c r="A191" s="125"/>
      <c r="B191" s="121"/>
      <c r="C191" s="122" t="str">
        <f t="shared" si="6"/>
        <v> --</v>
      </c>
      <c r="D191" s="123"/>
      <c r="E191" s="123"/>
      <c r="F191" s="123"/>
      <c r="G191" s="123"/>
      <c r="H191" s="126" t="str">
        <f t="shared" si="7"/>
        <v>-</v>
      </c>
      <c r="I191" s="126" t="str">
        <f t="shared" si="8"/>
        <v>-</v>
      </c>
      <c r="J191" s="127"/>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c r="AN191" s="123"/>
      <c r="AO191" s="123"/>
      <c r="AP191" s="123"/>
      <c r="AQ191" s="123"/>
      <c r="AR191" s="123"/>
      <c r="AS191" s="123"/>
      <c r="AT191" s="123"/>
      <c r="AU191" s="123"/>
      <c r="AV191" s="123"/>
      <c r="AW191" s="123"/>
      <c r="AX191" s="123"/>
      <c r="AY191" s="123"/>
      <c r="AZ191" s="123"/>
      <c r="BA191" s="123"/>
      <c r="BB191" s="123"/>
      <c r="BC191" s="123"/>
      <c r="BD191" s="123"/>
      <c r="BE191" s="123"/>
      <c r="BF191" s="123"/>
      <c r="BG191" s="123"/>
      <c r="BH191" s="123"/>
      <c r="BI191" s="123"/>
      <c r="BJ191" s="123"/>
      <c r="BK191" s="123"/>
      <c r="BL191" s="123"/>
      <c r="BM191" s="123"/>
      <c r="BN191" s="123"/>
      <c r="BO191" s="123"/>
      <c r="BP191" s="123"/>
      <c r="BQ191" s="123"/>
      <c r="BR191" s="123"/>
      <c r="BS191" s="123"/>
      <c r="BT191" s="123"/>
      <c r="BU191" s="123"/>
      <c r="BV191" s="123"/>
      <c r="BW191" s="123"/>
      <c r="BX191" s="123"/>
      <c r="BY191" s="123"/>
      <c r="BZ191" s="123"/>
      <c r="CA191" s="123"/>
      <c r="CB191" s="123"/>
      <c r="CC191" s="123"/>
      <c r="CD191" s="123"/>
      <c r="CE191" s="123"/>
      <c r="CF191" s="123"/>
      <c r="CG191" s="123"/>
      <c r="CH191" s="123"/>
      <c r="CI191" s="123"/>
      <c r="CJ191" s="123"/>
      <c r="CK191" s="123"/>
      <c r="CL191" s="123"/>
      <c r="CM191" s="123"/>
      <c r="CN191" s="123"/>
      <c r="CO191" s="123"/>
      <c r="CP191" s="123"/>
      <c r="CQ191" s="123"/>
      <c r="CR191" s="123"/>
      <c r="CS191" s="123"/>
      <c r="CT191" s="123"/>
      <c r="CU191" s="123"/>
      <c r="CV191" s="123"/>
      <c r="CW191" s="123"/>
      <c r="CX191" s="123"/>
      <c r="CY191" s="123"/>
      <c r="CZ191" s="123"/>
      <c r="DA191" s="123"/>
      <c r="DB191" s="123"/>
      <c r="DC191" s="123"/>
      <c r="DD191" s="123"/>
      <c r="DE191" s="123"/>
      <c r="DF191" s="123"/>
      <c r="DG191" s="123"/>
      <c r="DH191" s="123"/>
      <c r="DI191" s="123"/>
      <c r="DJ191" s="123"/>
      <c r="DK191" s="123"/>
      <c r="DL191" s="123"/>
      <c r="DM191" s="123"/>
      <c r="DN191" s="123"/>
      <c r="DO191" s="123"/>
      <c r="DP191" s="123"/>
      <c r="DQ191" s="123"/>
    </row>
    <row r="192" spans="1:121" ht="12.75">
      <c r="A192" s="125"/>
      <c r="B192" s="121"/>
      <c r="C192" s="122" t="str">
        <f t="shared" si="6"/>
        <v> --</v>
      </c>
      <c r="D192" s="123"/>
      <c r="E192" s="123"/>
      <c r="F192" s="123"/>
      <c r="G192" s="123"/>
      <c r="H192" s="126" t="str">
        <f t="shared" si="7"/>
        <v>-</v>
      </c>
      <c r="I192" s="126" t="str">
        <f t="shared" si="8"/>
        <v>-</v>
      </c>
      <c r="J192" s="127"/>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c r="AN192" s="123"/>
      <c r="AO192" s="123"/>
      <c r="AP192" s="123"/>
      <c r="AQ192" s="123"/>
      <c r="AR192" s="123"/>
      <c r="AS192" s="123"/>
      <c r="AT192" s="123"/>
      <c r="AU192" s="123"/>
      <c r="AV192" s="123"/>
      <c r="AW192" s="123"/>
      <c r="AX192" s="123"/>
      <c r="AY192" s="123"/>
      <c r="AZ192" s="123"/>
      <c r="BA192" s="123"/>
      <c r="BB192" s="123"/>
      <c r="BC192" s="123"/>
      <c r="BD192" s="123"/>
      <c r="BE192" s="123"/>
      <c r="BF192" s="123"/>
      <c r="BG192" s="123"/>
      <c r="BH192" s="123"/>
      <c r="BI192" s="123"/>
      <c r="BJ192" s="123"/>
      <c r="BK192" s="123"/>
      <c r="BL192" s="123"/>
      <c r="BM192" s="123"/>
      <c r="BN192" s="123"/>
      <c r="BO192" s="123"/>
      <c r="BP192" s="123"/>
      <c r="BQ192" s="123"/>
      <c r="BR192" s="123"/>
      <c r="BS192" s="123"/>
      <c r="BT192" s="123"/>
      <c r="BU192" s="123"/>
      <c r="BV192" s="123"/>
      <c r="BW192" s="123"/>
      <c r="BX192" s="123"/>
      <c r="BY192" s="123"/>
      <c r="BZ192" s="123"/>
      <c r="CA192" s="123"/>
      <c r="CB192" s="123"/>
      <c r="CC192" s="123"/>
      <c r="CD192" s="123"/>
      <c r="CE192" s="123"/>
      <c r="CF192" s="123"/>
      <c r="CG192" s="123"/>
      <c r="CH192" s="123"/>
      <c r="CI192" s="123"/>
      <c r="CJ192" s="123"/>
      <c r="CK192" s="123"/>
      <c r="CL192" s="123"/>
      <c r="CM192" s="123"/>
      <c r="CN192" s="123"/>
      <c r="CO192" s="123"/>
      <c r="CP192" s="123"/>
      <c r="CQ192" s="123"/>
      <c r="CR192" s="123"/>
      <c r="CS192" s="123"/>
      <c r="CT192" s="123"/>
      <c r="CU192" s="123"/>
      <c r="CV192" s="123"/>
      <c r="CW192" s="123"/>
      <c r="CX192" s="123"/>
      <c r="CY192" s="123"/>
      <c r="CZ192" s="123"/>
      <c r="DA192" s="123"/>
      <c r="DB192" s="123"/>
      <c r="DC192" s="123"/>
      <c r="DD192" s="123"/>
      <c r="DE192" s="123"/>
      <c r="DF192" s="123"/>
      <c r="DG192" s="123"/>
      <c r="DH192" s="123"/>
      <c r="DI192" s="123"/>
      <c r="DJ192" s="123"/>
      <c r="DK192" s="123"/>
      <c r="DL192" s="123"/>
      <c r="DM192" s="123"/>
      <c r="DN192" s="123"/>
      <c r="DO192" s="123"/>
      <c r="DP192" s="123"/>
      <c r="DQ192" s="123"/>
    </row>
    <row r="193" spans="1:121" ht="12.75">
      <c r="A193" s="125"/>
      <c r="B193" s="121"/>
      <c r="C193" s="122" t="str">
        <f t="shared" si="6"/>
        <v> --</v>
      </c>
      <c r="D193" s="123"/>
      <c r="E193" s="123"/>
      <c r="F193" s="123"/>
      <c r="G193" s="123"/>
      <c r="H193" s="126" t="str">
        <f t="shared" si="7"/>
        <v>-</v>
      </c>
      <c r="I193" s="126" t="str">
        <f t="shared" si="8"/>
        <v>-</v>
      </c>
      <c r="J193" s="127"/>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c r="AN193" s="123"/>
      <c r="AO193" s="123"/>
      <c r="AP193" s="123"/>
      <c r="AQ193" s="123"/>
      <c r="AR193" s="123"/>
      <c r="AS193" s="123"/>
      <c r="AT193" s="123"/>
      <c r="AU193" s="123"/>
      <c r="AV193" s="123"/>
      <c r="AW193" s="123"/>
      <c r="AX193" s="123"/>
      <c r="AY193" s="123"/>
      <c r="AZ193" s="123"/>
      <c r="BA193" s="123"/>
      <c r="BB193" s="123"/>
      <c r="BC193" s="123"/>
      <c r="BD193" s="123"/>
      <c r="BE193" s="123"/>
      <c r="BF193" s="123"/>
      <c r="BG193" s="123"/>
      <c r="BH193" s="123"/>
      <c r="BI193" s="123"/>
      <c r="BJ193" s="123"/>
      <c r="BK193" s="123"/>
      <c r="BL193" s="123"/>
      <c r="BM193" s="123"/>
      <c r="BN193" s="123"/>
      <c r="BO193" s="123"/>
      <c r="BP193" s="123"/>
      <c r="BQ193" s="123"/>
      <c r="BR193" s="123"/>
      <c r="BS193" s="123"/>
      <c r="BT193" s="123"/>
      <c r="BU193" s="123"/>
      <c r="BV193" s="123"/>
      <c r="BW193" s="123"/>
      <c r="BX193" s="123"/>
      <c r="BY193" s="123"/>
      <c r="BZ193" s="123"/>
      <c r="CA193" s="123"/>
      <c r="CB193" s="123"/>
      <c r="CC193" s="123"/>
      <c r="CD193" s="123"/>
      <c r="CE193" s="123"/>
      <c r="CF193" s="123"/>
      <c r="CG193" s="123"/>
      <c r="CH193" s="123"/>
      <c r="CI193" s="123"/>
      <c r="CJ193" s="123"/>
      <c r="CK193" s="123"/>
      <c r="CL193" s="123"/>
      <c r="CM193" s="123"/>
      <c r="CN193" s="123"/>
      <c r="CO193" s="123"/>
      <c r="CP193" s="123"/>
      <c r="CQ193" s="123"/>
      <c r="CR193" s="123"/>
      <c r="CS193" s="123"/>
      <c r="CT193" s="123"/>
      <c r="CU193" s="123"/>
      <c r="CV193" s="123"/>
      <c r="CW193" s="123"/>
      <c r="CX193" s="123"/>
      <c r="CY193" s="123"/>
      <c r="CZ193" s="123"/>
      <c r="DA193" s="123"/>
      <c r="DB193" s="123"/>
      <c r="DC193" s="123"/>
      <c r="DD193" s="123"/>
      <c r="DE193" s="123"/>
      <c r="DF193" s="123"/>
      <c r="DG193" s="123"/>
      <c r="DH193" s="123"/>
      <c r="DI193" s="123"/>
      <c r="DJ193" s="123"/>
      <c r="DK193" s="123"/>
      <c r="DL193" s="123"/>
      <c r="DM193" s="123"/>
      <c r="DN193" s="123"/>
      <c r="DO193" s="123"/>
      <c r="DP193" s="123"/>
      <c r="DQ193" s="123"/>
    </row>
    <row r="194" spans="1:121" ht="12.75">
      <c r="A194" s="125"/>
      <c r="B194" s="121"/>
      <c r="C194" s="122" t="str">
        <f t="shared" si="6"/>
        <v> --</v>
      </c>
      <c r="D194" s="123"/>
      <c r="E194" s="123"/>
      <c r="F194" s="123"/>
      <c r="G194" s="123"/>
      <c r="H194" s="126" t="str">
        <f t="shared" si="7"/>
        <v>-</v>
      </c>
      <c r="I194" s="126" t="str">
        <f t="shared" si="8"/>
        <v>-</v>
      </c>
      <c r="J194" s="127"/>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c r="AN194" s="123"/>
      <c r="AO194" s="123"/>
      <c r="AP194" s="123"/>
      <c r="AQ194" s="123"/>
      <c r="AR194" s="123"/>
      <c r="AS194" s="123"/>
      <c r="AT194" s="123"/>
      <c r="AU194" s="123"/>
      <c r="AV194" s="123"/>
      <c r="AW194" s="123"/>
      <c r="AX194" s="123"/>
      <c r="AY194" s="123"/>
      <c r="AZ194" s="123"/>
      <c r="BA194" s="123"/>
      <c r="BB194" s="123"/>
      <c r="BC194" s="123"/>
      <c r="BD194" s="123"/>
      <c r="BE194" s="123"/>
      <c r="BF194" s="123"/>
      <c r="BG194" s="123"/>
      <c r="BH194" s="123"/>
      <c r="BI194" s="123"/>
      <c r="BJ194" s="123"/>
      <c r="BK194" s="123"/>
      <c r="BL194" s="123"/>
      <c r="BM194" s="123"/>
      <c r="BN194" s="123"/>
      <c r="BO194" s="123"/>
      <c r="BP194" s="123"/>
      <c r="BQ194" s="123"/>
      <c r="BR194" s="123"/>
      <c r="BS194" s="123"/>
      <c r="BT194" s="123"/>
      <c r="BU194" s="123"/>
      <c r="BV194" s="123"/>
      <c r="BW194" s="123"/>
      <c r="BX194" s="123"/>
      <c r="BY194" s="123"/>
      <c r="BZ194" s="123"/>
      <c r="CA194" s="123"/>
      <c r="CB194" s="123"/>
      <c r="CC194" s="123"/>
      <c r="CD194" s="123"/>
      <c r="CE194" s="123"/>
      <c r="CF194" s="123"/>
      <c r="CG194" s="123"/>
      <c r="CH194" s="123"/>
      <c r="CI194" s="123"/>
      <c r="CJ194" s="123"/>
      <c r="CK194" s="123"/>
      <c r="CL194" s="123"/>
      <c r="CM194" s="123"/>
      <c r="CN194" s="123"/>
      <c r="CO194" s="123"/>
      <c r="CP194" s="123"/>
      <c r="CQ194" s="123"/>
      <c r="CR194" s="123"/>
      <c r="CS194" s="123"/>
      <c r="CT194" s="123"/>
      <c r="CU194" s="123"/>
      <c r="CV194" s="123"/>
      <c r="CW194" s="123"/>
      <c r="CX194" s="123"/>
      <c r="CY194" s="123"/>
      <c r="CZ194" s="123"/>
      <c r="DA194" s="123"/>
      <c r="DB194" s="123"/>
      <c r="DC194" s="123"/>
      <c r="DD194" s="123"/>
      <c r="DE194" s="123"/>
      <c r="DF194" s="123"/>
      <c r="DG194" s="123"/>
      <c r="DH194" s="123"/>
      <c r="DI194" s="123"/>
      <c r="DJ194" s="123"/>
      <c r="DK194" s="123"/>
      <c r="DL194" s="123"/>
      <c r="DM194" s="123"/>
      <c r="DN194" s="123"/>
      <c r="DO194" s="123"/>
      <c r="DP194" s="123"/>
      <c r="DQ194" s="123"/>
    </row>
    <row r="195" spans="1:121" ht="12.75">
      <c r="A195" s="125"/>
      <c r="B195" s="121"/>
      <c r="C195" s="122" t="str">
        <f t="shared" si="6"/>
        <v> --</v>
      </c>
      <c r="D195" s="123"/>
      <c r="E195" s="123"/>
      <c r="F195" s="123"/>
      <c r="G195" s="123"/>
      <c r="H195" s="126" t="str">
        <f t="shared" si="7"/>
        <v>-</v>
      </c>
      <c r="I195" s="126" t="str">
        <f t="shared" si="8"/>
        <v>-</v>
      </c>
      <c r="J195" s="127"/>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c r="AN195" s="123"/>
      <c r="AO195" s="123"/>
      <c r="AP195" s="123"/>
      <c r="AQ195" s="123"/>
      <c r="AR195" s="123"/>
      <c r="AS195" s="123"/>
      <c r="AT195" s="123"/>
      <c r="AU195" s="123"/>
      <c r="AV195" s="123"/>
      <c r="AW195" s="123"/>
      <c r="AX195" s="123"/>
      <c r="AY195" s="123"/>
      <c r="AZ195" s="123"/>
      <c r="BA195" s="123"/>
      <c r="BB195" s="123"/>
      <c r="BC195" s="123"/>
      <c r="BD195" s="123"/>
      <c r="BE195" s="123"/>
      <c r="BF195" s="123"/>
      <c r="BG195" s="123"/>
      <c r="BH195" s="123"/>
      <c r="BI195" s="123"/>
      <c r="BJ195" s="123"/>
      <c r="BK195" s="123"/>
      <c r="BL195" s="123"/>
      <c r="BM195" s="123"/>
      <c r="BN195" s="123"/>
      <c r="BO195" s="123"/>
      <c r="BP195" s="123"/>
      <c r="BQ195" s="123"/>
      <c r="BR195" s="123"/>
      <c r="BS195" s="123"/>
      <c r="BT195" s="123"/>
      <c r="BU195" s="123"/>
      <c r="BV195" s="123"/>
      <c r="BW195" s="123"/>
      <c r="BX195" s="123"/>
      <c r="BY195" s="123"/>
      <c r="BZ195" s="123"/>
      <c r="CA195" s="123"/>
      <c r="CB195" s="123"/>
      <c r="CC195" s="123"/>
      <c r="CD195" s="123"/>
      <c r="CE195" s="123"/>
      <c r="CF195" s="123"/>
      <c r="CG195" s="123"/>
      <c r="CH195" s="123"/>
      <c r="CI195" s="123"/>
      <c r="CJ195" s="123"/>
      <c r="CK195" s="123"/>
      <c r="CL195" s="123"/>
      <c r="CM195" s="123"/>
      <c r="CN195" s="123"/>
      <c r="CO195" s="123"/>
      <c r="CP195" s="123"/>
      <c r="CQ195" s="123"/>
      <c r="CR195" s="123"/>
      <c r="CS195" s="123"/>
      <c r="CT195" s="123"/>
      <c r="CU195" s="123"/>
      <c r="CV195" s="123"/>
      <c r="CW195" s="123"/>
      <c r="CX195" s="123"/>
      <c r="CY195" s="123"/>
      <c r="CZ195" s="123"/>
      <c r="DA195" s="123"/>
      <c r="DB195" s="123"/>
      <c r="DC195" s="123"/>
      <c r="DD195" s="123"/>
      <c r="DE195" s="123"/>
      <c r="DF195" s="123"/>
      <c r="DG195" s="123"/>
      <c r="DH195" s="123"/>
      <c r="DI195" s="123"/>
      <c r="DJ195" s="123"/>
      <c r="DK195" s="123"/>
      <c r="DL195" s="123"/>
      <c r="DM195" s="123"/>
      <c r="DN195" s="123"/>
      <c r="DO195" s="123"/>
      <c r="DP195" s="123"/>
      <c r="DQ195" s="123"/>
    </row>
    <row r="196" spans="1:121" ht="12.75">
      <c r="A196" s="125"/>
      <c r="B196" s="121"/>
      <c r="C196" s="122" t="str">
        <f t="shared" si="6"/>
        <v> --</v>
      </c>
      <c r="D196" s="123"/>
      <c r="E196" s="123"/>
      <c r="F196" s="123"/>
      <c r="G196" s="123"/>
      <c r="H196" s="126" t="str">
        <f t="shared" si="7"/>
        <v>-</v>
      </c>
      <c r="I196" s="126" t="str">
        <f t="shared" si="8"/>
        <v>-</v>
      </c>
      <c r="J196" s="127"/>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c r="AN196" s="123"/>
      <c r="AO196" s="123"/>
      <c r="AP196" s="123"/>
      <c r="AQ196" s="123"/>
      <c r="AR196" s="123"/>
      <c r="AS196" s="123"/>
      <c r="AT196" s="123"/>
      <c r="AU196" s="123"/>
      <c r="AV196" s="123"/>
      <c r="AW196" s="123"/>
      <c r="AX196" s="123"/>
      <c r="AY196" s="123"/>
      <c r="AZ196" s="123"/>
      <c r="BA196" s="123"/>
      <c r="BB196" s="123"/>
      <c r="BC196" s="123"/>
      <c r="BD196" s="123"/>
      <c r="BE196" s="123"/>
      <c r="BF196" s="123"/>
      <c r="BG196" s="123"/>
      <c r="BH196" s="123"/>
      <c r="BI196" s="123"/>
      <c r="BJ196" s="123"/>
      <c r="BK196" s="123"/>
      <c r="BL196" s="123"/>
      <c r="BM196" s="123"/>
      <c r="BN196" s="123"/>
      <c r="BO196" s="123"/>
      <c r="BP196" s="123"/>
      <c r="BQ196" s="123"/>
      <c r="BR196" s="123"/>
      <c r="BS196" s="123"/>
      <c r="BT196" s="123"/>
      <c r="BU196" s="123"/>
      <c r="BV196" s="123"/>
      <c r="BW196" s="123"/>
      <c r="BX196" s="123"/>
      <c r="BY196" s="123"/>
      <c r="BZ196" s="123"/>
      <c r="CA196" s="123"/>
      <c r="CB196" s="123"/>
      <c r="CC196" s="123"/>
      <c r="CD196" s="123"/>
      <c r="CE196" s="123"/>
      <c r="CF196" s="123"/>
      <c r="CG196" s="123"/>
      <c r="CH196" s="123"/>
      <c r="CI196" s="123"/>
      <c r="CJ196" s="123"/>
      <c r="CK196" s="123"/>
      <c r="CL196" s="123"/>
      <c r="CM196" s="123"/>
      <c r="CN196" s="123"/>
      <c r="CO196" s="123"/>
      <c r="CP196" s="123"/>
      <c r="CQ196" s="123"/>
      <c r="CR196" s="123"/>
      <c r="CS196" s="123"/>
      <c r="CT196" s="123"/>
      <c r="CU196" s="123"/>
      <c r="CV196" s="123"/>
      <c r="CW196" s="123"/>
      <c r="CX196" s="123"/>
      <c r="CY196" s="123"/>
      <c r="CZ196" s="123"/>
      <c r="DA196" s="123"/>
      <c r="DB196" s="123"/>
      <c r="DC196" s="123"/>
      <c r="DD196" s="123"/>
      <c r="DE196" s="123"/>
      <c r="DF196" s="123"/>
      <c r="DG196" s="123"/>
      <c r="DH196" s="123"/>
      <c r="DI196" s="123"/>
      <c r="DJ196" s="123"/>
      <c r="DK196" s="123"/>
      <c r="DL196" s="123"/>
      <c r="DM196" s="123"/>
      <c r="DN196" s="123"/>
      <c r="DO196" s="123"/>
      <c r="DP196" s="123"/>
      <c r="DQ196" s="123"/>
    </row>
    <row r="197" spans="1:121" ht="12.75">
      <c r="A197" s="125"/>
      <c r="B197" s="121"/>
      <c r="C197" s="122" t="str">
        <f t="shared" si="6"/>
        <v> --</v>
      </c>
      <c r="D197" s="123"/>
      <c r="E197" s="123"/>
      <c r="F197" s="123"/>
      <c r="G197" s="123"/>
      <c r="H197" s="126" t="str">
        <f t="shared" si="7"/>
        <v>-</v>
      </c>
      <c r="I197" s="126" t="str">
        <f t="shared" si="8"/>
        <v>-</v>
      </c>
      <c r="J197" s="127"/>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c r="AN197" s="123"/>
      <c r="AO197" s="123"/>
      <c r="AP197" s="123"/>
      <c r="AQ197" s="123"/>
      <c r="AR197" s="123"/>
      <c r="AS197" s="123"/>
      <c r="AT197" s="123"/>
      <c r="AU197" s="123"/>
      <c r="AV197" s="123"/>
      <c r="AW197" s="123"/>
      <c r="AX197" s="123"/>
      <c r="AY197" s="123"/>
      <c r="AZ197" s="123"/>
      <c r="BA197" s="123"/>
      <c r="BB197" s="123"/>
      <c r="BC197" s="123"/>
      <c r="BD197" s="123"/>
      <c r="BE197" s="123"/>
      <c r="BF197" s="123"/>
      <c r="BG197" s="123"/>
      <c r="BH197" s="123"/>
      <c r="BI197" s="123"/>
      <c r="BJ197" s="123"/>
      <c r="BK197" s="123"/>
      <c r="BL197" s="123"/>
      <c r="BM197" s="123"/>
      <c r="BN197" s="123"/>
      <c r="BO197" s="123"/>
      <c r="BP197" s="123"/>
      <c r="BQ197" s="123"/>
      <c r="BR197" s="123"/>
      <c r="BS197" s="123"/>
      <c r="BT197" s="123"/>
      <c r="BU197" s="123"/>
      <c r="BV197" s="123"/>
      <c r="BW197" s="123"/>
      <c r="BX197" s="123"/>
      <c r="BY197" s="123"/>
      <c r="BZ197" s="123"/>
      <c r="CA197" s="123"/>
      <c r="CB197" s="123"/>
      <c r="CC197" s="123"/>
      <c r="CD197" s="123"/>
      <c r="CE197" s="123"/>
      <c r="CF197" s="123"/>
      <c r="CG197" s="123"/>
      <c r="CH197" s="123"/>
      <c r="CI197" s="123"/>
      <c r="CJ197" s="123"/>
      <c r="CK197" s="123"/>
      <c r="CL197" s="123"/>
      <c r="CM197" s="123"/>
      <c r="CN197" s="123"/>
      <c r="CO197" s="123"/>
      <c r="CP197" s="123"/>
      <c r="CQ197" s="123"/>
      <c r="CR197" s="123"/>
      <c r="CS197" s="123"/>
      <c r="CT197" s="123"/>
      <c r="CU197" s="123"/>
      <c r="CV197" s="123"/>
      <c r="CW197" s="123"/>
      <c r="CX197" s="123"/>
      <c r="CY197" s="123"/>
      <c r="CZ197" s="123"/>
      <c r="DA197" s="123"/>
      <c r="DB197" s="123"/>
      <c r="DC197" s="123"/>
      <c r="DD197" s="123"/>
      <c r="DE197" s="123"/>
      <c r="DF197" s="123"/>
      <c r="DG197" s="123"/>
      <c r="DH197" s="123"/>
      <c r="DI197" s="123"/>
      <c r="DJ197" s="123"/>
      <c r="DK197" s="123"/>
      <c r="DL197" s="123"/>
      <c r="DM197" s="123"/>
      <c r="DN197" s="123"/>
      <c r="DO197" s="123"/>
      <c r="DP197" s="123"/>
      <c r="DQ197" s="123"/>
    </row>
    <row r="198" spans="1:121" ht="12.75">
      <c r="A198" s="125"/>
      <c r="B198" s="121"/>
      <c r="C198" s="122" t="str">
        <f t="shared" si="6"/>
        <v> --</v>
      </c>
      <c r="D198" s="123"/>
      <c r="E198" s="123"/>
      <c r="F198" s="123"/>
      <c r="G198" s="123"/>
      <c r="H198" s="126" t="str">
        <f t="shared" si="7"/>
        <v>-</v>
      </c>
      <c r="I198" s="126" t="str">
        <f t="shared" si="8"/>
        <v>-</v>
      </c>
      <c r="J198" s="127"/>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c r="BP198" s="123"/>
      <c r="BQ198" s="123"/>
      <c r="BR198" s="123"/>
      <c r="BS198" s="123"/>
      <c r="BT198" s="123"/>
      <c r="BU198" s="123"/>
      <c r="BV198" s="123"/>
      <c r="BW198" s="123"/>
      <c r="BX198" s="123"/>
      <c r="BY198" s="123"/>
      <c r="BZ198" s="123"/>
      <c r="CA198" s="123"/>
      <c r="CB198" s="123"/>
      <c r="CC198" s="123"/>
      <c r="CD198" s="123"/>
      <c r="CE198" s="123"/>
      <c r="CF198" s="123"/>
      <c r="CG198" s="123"/>
      <c r="CH198" s="123"/>
      <c r="CI198" s="123"/>
      <c r="CJ198" s="123"/>
      <c r="CK198" s="123"/>
      <c r="CL198" s="123"/>
      <c r="CM198" s="123"/>
      <c r="CN198" s="123"/>
      <c r="CO198" s="123"/>
      <c r="CP198" s="123"/>
      <c r="CQ198" s="123"/>
      <c r="CR198" s="123"/>
      <c r="CS198" s="123"/>
      <c r="CT198" s="123"/>
      <c r="CU198" s="123"/>
      <c r="CV198" s="123"/>
      <c r="CW198" s="123"/>
      <c r="CX198" s="123"/>
      <c r="CY198" s="123"/>
      <c r="CZ198" s="123"/>
      <c r="DA198" s="123"/>
      <c r="DB198" s="123"/>
      <c r="DC198" s="123"/>
      <c r="DD198" s="123"/>
      <c r="DE198" s="123"/>
      <c r="DF198" s="123"/>
      <c r="DG198" s="123"/>
      <c r="DH198" s="123"/>
      <c r="DI198" s="123"/>
      <c r="DJ198" s="123"/>
      <c r="DK198" s="123"/>
      <c r="DL198" s="123"/>
      <c r="DM198" s="123"/>
      <c r="DN198" s="123"/>
      <c r="DO198" s="123"/>
      <c r="DP198" s="123"/>
      <c r="DQ198" s="123"/>
    </row>
    <row r="199" spans="1:121" ht="12.75">
      <c r="A199" s="125"/>
      <c r="B199" s="121"/>
      <c r="C199" s="122" t="str">
        <f t="shared" si="6"/>
        <v> --</v>
      </c>
      <c r="D199" s="123"/>
      <c r="E199" s="123"/>
      <c r="F199" s="123"/>
      <c r="G199" s="123"/>
      <c r="H199" s="126" t="str">
        <f t="shared" si="7"/>
        <v>-</v>
      </c>
      <c r="I199" s="126" t="str">
        <f t="shared" si="8"/>
        <v>-</v>
      </c>
      <c r="J199" s="127"/>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c r="AN199" s="123"/>
      <c r="AO199" s="123"/>
      <c r="AP199" s="123"/>
      <c r="AQ199" s="123"/>
      <c r="AR199" s="123"/>
      <c r="AS199" s="123"/>
      <c r="AT199" s="123"/>
      <c r="AU199" s="123"/>
      <c r="AV199" s="123"/>
      <c r="AW199" s="123"/>
      <c r="AX199" s="123"/>
      <c r="AY199" s="123"/>
      <c r="AZ199" s="123"/>
      <c r="BA199" s="123"/>
      <c r="BB199" s="123"/>
      <c r="BC199" s="123"/>
      <c r="BD199" s="123"/>
      <c r="BE199" s="123"/>
      <c r="BF199" s="123"/>
      <c r="BG199" s="123"/>
      <c r="BH199" s="123"/>
      <c r="BI199" s="123"/>
      <c r="BJ199" s="123"/>
      <c r="BK199" s="123"/>
      <c r="BL199" s="123"/>
      <c r="BM199" s="123"/>
      <c r="BN199" s="123"/>
      <c r="BO199" s="123"/>
      <c r="BP199" s="123"/>
      <c r="BQ199" s="123"/>
      <c r="BR199" s="123"/>
      <c r="BS199" s="123"/>
      <c r="BT199" s="123"/>
      <c r="BU199" s="123"/>
      <c r="BV199" s="123"/>
      <c r="BW199" s="123"/>
      <c r="BX199" s="123"/>
      <c r="BY199" s="123"/>
      <c r="BZ199" s="123"/>
      <c r="CA199" s="123"/>
      <c r="CB199" s="123"/>
      <c r="CC199" s="123"/>
      <c r="CD199" s="123"/>
      <c r="CE199" s="123"/>
      <c r="CF199" s="123"/>
      <c r="CG199" s="123"/>
      <c r="CH199" s="123"/>
      <c r="CI199" s="123"/>
      <c r="CJ199" s="123"/>
      <c r="CK199" s="123"/>
      <c r="CL199" s="123"/>
      <c r="CM199" s="123"/>
      <c r="CN199" s="123"/>
      <c r="CO199" s="123"/>
      <c r="CP199" s="123"/>
      <c r="CQ199" s="123"/>
      <c r="CR199" s="123"/>
      <c r="CS199" s="123"/>
      <c r="CT199" s="123"/>
      <c r="CU199" s="123"/>
      <c r="CV199" s="123"/>
      <c r="CW199" s="123"/>
      <c r="CX199" s="123"/>
      <c r="CY199" s="123"/>
      <c r="CZ199" s="123"/>
      <c r="DA199" s="123"/>
      <c r="DB199" s="123"/>
      <c r="DC199" s="123"/>
      <c r="DD199" s="123"/>
      <c r="DE199" s="123"/>
      <c r="DF199" s="123"/>
      <c r="DG199" s="123"/>
      <c r="DH199" s="123"/>
      <c r="DI199" s="123"/>
      <c r="DJ199" s="123"/>
      <c r="DK199" s="123"/>
      <c r="DL199" s="123"/>
      <c r="DM199" s="123"/>
      <c r="DN199" s="123"/>
      <c r="DO199" s="123"/>
      <c r="DP199" s="123"/>
      <c r="DQ199" s="123"/>
    </row>
    <row r="200" spans="1:121" ht="12.75">
      <c r="A200" s="125"/>
      <c r="B200" s="121"/>
      <c r="C200" s="122" t="str">
        <f aca="true" t="shared" si="9" ref="C200:C263">VLOOKUP(B200,VarList,2,FALSE)</f>
        <v> --</v>
      </c>
      <c r="D200" s="123"/>
      <c r="E200" s="123"/>
      <c r="F200" s="123"/>
      <c r="G200" s="123"/>
      <c r="H200" s="126" t="str">
        <f t="shared" si="7"/>
        <v>-</v>
      </c>
      <c r="I200" s="126" t="str">
        <f t="shared" si="8"/>
        <v>-</v>
      </c>
      <c r="J200" s="127"/>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c r="AN200" s="123"/>
      <c r="AO200" s="123"/>
      <c r="AP200" s="123"/>
      <c r="AQ200" s="123"/>
      <c r="AR200" s="123"/>
      <c r="AS200" s="123"/>
      <c r="AT200" s="123"/>
      <c r="AU200" s="123"/>
      <c r="AV200" s="123"/>
      <c r="AW200" s="123"/>
      <c r="AX200" s="123"/>
      <c r="AY200" s="123"/>
      <c r="AZ200" s="123"/>
      <c r="BA200" s="123"/>
      <c r="BB200" s="123"/>
      <c r="BC200" s="123"/>
      <c r="BD200" s="123"/>
      <c r="BE200" s="123"/>
      <c r="BF200" s="123"/>
      <c r="BG200" s="123"/>
      <c r="BH200" s="123"/>
      <c r="BI200" s="123"/>
      <c r="BJ200" s="123"/>
      <c r="BK200" s="123"/>
      <c r="BL200" s="123"/>
      <c r="BM200" s="123"/>
      <c r="BN200" s="123"/>
      <c r="BO200" s="123"/>
      <c r="BP200" s="123"/>
      <c r="BQ200" s="123"/>
      <c r="BR200" s="123"/>
      <c r="BS200" s="123"/>
      <c r="BT200" s="123"/>
      <c r="BU200" s="123"/>
      <c r="BV200" s="123"/>
      <c r="BW200" s="123"/>
      <c r="BX200" s="123"/>
      <c r="BY200" s="123"/>
      <c r="BZ200" s="123"/>
      <c r="CA200" s="123"/>
      <c r="CB200" s="123"/>
      <c r="CC200" s="123"/>
      <c r="CD200" s="123"/>
      <c r="CE200" s="123"/>
      <c r="CF200" s="123"/>
      <c r="CG200" s="123"/>
      <c r="CH200" s="123"/>
      <c r="CI200" s="123"/>
      <c r="CJ200" s="123"/>
      <c r="CK200" s="123"/>
      <c r="CL200" s="123"/>
      <c r="CM200" s="123"/>
      <c r="CN200" s="123"/>
      <c r="CO200" s="123"/>
      <c r="CP200" s="123"/>
      <c r="CQ200" s="123"/>
      <c r="CR200" s="123"/>
      <c r="CS200" s="123"/>
      <c r="CT200" s="123"/>
      <c r="CU200" s="123"/>
      <c r="CV200" s="123"/>
      <c r="CW200" s="123"/>
      <c r="CX200" s="123"/>
      <c r="CY200" s="123"/>
      <c r="CZ200" s="123"/>
      <c r="DA200" s="123"/>
      <c r="DB200" s="123"/>
      <c r="DC200" s="123"/>
      <c r="DD200" s="123"/>
      <c r="DE200" s="123"/>
      <c r="DF200" s="123"/>
      <c r="DG200" s="123"/>
      <c r="DH200" s="123"/>
      <c r="DI200" s="123"/>
      <c r="DJ200" s="123"/>
      <c r="DK200" s="123"/>
      <c r="DL200" s="123"/>
      <c r="DM200" s="123"/>
      <c r="DN200" s="123"/>
      <c r="DO200" s="123"/>
      <c r="DP200" s="123"/>
      <c r="DQ200" s="123"/>
    </row>
    <row r="201" spans="1:121" ht="12.75">
      <c r="A201" s="125"/>
      <c r="B201" s="121"/>
      <c r="C201" s="122" t="str">
        <f t="shared" si="9"/>
        <v> --</v>
      </c>
      <c r="D201" s="123"/>
      <c r="E201" s="123"/>
      <c r="F201" s="123"/>
      <c r="G201" s="123"/>
      <c r="H201" s="126" t="str">
        <f t="shared" si="7"/>
        <v>-</v>
      </c>
      <c r="I201" s="126" t="str">
        <f t="shared" si="8"/>
        <v>-</v>
      </c>
      <c r="J201" s="127"/>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c r="AN201" s="123"/>
      <c r="AO201" s="123"/>
      <c r="AP201" s="123"/>
      <c r="AQ201" s="123"/>
      <c r="AR201" s="123"/>
      <c r="AS201" s="123"/>
      <c r="AT201" s="123"/>
      <c r="AU201" s="123"/>
      <c r="AV201" s="123"/>
      <c r="AW201" s="123"/>
      <c r="AX201" s="123"/>
      <c r="AY201" s="123"/>
      <c r="AZ201" s="123"/>
      <c r="BA201" s="123"/>
      <c r="BB201" s="123"/>
      <c r="BC201" s="123"/>
      <c r="BD201" s="123"/>
      <c r="BE201" s="123"/>
      <c r="BF201" s="123"/>
      <c r="BG201" s="123"/>
      <c r="BH201" s="123"/>
      <c r="BI201" s="123"/>
      <c r="BJ201" s="123"/>
      <c r="BK201" s="123"/>
      <c r="BL201" s="123"/>
      <c r="BM201" s="123"/>
      <c r="BN201" s="123"/>
      <c r="BO201" s="123"/>
      <c r="BP201" s="123"/>
      <c r="BQ201" s="123"/>
      <c r="BR201" s="123"/>
      <c r="BS201" s="123"/>
      <c r="BT201" s="123"/>
      <c r="BU201" s="123"/>
      <c r="BV201" s="123"/>
      <c r="BW201" s="123"/>
      <c r="BX201" s="123"/>
      <c r="BY201" s="123"/>
      <c r="BZ201" s="123"/>
      <c r="CA201" s="123"/>
      <c r="CB201" s="123"/>
      <c r="CC201" s="123"/>
      <c r="CD201" s="123"/>
      <c r="CE201" s="123"/>
      <c r="CF201" s="123"/>
      <c r="CG201" s="123"/>
      <c r="CH201" s="123"/>
      <c r="CI201" s="123"/>
      <c r="CJ201" s="123"/>
      <c r="CK201" s="123"/>
      <c r="CL201" s="123"/>
      <c r="CM201" s="123"/>
      <c r="CN201" s="123"/>
      <c r="CO201" s="123"/>
      <c r="CP201" s="123"/>
      <c r="CQ201" s="123"/>
      <c r="CR201" s="123"/>
      <c r="CS201" s="123"/>
      <c r="CT201" s="123"/>
      <c r="CU201" s="123"/>
      <c r="CV201" s="123"/>
      <c r="CW201" s="123"/>
      <c r="CX201" s="123"/>
      <c r="CY201" s="123"/>
      <c r="CZ201" s="123"/>
      <c r="DA201" s="123"/>
      <c r="DB201" s="123"/>
      <c r="DC201" s="123"/>
      <c r="DD201" s="123"/>
      <c r="DE201" s="123"/>
      <c r="DF201" s="123"/>
      <c r="DG201" s="123"/>
      <c r="DH201" s="123"/>
      <c r="DI201" s="123"/>
      <c r="DJ201" s="123"/>
      <c r="DK201" s="123"/>
      <c r="DL201" s="123"/>
      <c r="DM201" s="123"/>
      <c r="DN201" s="123"/>
      <c r="DO201" s="123"/>
      <c r="DP201" s="123"/>
      <c r="DQ201" s="123"/>
    </row>
    <row r="202" spans="1:121" ht="12.75">
      <c r="A202" s="125"/>
      <c r="B202" s="121"/>
      <c r="C202" s="122" t="str">
        <f t="shared" si="9"/>
        <v> --</v>
      </c>
      <c r="D202" s="123"/>
      <c r="E202" s="123"/>
      <c r="F202" s="123"/>
      <c r="G202" s="123"/>
      <c r="H202" s="126" t="str">
        <f t="shared" si="7"/>
        <v>-</v>
      </c>
      <c r="I202" s="126" t="str">
        <f t="shared" si="8"/>
        <v>-</v>
      </c>
      <c r="J202" s="127"/>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c r="AN202" s="123"/>
      <c r="AO202" s="123"/>
      <c r="AP202" s="123"/>
      <c r="AQ202" s="123"/>
      <c r="AR202" s="123"/>
      <c r="AS202" s="123"/>
      <c r="AT202" s="123"/>
      <c r="AU202" s="123"/>
      <c r="AV202" s="123"/>
      <c r="AW202" s="123"/>
      <c r="AX202" s="123"/>
      <c r="AY202" s="123"/>
      <c r="AZ202" s="123"/>
      <c r="BA202" s="123"/>
      <c r="BB202" s="123"/>
      <c r="BC202" s="123"/>
      <c r="BD202" s="123"/>
      <c r="BE202" s="123"/>
      <c r="BF202" s="123"/>
      <c r="BG202" s="123"/>
      <c r="BH202" s="123"/>
      <c r="BI202" s="123"/>
      <c r="BJ202" s="123"/>
      <c r="BK202" s="123"/>
      <c r="BL202" s="123"/>
      <c r="BM202" s="123"/>
      <c r="BN202" s="123"/>
      <c r="BO202" s="123"/>
      <c r="BP202" s="123"/>
      <c r="BQ202" s="123"/>
      <c r="BR202" s="123"/>
      <c r="BS202" s="123"/>
      <c r="BT202" s="123"/>
      <c r="BU202" s="123"/>
      <c r="BV202" s="123"/>
      <c r="BW202" s="123"/>
      <c r="BX202" s="123"/>
      <c r="BY202" s="123"/>
      <c r="BZ202" s="123"/>
      <c r="CA202" s="123"/>
      <c r="CB202" s="123"/>
      <c r="CC202" s="123"/>
      <c r="CD202" s="123"/>
      <c r="CE202" s="123"/>
      <c r="CF202" s="123"/>
      <c r="CG202" s="123"/>
      <c r="CH202" s="123"/>
      <c r="CI202" s="123"/>
      <c r="CJ202" s="123"/>
      <c r="CK202" s="123"/>
      <c r="CL202" s="123"/>
      <c r="CM202" s="123"/>
      <c r="CN202" s="123"/>
      <c r="CO202" s="123"/>
      <c r="CP202" s="123"/>
      <c r="CQ202" s="123"/>
      <c r="CR202" s="123"/>
      <c r="CS202" s="123"/>
      <c r="CT202" s="123"/>
      <c r="CU202" s="123"/>
      <c r="CV202" s="123"/>
      <c r="CW202" s="123"/>
      <c r="CX202" s="123"/>
      <c r="CY202" s="123"/>
      <c r="CZ202" s="123"/>
      <c r="DA202" s="123"/>
      <c r="DB202" s="123"/>
      <c r="DC202" s="123"/>
      <c r="DD202" s="123"/>
      <c r="DE202" s="123"/>
      <c r="DF202" s="123"/>
      <c r="DG202" s="123"/>
      <c r="DH202" s="123"/>
      <c r="DI202" s="123"/>
      <c r="DJ202" s="123"/>
      <c r="DK202" s="123"/>
      <c r="DL202" s="123"/>
      <c r="DM202" s="123"/>
      <c r="DN202" s="123"/>
      <c r="DO202" s="123"/>
      <c r="DP202" s="123"/>
      <c r="DQ202" s="123"/>
    </row>
    <row r="203" spans="1:121" ht="12.75">
      <c r="A203" s="125"/>
      <c r="B203" s="121"/>
      <c r="C203" s="122" t="str">
        <f t="shared" si="9"/>
        <v> --</v>
      </c>
      <c r="D203" s="123"/>
      <c r="E203" s="123"/>
      <c r="F203" s="123"/>
      <c r="G203" s="123"/>
      <c r="H203" s="126" t="str">
        <f t="shared" si="7"/>
        <v>-</v>
      </c>
      <c r="I203" s="126" t="str">
        <f t="shared" si="8"/>
        <v>-</v>
      </c>
      <c r="J203" s="127"/>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c r="AN203" s="123"/>
      <c r="AO203" s="123"/>
      <c r="AP203" s="123"/>
      <c r="AQ203" s="123"/>
      <c r="AR203" s="123"/>
      <c r="AS203" s="123"/>
      <c r="AT203" s="123"/>
      <c r="AU203" s="123"/>
      <c r="AV203" s="123"/>
      <c r="AW203" s="123"/>
      <c r="AX203" s="123"/>
      <c r="AY203" s="123"/>
      <c r="AZ203" s="123"/>
      <c r="BA203" s="123"/>
      <c r="BB203" s="123"/>
      <c r="BC203" s="123"/>
      <c r="BD203" s="123"/>
      <c r="BE203" s="123"/>
      <c r="BF203" s="123"/>
      <c r="BG203" s="123"/>
      <c r="BH203" s="123"/>
      <c r="BI203" s="123"/>
      <c r="BJ203" s="123"/>
      <c r="BK203" s="123"/>
      <c r="BL203" s="123"/>
      <c r="BM203" s="123"/>
      <c r="BN203" s="123"/>
      <c r="BO203" s="123"/>
      <c r="BP203" s="123"/>
      <c r="BQ203" s="123"/>
      <c r="BR203" s="123"/>
      <c r="BS203" s="123"/>
      <c r="BT203" s="123"/>
      <c r="BU203" s="123"/>
      <c r="BV203" s="123"/>
      <c r="BW203" s="123"/>
      <c r="BX203" s="123"/>
      <c r="BY203" s="123"/>
      <c r="BZ203" s="123"/>
      <c r="CA203" s="123"/>
      <c r="CB203" s="123"/>
      <c r="CC203" s="123"/>
      <c r="CD203" s="123"/>
      <c r="CE203" s="123"/>
      <c r="CF203" s="123"/>
      <c r="CG203" s="123"/>
      <c r="CH203" s="123"/>
      <c r="CI203" s="123"/>
      <c r="CJ203" s="123"/>
      <c r="CK203" s="123"/>
      <c r="CL203" s="123"/>
      <c r="CM203" s="123"/>
      <c r="CN203" s="123"/>
      <c r="CO203" s="123"/>
      <c r="CP203" s="123"/>
      <c r="CQ203" s="123"/>
      <c r="CR203" s="123"/>
      <c r="CS203" s="123"/>
      <c r="CT203" s="123"/>
      <c r="CU203" s="123"/>
      <c r="CV203" s="123"/>
      <c r="CW203" s="123"/>
      <c r="CX203" s="123"/>
      <c r="CY203" s="123"/>
      <c r="CZ203" s="123"/>
      <c r="DA203" s="123"/>
      <c r="DB203" s="123"/>
      <c r="DC203" s="123"/>
      <c r="DD203" s="123"/>
      <c r="DE203" s="123"/>
      <c r="DF203" s="123"/>
      <c r="DG203" s="123"/>
      <c r="DH203" s="123"/>
      <c r="DI203" s="123"/>
      <c r="DJ203" s="123"/>
      <c r="DK203" s="123"/>
      <c r="DL203" s="123"/>
      <c r="DM203" s="123"/>
      <c r="DN203" s="123"/>
      <c r="DO203" s="123"/>
      <c r="DP203" s="123"/>
      <c r="DQ203" s="123"/>
    </row>
    <row r="204" spans="1:121" ht="12.75">
      <c r="A204" s="125"/>
      <c r="B204" s="121"/>
      <c r="C204" s="122" t="str">
        <f t="shared" si="9"/>
        <v> --</v>
      </c>
      <c r="D204" s="123"/>
      <c r="E204" s="123"/>
      <c r="F204" s="123"/>
      <c r="G204" s="123"/>
      <c r="H204" s="126" t="str">
        <f t="shared" si="7"/>
        <v>-</v>
      </c>
      <c r="I204" s="126" t="str">
        <f t="shared" si="8"/>
        <v>-</v>
      </c>
      <c r="J204" s="127"/>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c r="AN204" s="123"/>
      <c r="AO204" s="123"/>
      <c r="AP204" s="123"/>
      <c r="AQ204" s="123"/>
      <c r="AR204" s="123"/>
      <c r="AS204" s="123"/>
      <c r="AT204" s="123"/>
      <c r="AU204" s="123"/>
      <c r="AV204" s="123"/>
      <c r="AW204" s="123"/>
      <c r="AX204" s="123"/>
      <c r="AY204" s="123"/>
      <c r="AZ204" s="123"/>
      <c r="BA204" s="123"/>
      <c r="BB204" s="123"/>
      <c r="BC204" s="123"/>
      <c r="BD204" s="123"/>
      <c r="BE204" s="123"/>
      <c r="BF204" s="123"/>
      <c r="BG204" s="123"/>
      <c r="BH204" s="123"/>
      <c r="BI204" s="123"/>
      <c r="BJ204" s="123"/>
      <c r="BK204" s="123"/>
      <c r="BL204" s="123"/>
      <c r="BM204" s="123"/>
      <c r="BN204" s="123"/>
      <c r="BO204" s="123"/>
      <c r="BP204" s="123"/>
      <c r="BQ204" s="123"/>
      <c r="BR204" s="123"/>
      <c r="BS204" s="123"/>
      <c r="BT204" s="123"/>
      <c r="BU204" s="123"/>
      <c r="BV204" s="123"/>
      <c r="BW204" s="123"/>
      <c r="BX204" s="123"/>
      <c r="BY204" s="123"/>
      <c r="BZ204" s="123"/>
      <c r="CA204" s="123"/>
      <c r="CB204" s="123"/>
      <c r="CC204" s="123"/>
      <c r="CD204" s="123"/>
      <c r="CE204" s="123"/>
      <c r="CF204" s="123"/>
      <c r="CG204" s="123"/>
      <c r="CH204" s="123"/>
      <c r="CI204" s="123"/>
      <c r="CJ204" s="123"/>
      <c r="CK204" s="123"/>
      <c r="CL204" s="123"/>
      <c r="CM204" s="123"/>
      <c r="CN204" s="123"/>
      <c r="CO204" s="123"/>
      <c r="CP204" s="123"/>
      <c r="CQ204" s="123"/>
      <c r="CR204" s="123"/>
      <c r="CS204" s="123"/>
      <c r="CT204" s="123"/>
      <c r="CU204" s="123"/>
      <c r="CV204" s="123"/>
      <c r="CW204" s="123"/>
      <c r="CX204" s="123"/>
      <c r="CY204" s="123"/>
      <c r="CZ204" s="123"/>
      <c r="DA204" s="123"/>
      <c r="DB204" s="123"/>
      <c r="DC204" s="123"/>
      <c r="DD204" s="123"/>
      <c r="DE204" s="123"/>
      <c r="DF204" s="123"/>
      <c r="DG204" s="123"/>
      <c r="DH204" s="123"/>
      <c r="DI204" s="123"/>
      <c r="DJ204" s="123"/>
      <c r="DK204" s="123"/>
      <c r="DL204" s="123"/>
      <c r="DM204" s="123"/>
      <c r="DN204" s="123"/>
      <c r="DO204" s="123"/>
      <c r="DP204" s="123"/>
      <c r="DQ204" s="123"/>
    </row>
    <row r="205" spans="1:121" ht="12.75">
      <c r="A205" s="125"/>
      <c r="B205" s="121"/>
      <c r="C205" s="122" t="str">
        <f t="shared" si="9"/>
        <v> --</v>
      </c>
      <c r="D205" s="123"/>
      <c r="E205" s="123"/>
      <c r="F205" s="123"/>
      <c r="G205" s="123"/>
      <c r="H205" s="126" t="str">
        <f t="shared" si="7"/>
        <v>-</v>
      </c>
      <c r="I205" s="126" t="str">
        <f t="shared" si="8"/>
        <v>-</v>
      </c>
      <c r="J205" s="127"/>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c r="AN205" s="123"/>
      <c r="AO205" s="123"/>
      <c r="AP205" s="123"/>
      <c r="AQ205" s="123"/>
      <c r="AR205" s="123"/>
      <c r="AS205" s="123"/>
      <c r="AT205" s="123"/>
      <c r="AU205" s="123"/>
      <c r="AV205" s="123"/>
      <c r="AW205" s="123"/>
      <c r="AX205" s="123"/>
      <c r="AY205" s="123"/>
      <c r="AZ205" s="123"/>
      <c r="BA205" s="123"/>
      <c r="BB205" s="123"/>
      <c r="BC205" s="123"/>
      <c r="BD205" s="123"/>
      <c r="BE205" s="123"/>
      <c r="BF205" s="123"/>
      <c r="BG205" s="123"/>
      <c r="BH205" s="123"/>
      <c r="BI205" s="123"/>
      <c r="BJ205" s="123"/>
      <c r="BK205" s="123"/>
      <c r="BL205" s="123"/>
      <c r="BM205" s="123"/>
      <c r="BN205" s="123"/>
      <c r="BO205" s="123"/>
      <c r="BP205" s="123"/>
      <c r="BQ205" s="123"/>
      <c r="BR205" s="123"/>
      <c r="BS205" s="123"/>
      <c r="BT205" s="123"/>
      <c r="BU205" s="123"/>
      <c r="BV205" s="123"/>
      <c r="BW205" s="123"/>
      <c r="BX205" s="123"/>
      <c r="BY205" s="123"/>
      <c r="BZ205" s="123"/>
      <c r="CA205" s="123"/>
      <c r="CB205" s="123"/>
      <c r="CC205" s="123"/>
      <c r="CD205" s="123"/>
      <c r="CE205" s="123"/>
      <c r="CF205" s="123"/>
      <c r="CG205" s="123"/>
      <c r="CH205" s="123"/>
      <c r="CI205" s="123"/>
      <c r="CJ205" s="123"/>
      <c r="CK205" s="123"/>
      <c r="CL205" s="123"/>
      <c r="CM205" s="123"/>
      <c r="CN205" s="123"/>
      <c r="CO205" s="123"/>
      <c r="CP205" s="123"/>
      <c r="CQ205" s="123"/>
      <c r="CR205" s="123"/>
      <c r="CS205" s="123"/>
      <c r="CT205" s="123"/>
      <c r="CU205" s="123"/>
      <c r="CV205" s="123"/>
      <c r="CW205" s="123"/>
      <c r="CX205" s="123"/>
      <c r="CY205" s="123"/>
      <c r="CZ205" s="123"/>
      <c r="DA205" s="123"/>
      <c r="DB205" s="123"/>
      <c r="DC205" s="123"/>
      <c r="DD205" s="123"/>
      <c r="DE205" s="123"/>
      <c r="DF205" s="123"/>
      <c r="DG205" s="123"/>
      <c r="DH205" s="123"/>
      <c r="DI205" s="123"/>
      <c r="DJ205" s="123"/>
      <c r="DK205" s="123"/>
      <c r="DL205" s="123"/>
      <c r="DM205" s="123"/>
      <c r="DN205" s="123"/>
      <c r="DO205" s="123"/>
      <c r="DP205" s="123"/>
      <c r="DQ205" s="123"/>
    </row>
    <row r="206" spans="1:121" ht="12.75">
      <c r="A206" s="125"/>
      <c r="B206" s="121"/>
      <c r="C206" s="122" t="str">
        <f t="shared" si="9"/>
        <v> --</v>
      </c>
      <c r="D206" s="123"/>
      <c r="E206" s="123"/>
      <c r="F206" s="123"/>
      <c r="G206" s="123"/>
      <c r="H206" s="126" t="str">
        <f t="shared" si="7"/>
        <v>-</v>
      </c>
      <c r="I206" s="126" t="str">
        <f t="shared" si="8"/>
        <v>-</v>
      </c>
      <c r="J206" s="127"/>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c r="AN206" s="123"/>
      <c r="AO206" s="123"/>
      <c r="AP206" s="123"/>
      <c r="AQ206" s="123"/>
      <c r="AR206" s="123"/>
      <c r="AS206" s="123"/>
      <c r="AT206" s="123"/>
      <c r="AU206" s="123"/>
      <c r="AV206" s="123"/>
      <c r="AW206" s="123"/>
      <c r="AX206" s="123"/>
      <c r="AY206" s="123"/>
      <c r="AZ206" s="123"/>
      <c r="BA206" s="123"/>
      <c r="BB206" s="123"/>
      <c r="BC206" s="123"/>
      <c r="BD206" s="123"/>
      <c r="BE206" s="123"/>
      <c r="BF206" s="123"/>
      <c r="BG206" s="123"/>
      <c r="BH206" s="123"/>
      <c r="BI206" s="123"/>
      <c r="BJ206" s="123"/>
      <c r="BK206" s="123"/>
      <c r="BL206" s="123"/>
      <c r="BM206" s="123"/>
      <c r="BN206" s="123"/>
      <c r="BO206" s="123"/>
      <c r="BP206" s="123"/>
      <c r="BQ206" s="123"/>
      <c r="BR206" s="123"/>
      <c r="BS206" s="123"/>
      <c r="BT206" s="123"/>
      <c r="BU206" s="123"/>
      <c r="BV206" s="123"/>
      <c r="BW206" s="123"/>
      <c r="BX206" s="123"/>
      <c r="BY206" s="123"/>
      <c r="BZ206" s="123"/>
      <c r="CA206" s="123"/>
      <c r="CB206" s="123"/>
      <c r="CC206" s="123"/>
      <c r="CD206" s="123"/>
      <c r="CE206" s="123"/>
      <c r="CF206" s="123"/>
      <c r="CG206" s="123"/>
      <c r="CH206" s="123"/>
      <c r="CI206" s="123"/>
      <c r="CJ206" s="123"/>
      <c r="CK206" s="123"/>
      <c r="CL206" s="123"/>
      <c r="CM206" s="123"/>
      <c r="CN206" s="123"/>
      <c r="CO206" s="123"/>
      <c r="CP206" s="123"/>
      <c r="CQ206" s="123"/>
      <c r="CR206" s="123"/>
      <c r="CS206" s="123"/>
      <c r="CT206" s="123"/>
      <c r="CU206" s="123"/>
      <c r="CV206" s="123"/>
      <c r="CW206" s="123"/>
      <c r="CX206" s="123"/>
      <c r="CY206" s="123"/>
      <c r="CZ206" s="123"/>
      <c r="DA206" s="123"/>
      <c r="DB206" s="123"/>
      <c r="DC206" s="123"/>
      <c r="DD206" s="123"/>
      <c r="DE206" s="123"/>
      <c r="DF206" s="123"/>
      <c r="DG206" s="123"/>
      <c r="DH206" s="123"/>
      <c r="DI206" s="123"/>
      <c r="DJ206" s="123"/>
      <c r="DK206" s="123"/>
      <c r="DL206" s="123"/>
      <c r="DM206" s="123"/>
      <c r="DN206" s="123"/>
      <c r="DO206" s="123"/>
      <c r="DP206" s="123"/>
      <c r="DQ206" s="123"/>
    </row>
    <row r="207" spans="1:121" ht="12.75">
      <c r="A207" s="125"/>
      <c r="B207" s="121"/>
      <c r="C207" s="122" t="str">
        <f t="shared" si="9"/>
        <v> --</v>
      </c>
      <c r="D207" s="123"/>
      <c r="E207" s="123"/>
      <c r="F207" s="123"/>
      <c r="G207" s="123"/>
      <c r="H207" s="126" t="str">
        <f t="shared" si="7"/>
        <v>-</v>
      </c>
      <c r="I207" s="126" t="str">
        <f t="shared" si="8"/>
        <v>-</v>
      </c>
      <c r="J207" s="127"/>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c r="AN207" s="123"/>
      <c r="AO207" s="123"/>
      <c r="AP207" s="123"/>
      <c r="AQ207" s="123"/>
      <c r="AR207" s="123"/>
      <c r="AS207" s="123"/>
      <c r="AT207" s="123"/>
      <c r="AU207" s="123"/>
      <c r="AV207" s="123"/>
      <c r="AW207" s="123"/>
      <c r="AX207" s="123"/>
      <c r="AY207" s="123"/>
      <c r="AZ207" s="123"/>
      <c r="BA207" s="123"/>
      <c r="BB207" s="123"/>
      <c r="BC207" s="123"/>
      <c r="BD207" s="123"/>
      <c r="BE207" s="123"/>
      <c r="BF207" s="123"/>
      <c r="BG207" s="123"/>
      <c r="BH207" s="123"/>
      <c r="BI207" s="123"/>
      <c r="BJ207" s="123"/>
      <c r="BK207" s="123"/>
      <c r="BL207" s="123"/>
      <c r="BM207" s="123"/>
      <c r="BN207" s="123"/>
      <c r="BO207" s="123"/>
      <c r="BP207" s="123"/>
      <c r="BQ207" s="123"/>
      <c r="BR207" s="123"/>
      <c r="BS207" s="123"/>
      <c r="BT207" s="123"/>
      <c r="BU207" s="123"/>
      <c r="BV207" s="123"/>
      <c r="BW207" s="123"/>
      <c r="BX207" s="123"/>
      <c r="BY207" s="123"/>
      <c r="BZ207" s="123"/>
      <c r="CA207" s="123"/>
      <c r="CB207" s="123"/>
      <c r="CC207" s="123"/>
      <c r="CD207" s="123"/>
      <c r="CE207" s="123"/>
      <c r="CF207" s="123"/>
      <c r="CG207" s="123"/>
      <c r="CH207" s="123"/>
      <c r="CI207" s="123"/>
      <c r="CJ207" s="123"/>
      <c r="CK207" s="123"/>
      <c r="CL207" s="123"/>
      <c r="CM207" s="123"/>
      <c r="CN207" s="123"/>
      <c r="CO207" s="123"/>
      <c r="CP207" s="123"/>
      <c r="CQ207" s="123"/>
      <c r="CR207" s="123"/>
      <c r="CS207" s="123"/>
      <c r="CT207" s="123"/>
      <c r="CU207" s="123"/>
      <c r="CV207" s="123"/>
      <c r="CW207" s="123"/>
      <c r="CX207" s="123"/>
      <c r="CY207" s="123"/>
      <c r="CZ207" s="123"/>
      <c r="DA207" s="123"/>
      <c r="DB207" s="123"/>
      <c r="DC207" s="123"/>
      <c r="DD207" s="123"/>
      <c r="DE207" s="123"/>
      <c r="DF207" s="123"/>
      <c r="DG207" s="123"/>
      <c r="DH207" s="123"/>
      <c r="DI207" s="123"/>
      <c r="DJ207" s="123"/>
      <c r="DK207" s="123"/>
      <c r="DL207" s="123"/>
      <c r="DM207" s="123"/>
      <c r="DN207" s="123"/>
      <c r="DO207" s="123"/>
      <c r="DP207" s="123"/>
      <c r="DQ207" s="123"/>
    </row>
    <row r="208" spans="1:121" ht="12.75">
      <c r="A208" s="125"/>
      <c r="B208" s="121"/>
      <c r="C208" s="122" t="str">
        <f t="shared" si="9"/>
        <v> --</v>
      </c>
      <c r="D208" s="123"/>
      <c r="E208" s="123"/>
      <c r="F208" s="123"/>
      <c r="G208" s="123"/>
      <c r="H208" s="126" t="str">
        <f t="shared" si="7"/>
        <v>-</v>
      </c>
      <c r="I208" s="126" t="str">
        <f t="shared" si="8"/>
        <v>-</v>
      </c>
      <c r="J208" s="127"/>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c r="AN208" s="123"/>
      <c r="AO208" s="123"/>
      <c r="AP208" s="123"/>
      <c r="AQ208" s="123"/>
      <c r="AR208" s="123"/>
      <c r="AS208" s="123"/>
      <c r="AT208" s="123"/>
      <c r="AU208" s="123"/>
      <c r="AV208" s="123"/>
      <c r="AW208" s="123"/>
      <c r="AX208" s="123"/>
      <c r="AY208" s="123"/>
      <c r="AZ208" s="123"/>
      <c r="BA208" s="123"/>
      <c r="BB208" s="123"/>
      <c r="BC208" s="123"/>
      <c r="BD208" s="123"/>
      <c r="BE208" s="123"/>
      <c r="BF208" s="123"/>
      <c r="BG208" s="123"/>
      <c r="BH208" s="123"/>
      <c r="BI208" s="123"/>
      <c r="BJ208" s="123"/>
      <c r="BK208" s="123"/>
      <c r="BL208" s="123"/>
      <c r="BM208" s="123"/>
      <c r="BN208" s="123"/>
      <c r="BO208" s="123"/>
      <c r="BP208" s="123"/>
      <c r="BQ208" s="123"/>
      <c r="BR208" s="123"/>
      <c r="BS208" s="123"/>
      <c r="BT208" s="123"/>
      <c r="BU208" s="123"/>
      <c r="BV208" s="123"/>
      <c r="BW208" s="123"/>
      <c r="BX208" s="123"/>
      <c r="BY208" s="123"/>
      <c r="BZ208" s="123"/>
      <c r="CA208" s="123"/>
      <c r="CB208" s="123"/>
      <c r="CC208" s="123"/>
      <c r="CD208" s="123"/>
      <c r="CE208" s="123"/>
      <c r="CF208" s="123"/>
      <c r="CG208" s="123"/>
      <c r="CH208" s="123"/>
      <c r="CI208" s="123"/>
      <c r="CJ208" s="123"/>
      <c r="CK208" s="123"/>
      <c r="CL208" s="123"/>
      <c r="CM208" s="123"/>
      <c r="CN208" s="123"/>
      <c r="CO208" s="123"/>
      <c r="CP208" s="123"/>
      <c r="CQ208" s="123"/>
      <c r="CR208" s="123"/>
      <c r="CS208" s="123"/>
      <c r="CT208" s="123"/>
      <c r="CU208" s="123"/>
      <c r="CV208" s="123"/>
      <c r="CW208" s="123"/>
      <c r="CX208" s="123"/>
      <c r="CY208" s="123"/>
      <c r="CZ208" s="123"/>
      <c r="DA208" s="123"/>
      <c r="DB208" s="123"/>
      <c r="DC208" s="123"/>
      <c r="DD208" s="123"/>
      <c r="DE208" s="123"/>
      <c r="DF208" s="123"/>
      <c r="DG208" s="123"/>
      <c r="DH208" s="123"/>
      <c r="DI208" s="123"/>
      <c r="DJ208" s="123"/>
      <c r="DK208" s="123"/>
      <c r="DL208" s="123"/>
      <c r="DM208" s="123"/>
      <c r="DN208" s="123"/>
      <c r="DO208" s="123"/>
      <c r="DP208" s="123"/>
      <c r="DQ208" s="123"/>
    </row>
    <row r="209" spans="1:121" ht="12.75">
      <c r="A209" s="125"/>
      <c r="B209" s="121"/>
      <c r="C209" s="122" t="str">
        <f t="shared" si="9"/>
        <v> --</v>
      </c>
      <c r="D209" s="123"/>
      <c r="E209" s="123"/>
      <c r="F209" s="123"/>
      <c r="G209" s="123"/>
      <c r="H209" s="126" t="str">
        <f t="shared" si="7"/>
        <v>-</v>
      </c>
      <c r="I209" s="126" t="str">
        <f t="shared" si="8"/>
        <v>-</v>
      </c>
      <c r="J209" s="127"/>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c r="AN209" s="123"/>
      <c r="AO209" s="123"/>
      <c r="AP209" s="123"/>
      <c r="AQ209" s="123"/>
      <c r="AR209" s="123"/>
      <c r="AS209" s="123"/>
      <c r="AT209" s="123"/>
      <c r="AU209" s="123"/>
      <c r="AV209" s="123"/>
      <c r="AW209" s="123"/>
      <c r="AX209" s="123"/>
      <c r="AY209" s="123"/>
      <c r="AZ209" s="123"/>
      <c r="BA209" s="123"/>
      <c r="BB209" s="123"/>
      <c r="BC209" s="123"/>
      <c r="BD209" s="123"/>
      <c r="BE209" s="123"/>
      <c r="BF209" s="123"/>
      <c r="BG209" s="123"/>
      <c r="BH209" s="123"/>
      <c r="BI209" s="123"/>
      <c r="BJ209" s="123"/>
      <c r="BK209" s="123"/>
      <c r="BL209" s="123"/>
      <c r="BM209" s="123"/>
      <c r="BN209" s="123"/>
      <c r="BO209" s="123"/>
      <c r="BP209" s="123"/>
      <c r="BQ209" s="123"/>
      <c r="BR209" s="123"/>
      <c r="BS209" s="123"/>
      <c r="BT209" s="123"/>
      <c r="BU209" s="123"/>
      <c r="BV209" s="123"/>
      <c r="BW209" s="123"/>
      <c r="BX209" s="123"/>
      <c r="BY209" s="123"/>
      <c r="BZ209" s="123"/>
      <c r="CA209" s="123"/>
      <c r="CB209" s="123"/>
      <c r="CC209" s="123"/>
      <c r="CD209" s="123"/>
      <c r="CE209" s="123"/>
      <c r="CF209" s="123"/>
      <c r="CG209" s="123"/>
      <c r="CH209" s="123"/>
      <c r="CI209" s="123"/>
      <c r="CJ209" s="123"/>
      <c r="CK209" s="123"/>
      <c r="CL209" s="123"/>
      <c r="CM209" s="123"/>
      <c r="CN209" s="123"/>
      <c r="CO209" s="123"/>
      <c r="CP209" s="123"/>
      <c r="CQ209" s="123"/>
      <c r="CR209" s="123"/>
      <c r="CS209" s="123"/>
      <c r="CT209" s="123"/>
      <c r="CU209" s="123"/>
      <c r="CV209" s="123"/>
      <c r="CW209" s="123"/>
      <c r="CX209" s="123"/>
      <c r="CY209" s="123"/>
      <c r="CZ209" s="123"/>
      <c r="DA209" s="123"/>
      <c r="DB209" s="123"/>
      <c r="DC209" s="123"/>
      <c r="DD209" s="123"/>
      <c r="DE209" s="123"/>
      <c r="DF209" s="123"/>
      <c r="DG209" s="123"/>
      <c r="DH209" s="123"/>
      <c r="DI209" s="123"/>
      <c r="DJ209" s="123"/>
      <c r="DK209" s="123"/>
      <c r="DL209" s="123"/>
      <c r="DM209" s="123"/>
      <c r="DN209" s="123"/>
      <c r="DO209" s="123"/>
      <c r="DP209" s="123"/>
      <c r="DQ209" s="123"/>
    </row>
    <row r="210" spans="1:121" ht="12.75">
      <c r="A210" s="125"/>
      <c r="B210" s="121"/>
      <c r="C210" s="122" t="str">
        <f t="shared" si="9"/>
        <v> --</v>
      </c>
      <c r="D210" s="123"/>
      <c r="E210" s="123"/>
      <c r="F210" s="123"/>
      <c r="G210" s="123"/>
      <c r="H210" s="126" t="str">
        <f aca="true" t="shared" si="10" ref="H210:H273">VLOOKUP(G210,AgeList,2,FALSE)</f>
        <v>-</v>
      </c>
      <c r="I210" s="126" t="str">
        <f aca="true" t="shared" si="11" ref="I210:I273">VLOOKUP(G210,AgeList,3,FALSE)</f>
        <v>-</v>
      </c>
      <c r="J210" s="127"/>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c r="AN210" s="123"/>
      <c r="AO210" s="123"/>
      <c r="AP210" s="123"/>
      <c r="AQ210" s="123"/>
      <c r="AR210" s="123"/>
      <c r="AS210" s="123"/>
      <c r="AT210" s="123"/>
      <c r="AU210" s="123"/>
      <c r="AV210" s="123"/>
      <c r="AW210" s="123"/>
      <c r="AX210" s="123"/>
      <c r="AY210" s="123"/>
      <c r="AZ210" s="123"/>
      <c r="BA210" s="123"/>
      <c r="BB210" s="123"/>
      <c r="BC210" s="123"/>
      <c r="BD210" s="123"/>
      <c r="BE210" s="123"/>
      <c r="BF210" s="123"/>
      <c r="BG210" s="123"/>
      <c r="BH210" s="123"/>
      <c r="BI210" s="123"/>
      <c r="BJ210" s="123"/>
      <c r="BK210" s="123"/>
      <c r="BL210" s="123"/>
      <c r="BM210" s="123"/>
      <c r="BN210" s="123"/>
      <c r="BO210" s="123"/>
      <c r="BP210" s="123"/>
      <c r="BQ210" s="123"/>
      <c r="BR210" s="123"/>
      <c r="BS210" s="123"/>
      <c r="BT210" s="123"/>
      <c r="BU210" s="123"/>
      <c r="BV210" s="123"/>
      <c r="BW210" s="123"/>
      <c r="BX210" s="123"/>
      <c r="BY210" s="123"/>
      <c r="BZ210" s="123"/>
      <c r="CA210" s="123"/>
      <c r="CB210" s="123"/>
      <c r="CC210" s="123"/>
      <c r="CD210" s="123"/>
      <c r="CE210" s="123"/>
      <c r="CF210" s="123"/>
      <c r="CG210" s="123"/>
      <c r="CH210" s="123"/>
      <c r="CI210" s="123"/>
      <c r="CJ210" s="123"/>
      <c r="CK210" s="123"/>
      <c r="CL210" s="123"/>
      <c r="CM210" s="123"/>
      <c r="CN210" s="123"/>
      <c r="CO210" s="123"/>
      <c r="CP210" s="123"/>
      <c r="CQ210" s="123"/>
      <c r="CR210" s="123"/>
      <c r="CS210" s="123"/>
      <c r="CT210" s="123"/>
      <c r="CU210" s="123"/>
      <c r="CV210" s="123"/>
      <c r="CW210" s="123"/>
      <c r="CX210" s="123"/>
      <c r="CY210" s="123"/>
      <c r="CZ210" s="123"/>
      <c r="DA210" s="123"/>
      <c r="DB210" s="123"/>
      <c r="DC210" s="123"/>
      <c r="DD210" s="123"/>
      <c r="DE210" s="123"/>
      <c r="DF210" s="123"/>
      <c r="DG210" s="123"/>
      <c r="DH210" s="123"/>
      <c r="DI210" s="123"/>
      <c r="DJ210" s="123"/>
      <c r="DK210" s="123"/>
      <c r="DL210" s="123"/>
      <c r="DM210" s="123"/>
      <c r="DN210" s="123"/>
      <c r="DO210" s="123"/>
      <c r="DP210" s="123"/>
      <c r="DQ210" s="123"/>
    </row>
    <row r="211" spans="1:121" ht="12.75">
      <c r="A211" s="125"/>
      <c r="B211" s="121"/>
      <c r="C211" s="122" t="str">
        <f t="shared" si="9"/>
        <v> --</v>
      </c>
      <c r="D211" s="123"/>
      <c r="E211" s="123"/>
      <c r="F211" s="123"/>
      <c r="G211" s="123"/>
      <c r="H211" s="126" t="str">
        <f t="shared" si="10"/>
        <v>-</v>
      </c>
      <c r="I211" s="126" t="str">
        <f t="shared" si="11"/>
        <v>-</v>
      </c>
      <c r="J211" s="127"/>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c r="AN211" s="123"/>
      <c r="AO211" s="123"/>
      <c r="AP211" s="123"/>
      <c r="AQ211" s="123"/>
      <c r="AR211" s="123"/>
      <c r="AS211" s="123"/>
      <c r="AT211" s="123"/>
      <c r="AU211" s="123"/>
      <c r="AV211" s="123"/>
      <c r="AW211" s="123"/>
      <c r="AX211" s="123"/>
      <c r="AY211" s="123"/>
      <c r="AZ211" s="123"/>
      <c r="BA211" s="123"/>
      <c r="BB211" s="123"/>
      <c r="BC211" s="123"/>
      <c r="BD211" s="123"/>
      <c r="BE211" s="123"/>
      <c r="BF211" s="123"/>
      <c r="BG211" s="123"/>
      <c r="BH211" s="123"/>
      <c r="BI211" s="123"/>
      <c r="BJ211" s="123"/>
      <c r="BK211" s="123"/>
      <c r="BL211" s="123"/>
      <c r="BM211" s="123"/>
      <c r="BN211" s="123"/>
      <c r="BO211" s="123"/>
      <c r="BP211" s="123"/>
      <c r="BQ211" s="123"/>
      <c r="BR211" s="123"/>
      <c r="BS211" s="123"/>
      <c r="BT211" s="123"/>
      <c r="BU211" s="123"/>
      <c r="BV211" s="123"/>
      <c r="BW211" s="123"/>
      <c r="BX211" s="123"/>
      <c r="BY211" s="123"/>
      <c r="BZ211" s="123"/>
      <c r="CA211" s="123"/>
      <c r="CB211" s="123"/>
      <c r="CC211" s="123"/>
      <c r="CD211" s="123"/>
      <c r="CE211" s="123"/>
      <c r="CF211" s="123"/>
      <c r="CG211" s="123"/>
      <c r="CH211" s="123"/>
      <c r="CI211" s="123"/>
      <c r="CJ211" s="123"/>
      <c r="CK211" s="123"/>
      <c r="CL211" s="123"/>
      <c r="CM211" s="123"/>
      <c r="CN211" s="123"/>
      <c r="CO211" s="123"/>
      <c r="CP211" s="123"/>
      <c r="CQ211" s="123"/>
      <c r="CR211" s="123"/>
      <c r="CS211" s="123"/>
      <c r="CT211" s="123"/>
      <c r="CU211" s="123"/>
      <c r="CV211" s="123"/>
      <c r="CW211" s="123"/>
      <c r="CX211" s="123"/>
      <c r="CY211" s="123"/>
      <c r="CZ211" s="123"/>
      <c r="DA211" s="123"/>
      <c r="DB211" s="123"/>
      <c r="DC211" s="123"/>
      <c r="DD211" s="123"/>
      <c r="DE211" s="123"/>
      <c r="DF211" s="123"/>
      <c r="DG211" s="123"/>
      <c r="DH211" s="123"/>
      <c r="DI211" s="123"/>
      <c r="DJ211" s="123"/>
      <c r="DK211" s="123"/>
      <c r="DL211" s="123"/>
      <c r="DM211" s="123"/>
      <c r="DN211" s="123"/>
      <c r="DO211" s="123"/>
      <c r="DP211" s="123"/>
      <c r="DQ211" s="123"/>
    </row>
    <row r="212" spans="1:121" ht="12.75">
      <c r="A212" s="125"/>
      <c r="B212" s="121"/>
      <c r="C212" s="122" t="str">
        <f t="shared" si="9"/>
        <v> --</v>
      </c>
      <c r="D212" s="123"/>
      <c r="E212" s="123"/>
      <c r="F212" s="123"/>
      <c r="G212" s="123"/>
      <c r="H212" s="126" t="str">
        <f t="shared" si="10"/>
        <v>-</v>
      </c>
      <c r="I212" s="126" t="str">
        <f t="shared" si="11"/>
        <v>-</v>
      </c>
      <c r="J212" s="127"/>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c r="AN212" s="123"/>
      <c r="AO212" s="123"/>
      <c r="AP212" s="123"/>
      <c r="AQ212" s="123"/>
      <c r="AR212" s="123"/>
      <c r="AS212" s="123"/>
      <c r="AT212" s="123"/>
      <c r="AU212" s="123"/>
      <c r="AV212" s="123"/>
      <c r="AW212" s="123"/>
      <c r="AX212" s="123"/>
      <c r="AY212" s="123"/>
      <c r="AZ212" s="123"/>
      <c r="BA212" s="123"/>
      <c r="BB212" s="123"/>
      <c r="BC212" s="123"/>
      <c r="BD212" s="123"/>
      <c r="BE212" s="123"/>
      <c r="BF212" s="123"/>
      <c r="BG212" s="123"/>
      <c r="BH212" s="123"/>
      <c r="BI212" s="123"/>
      <c r="BJ212" s="123"/>
      <c r="BK212" s="123"/>
      <c r="BL212" s="123"/>
      <c r="BM212" s="123"/>
      <c r="BN212" s="123"/>
      <c r="BO212" s="123"/>
      <c r="BP212" s="123"/>
      <c r="BQ212" s="123"/>
      <c r="BR212" s="123"/>
      <c r="BS212" s="123"/>
      <c r="BT212" s="123"/>
      <c r="BU212" s="123"/>
      <c r="BV212" s="123"/>
      <c r="BW212" s="123"/>
      <c r="BX212" s="123"/>
      <c r="BY212" s="123"/>
      <c r="BZ212" s="123"/>
      <c r="CA212" s="123"/>
      <c r="CB212" s="123"/>
      <c r="CC212" s="123"/>
      <c r="CD212" s="123"/>
      <c r="CE212" s="123"/>
      <c r="CF212" s="123"/>
      <c r="CG212" s="123"/>
      <c r="CH212" s="123"/>
      <c r="CI212" s="123"/>
      <c r="CJ212" s="123"/>
      <c r="CK212" s="123"/>
      <c r="CL212" s="123"/>
      <c r="CM212" s="123"/>
      <c r="CN212" s="123"/>
      <c r="CO212" s="123"/>
      <c r="CP212" s="123"/>
      <c r="CQ212" s="123"/>
      <c r="CR212" s="123"/>
      <c r="CS212" s="123"/>
      <c r="CT212" s="123"/>
      <c r="CU212" s="123"/>
      <c r="CV212" s="123"/>
      <c r="CW212" s="123"/>
      <c r="CX212" s="123"/>
      <c r="CY212" s="123"/>
      <c r="CZ212" s="123"/>
      <c r="DA212" s="123"/>
      <c r="DB212" s="123"/>
      <c r="DC212" s="123"/>
      <c r="DD212" s="123"/>
      <c r="DE212" s="123"/>
      <c r="DF212" s="123"/>
      <c r="DG212" s="123"/>
      <c r="DH212" s="123"/>
      <c r="DI212" s="123"/>
      <c r="DJ212" s="123"/>
      <c r="DK212" s="123"/>
      <c r="DL212" s="123"/>
      <c r="DM212" s="123"/>
      <c r="DN212" s="123"/>
      <c r="DO212" s="123"/>
      <c r="DP212" s="123"/>
      <c r="DQ212" s="123"/>
    </row>
    <row r="213" spans="1:121" ht="12.75">
      <c r="A213" s="125"/>
      <c r="B213" s="121"/>
      <c r="C213" s="122" t="str">
        <f t="shared" si="9"/>
        <v> --</v>
      </c>
      <c r="D213" s="123"/>
      <c r="E213" s="123"/>
      <c r="F213" s="123"/>
      <c r="G213" s="123"/>
      <c r="H213" s="126" t="str">
        <f t="shared" si="10"/>
        <v>-</v>
      </c>
      <c r="I213" s="126" t="str">
        <f t="shared" si="11"/>
        <v>-</v>
      </c>
      <c r="J213" s="127"/>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c r="AN213" s="123"/>
      <c r="AO213" s="123"/>
      <c r="AP213" s="123"/>
      <c r="AQ213" s="123"/>
      <c r="AR213" s="123"/>
      <c r="AS213" s="123"/>
      <c r="AT213" s="123"/>
      <c r="AU213" s="123"/>
      <c r="AV213" s="123"/>
      <c r="AW213" s="123"/>
      <c r="AX213" s="123"/>
      <c r="AY213" s="123"/>
      <c r="AZ213" s="123"/>
      <c r="BA213" s="123"/>
      <c r="BB213" s="123"/>
      <c r="BC213" s="123"/>
      <c r="BD213" s="123"/>
      <c r="BE213" s="123"/>
      <c r="BF213" s="123"/>
      <c r="BG213" s="123"/>
      <c r="BH213" s="123"/>
      <c r="BI213" s="123"/>
      <c r="BJ213" s="123"/>
      <c r="BK213" s="123"/>
      <c r="BL213" s="123"/>
      <c r="BM213" s="123"/>
      <c r="BN213" s="123"/>
      <c r="BO213" s="123"/>
      <c r="BP213" s="123"/>
      <c r="BQ213" s="123"/>
      <c r="BR213" s="123"/>
      <c r="BS213" s="123"/>
      <c r="BT213" s="123"/>
      <c r="BU213" s="123"/>
      <c r="BV213" s="123"/>
      <c r="BW213" s="123"/>
      <c r="BX213" s="123"/>
      <c r="BY213" s="123"/>
      <c r="BZ213" s="123"/>
      <c r="CA213" s="123"/>
      <c r="CB213" s="123"/>
      <c r="CC213" s="123"/>
      <c r="CD213" s="123"/>
      <c r="CE213" s="123"/>
      <c r="CF213" s="123"/>
      <c r="CG213" s="123"/>
      <c r="CH213" s="123"/>
      <c r="CI213" s="123"/>
      <c r="CJ213" s="123"/>
      <c r="CK213" s="123"/>
      <c r="CL213" s="123"/>
      <c r="CM213" s="123"/>
      <c r="CN213" s="123"/>
      <c r="CO213" s="123"/>
      <c r="CP213" s="123"/>
      <c r="CQ213" s="123"/>
      <c r="CR213" s="123"/>
      <c r="CS213" s="123"/>
      <c r="CT213" s="123"/>
      <c r="CU213" s="123"/>
      <c r="CV213" s="123"/>
      <c r="CW213" s="123"/>
      <c r="CX213" s="123"/>
      <c r="CY213" s="123"/>
      <c r="CZ213" s="123"/>
      <c r="DA213" s="123"/>
      <c r="DB213" s="123"/>
      <c r="DC213" s="123"/>
      <c r="DD213" s="123"/>
      <c r="DE213" s="123"/>
      <c r="DF213" s="123"/>
      <c r="DG213" s="123"/>
      <c r="DH213" s="123"/>
      <c r="DI213" s="123"/>
      <c r="DJ213" s="123"/>
      <c r="DK213" s="123"/>
      <c r="DL213" s="123"/>
      <c r="DM213" s="123"/>
      <c r="DN213" s="123"/>
      <c r="DO213" s="123"/>
      <c r="DP213" s="123"/>
      <c r="DQ213" s="123"/>
    </row>
    <row r="214" spans="1:121" ht="12.75">
      <c r="A214" s="125"/>
      <c r="B214" s="121"/>
      <c r="C214" s="122" t="str">
        <f t="shared" si="9"/>
        <v> --</v>
      </c>
      <c r="D214" s="123"/>
      <c r="E214" s="123"/>
      <c r="F214" s="123"/>
      <c r="G214" s="123"/>
      <c r="H214" s="126" t="str">
        <f t="shared" si="10"/>
        <v>-</v>
      </c>
      <c r="I214" s="126" t="str">
        <f t="shared" si="11"/>
        <v>-</v>
      </c>
      <c r="J214" s="127"/>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c r="AN214" s="123"/>
      <c r="AO214" s="123"/>
      <c r="AP214" s="123"/>
      <c r="AQ214" s="123"/>
      <c r="AR214" s="123"/>
      <c r="AS214" s="123"/>
      <c r="AT214" s="123"/>
      <c r="AU214" s="123"/>
      <c r="AV214" s="123"/>
      <c r="AW214" s="123"/>
      <c r="AX214" s="123"/>
      <c r="AY214" s="123"/>
      <c r="AZ214" s="123"/>
      <c r="BA214" s="123"/>
      <c r="BB214" s="123"/>
      <c r="BC214" s="123"/>
      <c r="BD214" s="123"/>
      <c r="BE214" s="123"/>
      <c r="BF214" s="123"/>
      <c r="BG214" s="123"/>
      <c r="BH214" s="123"/>
      <c r="BI214" s="123"/>
      <c r="BJ214" s="123"/>
      <c r="BK214" s="123"/>
      <c r="BL214" s="123"/>
      <c r="BM214" s="123"/>
      <c r="BN214" s="123"/>
      <c r="BO214" s="123"/>
      <c r="BP214" s="123"/>
      <c r="BQ214" s="123"/>
      <c r="BR214" s="123"/>
      <c r="BS214" s="123"/>
      <c r="BT214" s="123"/>
      <c r="BU214" s="123"/>
      <c r="BV214" s="123"/>
      <c r="BW214" s="123"/>
      <c r="BX214" s="123"/>
      <c r="BY214" s="123"/>
      <c r="BZ214" s="123"/>
      <c r="CA214" s="123"/>
      <c r="CB214" s="123"/>
      <c r="CC214" s="123"/>
      <c r="CD214" s="123"/>
      <c r="CE214" s="123"/>
      <c r="CF214" s="123"/>
      <c r="CG214" s="123"/>
      <c r="CH214" s="123"/>
      <c r="CI214" s="123"/>
      <c r="CJ214" s="123"/>
      <c r="CK214" s="123"/>
      <c r="CL214" s="123"/>
      <c r="CM214" s="123"/>
      <c r="CN214" s="123"/>
      <c r="CO214" s="123"/>
      <c r="CP214" s="123"/>
      <c r="CQ214" s="123"/>
      <c r="CR214" s="123"/>
      <c r="CS214" s="123"/>
      <c r="CT214" s="123"/>
      <c r="CU214" s="123"/>
      <c r="CV214" s="123"/>
      <c r="CW214" s="123"/>
      <c r="CX214" s="123"/>
      <c r="CY214" s="123"/>
      <c r="CZ214" s="123"/>
      <c r="DA214" s="123"/>
      <c r="DB214" s="123"/>
      <c r="DC214" s="123"/>
      <c r="DD214" s="123"/>
      <c r="DE214" s="123"/>
      <c r="DF214" s="123"/>
      <c r="DG214" s="123"/>
      <c r="DH214" s="123"/>
      <c r="DI214" s="123"/>
      <c r="DJ214" s="123"/>
      <c r="DK214" s="123"/>
      <c r="DL214" s="123"/>
      <c r="DM214" s="123"/>
      <c r="DN214" s="123"/>
      <c r="DO214" s="123"/>
      <c r="DP214" s="123"/>
      <c r="DQ214" s="123"/>
    </row>
    <row r="215" spans="1:121" ht="12.75">
      <c r="A215" s="125"/>
      <c r="B215" s="121"/>
      <c r="C215" s="122" t="str">
        <f t="shared" si="9"/>
        <v> --</v>
      </c>
      <c r="D215" s="123"/>
      <c r="E215" s="123"/>
      <c r="F215" s="123"/>
      <c r="G215" s="123"/>
      <c r="H215" s="126" t="str">
        <f t="shared" si="10"/>
        <v>-</v>
      </c>
      <c r="I215" s="126" t="str">
        <f t="shared" si="11"/>
        <v>-</v>
      </c>
      <c r="J215" s="127"/>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c r="AN215" s="123"/>
      <c r="AO215" s="123"/>
      <c r="AP215" s="123"/>
      <c r="AQ215" s="123"/>
      <c r="AR215" s="123"/>
      <c r="AS215" s="123"/>
      <c r="AT215" s="123"/>
      <c r="AU215" s="123"/>
      <c r="AV215" s="123"/>
      <c r="AW215" s="123"/>
      <c r="AX215" s="123"/>
      <c r="AY215" s="123"/>
      <c r="AZ215" s="123"/>
      <c r="BA215" s="123"/>
      <c r="BB215" s="123"/>
      <c r="BC215" s="123"/>
      <c r="BD215" s="123"/>
      <c r="BE215" s="123"/>
      <c r="BF215" s="123"/>
      <c r="BG215" s="123"/>
      <c r="BH215" s="123"/>
      <c r="BI215" s="123"/>
      <c r="BJ215" s="123"/>
      <c r="BK215" s="123"/>
      <c r="BL215" s="123"/>
      <c r="BM215" s="123"/>
      <c r="BN215" s="123"/>
      <c r="BO215" s="123"/>
      <c r="BP215" s="123"/>
      <c r="BQ215" s="123"/>
      <c r="BR215" s="123"/>
      <c r="BS215" s="123"/>
      <c r="BT215" s="123"/>
      <c r="BU215" s="123"/>
      <c r="BV215" s="123"/>
      <c r="BW215" s="123"/>
      <c r="BX215" s="123"/>
      <c r="BY215" s="123"/>
      <c r="BZ215" s="123"/>
      <c r="CA215" s="123"/>
      <c r="CB215" s="123"/>
      <c r="CC215" s="123"/>
      <c r="CD215" s="123"/>
      <c r="CE215" s="123"/>
      <c r="CF215" s="123"/>
      <c r="CG215" s="123"/>
      <c r="CH215" s="123"/>
      <c r="CI215" s="123"/>
      <c r="CJ215" s="123"/>
      <c r="CK215" s="123"/>
      <c r="CL215" s="123"/>
      <c r="CM215" s="123"/>
      <c r="CN215" s="123"/>
      <c r="CO215" s="123"/>
      <c r="CP215" s="123"/>
      <c r="CQ215" s="123"/>
      <c r="CR215" s="123"/>
      <c r="CS215" s="123"/>
      <c r="CT215" s="123"/>
      <c r="CU215" s="123"/>
      <c r="CV215" s="123"/>
      <c r="CW215" s="123"/>
      <c r="CX215" s="123"/>
      <c r="CY215" s="123"/>
      <c r="CZ215" s="123"/>
      <c r="DA215" s="123"/>
      <c r="DB215" s="123"/>
      <c r="DC215" s="123"/>
      <c r="DD215" s="123"/>
      <c r="DE215" s="123"/>
      <c r="DF215" s="123"/>
      <c r="DG215" s="123"/>
      <c r="DH215" s="123"/>
      <c r="DI215" s="123"/>
      <c r="DJ215" s="123"/>
      <c r="DK215" s="123"/>
      <c r="DL215" s="123"/>
      <c r="DM215" s="123"/>
      <c r="DN215" s="123"/>
      <c r="DO215" s="123"/>
      <c r="DP215" s="123"/>
      <c r="DQ215" s="123"/>
    </row>
    <row r="216" spans="1:121" ht="12.75">
      <c r="A216" s="125"/>
      <c r="B216" s="121"/>
      <c r="C216" s="122" t="str">
        <f t="shared" si="9"/>
        <v> --</v>
      </c>
      <c r="D216" s="123"/>
      <c r="E216" s="123"/>
      <c r="F216" s="123"/>
      <c r="G216" s="123"/>
      <c r="H216" s="126" t="str">
        <f t="shared" si="10"/>
        <v>-</v>
      </c>
      <c r="I216" s="126" t="str">
        <f t="shared" si="11"/>
        <v>-</v>
      </c>
      <c r="J216" s="127"/>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c r="AN216" s="123"/>
      <c r="AO216" s="123"/>
      <c r="AP216" s="123"/>
      <c r="AQ216" s="123"/>
      <c r="AR216" s="123"/>
      <c r="AS216" s="123"/>
      <c r="AT216" s="123"/>
      <c r="AU216" s="123"/>
      <c r="AV216" s="123"/>
      <c r="AW216" s="123"/>
      <c r="AX216" s="123"/>
      <c r="AY216" s="123"/>
      <c r="AZ216" s="123"/>
      <c r="BA216" s="123"/>
      <c r="BB216" s="123"/>
      <c r="BC216" s="123"/>
      <c r="BD216" s="123"/>
      <c r="BE216" s="123"/>
      <c r="BF216" s="123"/>
      <c r="BG216" s="123"/>
      <c r="BH216" s="123"/>
      <c r="BI216" s="123"/>
      <c r="BJ216" s="123"/>
      <c r="BK216" s="123"/>
      <c r="BL216" s="123"/>
      <c r="BM216" s="123"/>
      <c r="BN216" s="123"/>
      <c r="BO216" s="123"/>
      <c r="BP216" s="123"/>
      <c r="BQ216" s="123"/>
      <c r="BR216" s="123"/>
      <c r="BS216" s="123"/>
      <c r="BT216" s="123"/>
      <c r="BU216" s="123"/>
      <c r="BV216" s="123"/>
      <c r="BW216" s="123"/>
      <c r="BX216" s="123"/>
      <c r="BY216" s="123"/>
      <c r="BZ216" s="123"/>
      <c r="CA216" s="123"/>
      <c r="CB216" s="123"/>
      <c r="CC216" s="123"/>
      <c r="CD216" s="123"/>
      <c r="CE216" s="123"/>
      <c r="CF216" s="123"/>
      <c r="CG216" s="123"/>
      <c r="CH216" s="123"/>
      <c r="CI216" s="123"/>
      <c r="CJ216" s="123"/>
      <c r="CK216" s="123"/>
      <c r="CL216" s="123"/>
      <c r="CM216" s="123"/>
      <c r="CN216" s="123"/>
      <c r="CO216" s="123"/>
      <c r="CP216" s="123"/>
      <c r="CQ216" s="123"/>
      <c r="CR216" s="123"/>
      <c r="CS216" s="123"/>
      <c r="CT216" s="123"/>
      <c r="CU216" s="123"/>
      <c r="CV216" s="123"/>
      <c r="CW216" s="123"/>
      <c r="CX216" s="123"/>
      <c r="CY216" s="123"/>
      <c r="CZ216" s="123"/>
      <c r="DA216" s="123"/>
      <c r="DB216" s="123"/>
      <c r="DC216" s="123"/>
      <c r="DD216" s="123"/>
      <c r="DE216" s="123"/>
      <c r="DF216" s="123"/>
      <c r="DG216" s="123"/>
      <c r="DH216" s="123"/>
      <c r="DI216" s="123"/>
      <c r="DJ216" s="123"/>
      <c r="DK216" s="123"/>
      <c r="DL216" s="123"/>
      <c r="DM216" s="123"/>
      <c r="DN216" s="123"/>
      <c r="DO216" s="123"/>
      <c r="DP216" s="123"/>
      <c r="DQ216" s="123"/>
    </row>
    <row r="217" spans="1:121" ht="12.75">
      <c r="A217" s="125"/>
      <c r="B217" s="121"/>
      <c r="C217" s="122" t="str">
        <f t="shared" si="9"/>
        <v> --</v>
      </c>
      <c r="D217" s="123"/>
      <c r="E217" s="123"/>
      <c r="F217" s="123"/>
      <c r="G217" s="123"/>
      <c r="H217" s="126" t="str">
        <f t="shared" si="10"/>
        <v>-</v>
      </c>
      <c r="I217" s="126" t="str">
        <f t="shared" si="11"/>
        <v>-</v>
      </c>
      <c r="J217" s="127"/>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c r="AN217" s="123"/>
      <c r="AO217" s="123"/>
      <c r="AP217" s="123"/>
      <c r="AQ217" s="123"/>
      <c r="AR217" s="123"/>
      <c r="AS217" s="123"/>
      <c r="AT217" s="123"/>
      <c r="AU217" s="123"/>
      <c r="AV217" s="123"/>
      <c r="AW217" s="123"/>
      <c r="AX217" s="123"/>
      <c r="AY217" s="123"/>
      <c r="AZ217" s="123"/>
      <c r="BA217" s="123"/>
      <c r="BB217" s="123"/>
      <c r="BC217" s="123"/>
      <c r="BD217" s="123"/>
      <c r="BE217" s="123"/>
      <c r="BF217" s="123"/>
      <c r="BG217" s="123"/>
      <c r="BH217" s="123"/>
      <c r="BI217" s="123"/>
      <c r="BJ217" s="123"/>
      <c r="BK217" s="123"/>
      <c r="BL217" s="123"/>
      <c r="BM217" s="123"/>
      <c r="BN217" s="123"/>
      <c r="BO217" s="123"/>
      <c r="BP217" s="123"/>
      <c r="BQ217" s="123"/>
      <c r="BR217" s="123"/>
      <c r="BS217" s="123"/>
      <c r="BT217" s="123"/>
      <c r="BU217" s="123"/>
      <c r="BV217" s="123"/>
      <c r="BW217" s="123"/>
      <c r="BX217" s="123"/>
      <c r="BY217" s="123"/>
      <c r="BZ217" s="123"/>
      <c r="CA217" s="123"/>
      <c r="CB217" s="123"/>
      <c r="CC217" s="123"/>
      <c r="CD217" s="123"/>
      <c r="CE217" s="123"/>
      <c r="CF217" s="123"/>
      <c r="CG217" s="123"/>
      <c r="CH217" s="123"/>
      <c r="CI217" s="123"/>
      <c r="CJ217" s="123"/>
      <c r="CK217" s="123"/>
      <c r="CL217" s="123"/>
      <c r="CM217" s="123"/>
      <c r="CN217" s="123"/>
      <c r="CO217" s="123"/>
      <c r="CP217" s="123"/>
      <c r="CQ217" s="123"/>
      <c r="CR217" s="123"/>
      <c r="CS217" s="123"/>
      <c r="CT217" s="123"/>
      <c r="CU217" s="123"/>
      <c r="CV217" s="123"/>
      <c r="CW217" s="123"/>
      <c r="CX217" s="123"/>
      <c r="CY217" s="123"/>
      <c r="CZ217" s="123"/>
      <c r="DA217" s="123"/>
      <c r="DB217" s="123"/>
      <c r="DC217" s="123"/>
      <c r="DD217" s="123"/>
      <c r="DE217" s="123"/>
      <c r="DF217" s="123"/>
      <c r="DG217" s="123"/>
      <c r="DH217" s="123"/>
      <c r="DI217" s="123"/>
      <c r="DJ217" s="123"/>
      <c r="DK217" s="123"/>
      <c r="DL217" s="123"/>
      <c r="DM217" s="123"/>
      <c r="DN217" s="123"/>
      <c r="DO217" s="123"/>
      <c r="DP217" s="123"/>
      <c r="DQ217" s="123"/>
    </row>
    <row r="218" spans="1:121" ht="12.75">
      <c r="A218" s="125"/>
      <c r="B218" s="121"/>
      <c r="C218" s="122" t="str">
        <f t="shared" si="9"/>
        <v> --</v>
      </c>
      <c r="D218" s="123"/>
      <c r="E218" s="123"/>
      <c r="F218" s="123"/>
      <c r="G218" s="123"/>
      <c r="H218" s="126" t="str">
        <f t="shared" si="10"/>
        <v>-</v>
      </c>
      <c r="I218" s="126" t="str">
        <f t="shared" si="11"/>
        <v>-</v>
      </c>
      <c r="J218" s="127"/>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c r="AN218" s="123"/>
      <c r="AO218" s="123"/>
      <c r="AP218" s="123"/>
      <c r="AQ218" s="123"/>
      <c r="AR218" s="123"/>
      <c r="AS218" s="123"/>
      <c r="AT218" s="123"/>
      <c r="AU218" s="123"/>
      <c r="AV218" s="123"/>
      <c r="AW218" s="123"/>
      <c r="AX218" s="123"/>
      <c r="AY218" s="123"/>
      <c r="AZ218" s="123"/>
      <c r="BA218" s="123"/>
      <c r="BB218" s="123"/>
      <c r="BC218" s="123"/>
      <c r="BD218" s="123"/>
      <c r="BE218" s="123"/>
      <c r="BF218" s="123"/>
      <c r="BG218" s="123"/>
      <c r="BH218" s="123"/>
      <c r="BI218" s="123"/>
      <c r="BJ218" s="123"/>
      <c r="BK218" s="123"/>
      <c r="BL218" s="123"/>
      <c r="BM218" s="123"/>
      <c r="BN218" s="123"/>
      <c r="BO218" s="123"/>
      <c r="BP218" s="123"/>
      <c r="BQ218" s="123"/>
      <c r="BR218" s="123"/>
      <c r="BS218" s="123"/>
      <c r="BT218" s="123"/>
      <c r="BU218" s="123"/>
      <c r="BV218" s="123"/>
      <c r="BW218" s="123"/>
      <c r="BX218" s="123"/>
      <c r="BY218" s="123"/>
      <c r="BZ218" s="123"/>
      <c r="CA218" s="123"/>
      <c r="CB218" s="123"/>
      <c r="CC218" s="123"/>
      <c r="CD218" s="123"/>
      <c r="CE218" s="123"/>
      <c r="CF218" s="123"/>
      <c r="CG218" s="123"/>
      <c r="CH218" s="123"/>
      <c r="CI218" s="123"/>
      <c r="CJ218" s="123"/>
      <c r="CK218" s="123"/>
      <c r="CL218" s="123"/>
      <c r="CM218" s="123"/>
      <c r="CN218" s="123"/>
      <c r="CO218" s="123"/>
      <c r="CP218" s="123"/>
      <c r="CQ218" s="123"/>
      <c r="CR218" s="123"/>
      <c r="CS218" s="123"/>
      <c r="CT218" s="123"/>
      <c r="CU218" s="123"/>
      <c r="CV218" s="123"/>
      <c r="CW218" s="123"/>
      <c r="CX218" s="123"/>
      <c r="CY218" s="123"/>
      <c r="CZ218" s="123"/>
      <c r="DA218" s="123"/>
      <c r="DB218" s="123"/>
      <c r="DC218" s="123"/>
      <c r="DD218" s="123"/>
      <c r="DE218" s="123"/>
      <c r="DF218" s="123"/>
      <c r="DG218" s="123"/>
      <c r="DH218" s="123"/>
      <c r="DI218" s="123"/>
      <c r="DJ218" s="123"/>
      <c r="DK218" s="123"/>
      <c r="DL218" s="123"/>
      <c r="DM218" s="123"/>
      <c r="DN218" s="123"/>
      <c r="DO218" s="123"/>
      <c r="DP218" s="123"/>
      <c r="DQ218" s="123"/>
    </row>
    <row r="219" spans="1:121" ht="12.75">
      <c r="A219" s="125"/>
      <c r="B219" s="121"/>
      <c r="C219" s="122" t="str">
        <f t="shared" si="9"/>
        <v> --</v>
      </c>
      <c r="D219" s="123"/>
      <c r="E219" s="123"/>
      <c r="F219" s="123"/>
      <c r="G219" s="123"/>
      <c r="H219" s="126" t="str">
        <f t="shared" si="10"/>
        <v>-</v>
      </c>
      <c r="I219" s="126" t="str">
        <f t="shared" si="11"/>
        <v>-</v>
      </c>
      <c r="J219" s="127"/>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c r="AN219" s="123"/>
      <c r="AO219" s="123"/>
      <c r="AP219" s="123"/>
      <c r="AQ219" s="123"/>
      <c r="AR219" s="123"/>
      <c r="AS219" s="123"/>
      <c r="AT219" s="123"/>
      <c r="AU219" s="123"/>
      <c r="AV219" s="123"/>
      <c r="AW219" s="123"/>
      <c r="AX219" s="123"/>
      <c r="AY219" s="123"/>
      <c r="AZ219" s="123"/>
      <c r="BA219" s="123"/>
      <c r="BB219" s="123"/>
      <c r="BC219" s="123"/>
      <c r="BD219" s="123"/>
      <c r="BE219" s="123"/>
      <c r="BF219" s="123"/>
      <c r="BG219" s="123"/>
      <c r="BH219" s="123"/>
      <c r="BI219" s="123"/>
      <c r="BJ219" s="123"/>
      <c r="BK219" s="123"/>
      <c r="BL219" s="123"/>
      <c r="BM219" s="123"/>
      <c r="BN219" s="123"/>
      <c r="BO219" s="123"/>
      <c r="BP219" s="123"/>
      <c r="BQ219" s="123"/>
      <c r="BR219" s="123"/>
      <c r="BS219" s="123"/>
      <c r="BT219" s="123"/>
      <c r="BU219" s="123"/>
      <c r="BV219" s="123"/>
      <c r="BW219" s="123"/>
      <c r="BX219" s="123"/>
      <c r="BY219" s="123"/>
      <c r="BZ219" s="123"/>
      <c r="CA219" s="123"/>
      <c r="CB219" s="123"/>
      <c r="CC219" s="123"/>
      <c r="CD219" s="123"/>
      <c r="CE219" s="123"/>
      <c r="CF219" s="123"/>
      <c r="CG219" s="123"/>
      <c r="CH219" s="123"/>
      <c r="CI219" s="123"/>
      <c r="CJ219" s="123"/>
      <c r="CK219" s="123"/>
      <c r="CL219" s="123"/>
      <c r="CM219" s="123"/>
      <c r="CN219" s="123"/>
      <c r="CO219" s="123"/>
      <c r="CP219" s="123"/>
      <c r="CQ219" s="123"/>
      <c r="CR219" s="123"/>
      <c r="CS219" s="123"/>
      <c r="CT219" s="123"/>
      <c r="CU219" s="123"/>
      <c r="CV219" s="123"/>
      <c r="CW219" s="123"/>
      <c r="CX219" s="123"/>
      <c r="CY219" s="123"/>
      <c r="CZ219" s="123"/>
      <c r="DA219" s="123"/>
      <c r="DB219" s="123"/>
      <c r="DC219" s="123"/>
      <c r="DD219" s="123"/>
      <c r="DE219" s="123"/>
      <c r="DF219" s="123"/>
      <c r="DG219" s="123"/>
      <c r="DH219" s="123"/>
      <c r="DI219" s="123"/>
      <c r="DJ219" s="123"/>
      <c r="DK219" s="123"/>
      <c r="DL219" s="123"/>
      <c r="DM219" s="123"/>
      <c r="DN219" s="123"/>
      <c r="DO219" s="123"/>
      <c r="DP219" s="123"/>
      <c r="DQ219" s="123"/>
    </row>
    <row r="220" spans="1:121" ht="12.75">
      <c r="A220" s="125"/>
      <c r="B220" s="121"/>
      <c r="C220" s="122" t="str">
        <f t="shared" si="9"/>
        <v> --</v>
      </c>
      <c r="D220" s="123"/>
      <c r="E220" s="123"/>
      <c r="F220" s="123"/>
      <c r="G220" s="123"/>
      <c r="H220" s="126" t="str">
        <f t="shared" si="10"/>
        <v>-</v>
      </c>
      <c r="I220" s="126" t="str">
        <f t="shared" si="11"/>
        <v>-</v>
      </c>
      <c r="J220" s="127"/>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c r="AN220" s="123"/>
      <c r="AO220" s="123"/>
      <c r="AP220" s="123"/>
      <c r="AQ220" s="123"/>
      <c r="AR220" s="123"/>
      <c r="AS220" s="123"/>
      <c r="AT220" s="123"/>
      <c r="AU220" s="123"/>
      <c r="AV220" s="123"/>
      <c r="AW220" s="123"/>
      <c r="AX220" s="123"/>
      <c r="AY220" s="123"/>
      <c r="AZ220" s="123"/>
      <c r="BA220" s="123"/>
      <c r="BB220" s="123"/>
      <c r="BC220" s="123"/>
      <c r="BD220" s="123"/>
      <c r="BE220" s="123"/>
      <c r="BF220" s="123"/>
      <c r="BG220" s="123"/>
      <c r="BH220" s="123"/>
      <c r="BI220" s="123"/>
      <c r="BJ220" s="123"/>
      <c r="BK220" s="123"/>
      <c r="BL220" s="123"/>
      <c r="BM220" s="123"/>
      <c r="BN220" s="123"/>
      <c r="BO220" s="123"/>
      <c r="BP220" s="123"/>
      <c r="BQ220" s="123"/>
      <c r="BR220" s="123"/>
      <c r="BS220" s="123"/>
      <c r="BT220" s="123"/>
      <c r="BU220" s="123"/>
      <c r="BV220" s="123"/>
      <c r="BW220" s="123"/>
      <c r="BX220" s="123"/>
      <c r="BY220" s="123"/>
      <c r="BZ220" s="123"/>
      <c r="CA220" s="123"/>
      <c r="CB220" s="123"/>
      <c r="CC220" s="123"/>
      <c r="CD220" s="123"/>
      <c r="CE220" s="123"/>
      <c r="CF220" s="123"/>
      <c r="CG220" s="123"/>
      <c r="CH220" s="123"/>
      <c r="CI220" s="123"/>
      <c r="CJ220" s="123"/>
      <c r="CK220" s="123"/>
      <c r="CL220" s="123"/>
      <c r="CM220" s="123"/>
      <c r="CN220" s="123"/>
      <c r="CO220" s="123"/>
      <c r="CP220" s="123"/>
      <c r="CQ220" s="123"/>
      <c r="CR220" s="123"/>
      <c r="CS220" s="123"/>
      <c r="CT220" s="123"/>
      <c r="CU220" s="123"/>
      <c r="CV220" s="123"/>
      <c r="CW220" s="123"/>
      <c r="CX220" s="123"/>
      <c r="CY220" s="123"/>
      <c r="CZ220" s="123"/>
      <c r="DA220" s="123"/>
      <c r="DB220" s="123"/>
      <c r="DC220" s="123"/>
      <c r="DD220" s="123"/>
      <c r="DE220" s="123"/>
      <c r="DF220" s="123"/>
      <c r="DG220" s="123"/>
      <c r="DH220" s="123"/>
      <c r="DI220" s="123"/>
      <c r="DJ220" s="123"/>
      <c r="DK220" s="123"/>
      <c r="DL220" s="123"/>
      <c r="DM220" s="123"/>
      <c r="DN220" s="123"/>
      <c r="DO220" s="123"/>
      <c r="DP220" s="123"/>
      <c r="DQ220" s="123"/>
    </row>
    <row r="221" spans="1:121" ht="12.75">
      <c r="A221" s="125"/>
      <c r="B221" s="121"/>
      <c r="C221" s="122" t="str">
        <f t="shared" si="9"/>
        <v> --</v>
      </c>
      <c r="D221" s="123"/>
      <c r="E221" s="123"/>
      <c r="F221" s="123"/>
      <c r="G221" s="123"/>
      <c r="H221" s="126" t="str">
        <f t="shared" si="10"/>
        <v>-</v>
      </c>
      <c r="I221" s="126" t="str">
        <f t="shared" si="11"/>
        <v>-</v>
      </c>
      <c r="J221" s="127"/>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c r="AN221" s="123"/>
      <c r="AO221" s="123"/>
      <c r="AP221" s="123"/>
      <c r="AQ221" s="123"/>
      <c r="AR221" s="123"/>
      <c r="AS221" s="123"/>
      <c r="AT221" s="123"/>
      <c r="AU221" s="123"/>
      <c r="AV221" s="123"/>
      <c r="AW221" s="123"/>
      <c r="AX221" s="123"/>
      <c r="AY221" s="123"/>
      <c r="AZ221" s="123"/>
      <c r="BA221" s="123"/>
      <c r="BB221" s="123"/>
      <c r="BC221" s="123"/>
      <c r="BD221" s="123"/>
      <c r="BE221" s="123"/>
      <c r="BF221" s="123"/>
      <c r="BG221" s="123"/>
      <c r="BH221" s="123"/>
      <c r="BI221" s="123"/>
      <c r="BJ221" s="123"/>
      <c r="BK221" s="123"/>
      <c r="BL221" s="123"/>
      <c r="BM221" s="123"/>
      <c r="BN221" s="123"/>
      <c r="BO221" s="123"/>
      <c r="BP221" s="123"/>
      <c r="BQ221" s="123"/>
      <c r="BR221" s="123"/>
      <c r="BS221" s="123"/>
      <c r="BT221" s="123"/>
      <c r="BU221" s="123"/>
      <c r="BV221" s="123"/>
      <c r="BW221" s="123"/>
      <c r="BX221" s="123"/>
      <c r="BY221" s="123"/>
      <c r="BZ221" s="123"/>
      <c r="CA221" s="123"/>
      <c r="CB221" s="123"/>
      <c r="CC221" s="123"/>
      <c r="CD221" s="123"/>
      <c r="CE221" s="123"/>
      <c r="CF221" s="123"/>
      <c r="CG221" s="123"/>
      <c r="CH221" s="123"/>
      <c r="CI221" s="123"/>
      <c r="CJ221" s="123"/>
      <c r="CK221" s="123"/>
      <c r="CL221" s="123"/>
      <c r="CM221" s="123"/>
      <c r="CN221" s="123"/>
      <c r="CO221" s="123"/>
      <c r="CP221" s="123"/>
      <c r="CQ221" s="123"/>
      <c r="CR221" s="123"/>
      <c r="CS221" s="123"/>
      <c r="CT221" s="123"/>
      <c r="CU221" s="123"/>
      <c r="CV221" s="123"/>
      <c r="CW221" s="123"/>
      <c r="CX221" s="123"/>
      <c r="CY221" s="123"/>
      <c r="CZ221" s="123"/>
      <c r="DA221" s="123"/>
      <c r="DB221" s="123"/>
      <c r="DC221" s="123"/>
      <c r="DD221" s="123"/>
      <c r="DE221" s="123"/>
      <c r="DF221" s="123"/>
      <c r="DG221" s="123"/>
      <c r="DH221" s="123"/>
      <c r="DI221" s="123"/>
      <c r="DJ221" s="123"/>
      <c r="DK221" s="123"/>
      <c r="DL221" s="123"/>
      <c r="DM221" s="123"/>
      <c r="DN221" s="123"/>
      <c r="DO221" s="123"/>
      <c r="DP221" s="123"/>
      <c r="DQ221" s="123"/>
    </row>
    <row r="222" spans="1:121" ht="12.75">
      <c r="A222" s="125"/>
      <c r="B222" s="121"/>
      <c r="C222" s="122" t="str">
        <f t="shared" si="9"/>
        <v> --</v>
      </c>
      <c r="D222" s="123"/>
      <c r="E222" s="123"/>
      <c r="F222" s="123"/>
      <c r="G222" s="123"/>
      <c r="H222" s="126" t="str">
        <f t="shared" si="10"/>
        <v>-</v>
      </c>
      <c r="I222" s="126" t="str">
        <f t="shared" si="11"/>
        <v>-</v>
      </c>
      <c r="J222" s="127"/>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c r="AN222" s="123"/>
      <c r="AO222" s="123"/>
      <c r="AP222" s="123"/>
      <c r="AQ222" s="123"/>
      <c r="AR222" s="123"/>
      <c r="AS222" s="123"/>
      <c r="AT222" s="123"/>
      <c r="AU222" s="123"/>
      <c r="AV222" s="123"/>
      <c r="AW222" s="123"/>
      <c r="AX222" s="123"/>
      <c r="AY222" s="123"/>
      <c r="AZ222" s="123"/>
      <c r="BA222" s="123"/>
      <c r="BB222" s="123"/>
      <c r="BC222" s="123"/>
      <c r="BD222" s="123"/>
      <c r="BE222" s="123"/>
      <c r="BF222" s="123"/>
      <c r="BG222" s="123"/>
      <c r="BH222" s="123"/>
      <c r="BI222" s="123"/>
      <c r="BJ222" s="123"/>
      <c r="BK222" s="123"/>
      <c r="BL222" s="123"/>
      <c r="BM222" s="123"/>
      <c r="BN222" s="123"/>
      <c r="BO222" s="123"/>
      <c r="BP222" s="123"/>
      <c r="BQ222" s="123"/>
      <c r="BR222" s="123"/>
      <c r="BS222" s="123"/>
      <c r="BT222" s="123"/>
      <c r="BU222" s="123"/>
      <c r="BV222" s="123"/>
      <c r="BW222" s="123"/>
      <c r="BX222" s="123"/>
      <c r="BY222" s="123"/>
      <c r="BZ222" s="123"/>
      <c r="CA222" s="123"/>
      <c r="CB222" s="123"/>
      <c r="CC222" s="123"/>
      <c r="CD222" s="123"/>
      <c r="CE222" s="123"/>
      <c r="CF222" s="123"/>
      <c r="CG222" s="123"/>
      <c r="CH222" s="123"/>
      <c r="CI222" s="123"/>
      <c r="CJ222" s="123"/>
      <c r="CK222" s="123"/>
      <c r="CL222" s="123"/>
      <c r="CM222" s="123"/>
      <c r="CN222" s="123"/>
      <c r="CO222" s="123"/>
      <c r="CP222" s="123"/>
      <c r="CQ222" s="123"/>
      <c r="CR222" s="123"/>
      <c r="CS222" s="123"/>
      <c r="CT222" s="123"/>
      <c r="CU222" s="123"/>
      <c r="CV222" s="123"/>
      <c r="CW222" s="123"/>
      <c r="CX222" s="123"/>
      <c r="CY222" s="123"/>
      <c r="CZ222" s="123"/>
      <c r="DA222" s="123"/>
      <c r="DB222" s="123"/>
      <c r="DC222" s="123"/>
      <c r="DD222" s="123"/>
      <c r="DE222" s="123"/>
      <c r="DF222" s="123"/>
      <c r="DG222" s="123"/>
      <c r="DH222" s="123"/>
      <c r="DI222" s="123"/>
      <c r="DJ222" s="123"/>
      <c r="DK222" s="123"/>
      <c r="DL222" s="123"/>
      <c r="DM222" s="123"/>
      <c r="DN222" s="123"/>
      <c r="DO222" s="123"/>
      <c r="DP222" s="123"/>
      <c r="DQ222" s="123"/>
    </row>
    <row r="223" spans="1:121" ht="12.75">
      <c r="A223" s="125"/>
      <c r="B223" s="121"/>
      <c r="C223" s="122" t="str">
        <f t="shared" si="9"/>
        <v> --</v>
      </c>
      <c r="D223" s="123"/>
      <c r="E223" s="123"/>
      <c r="F223" s="123"/>
      <c r="G223" s="123"/>
      <c r="H223" s="126" t="str">
        <f t="shared" si="10"/>
        <v>-</v>
      </c>
      <c r="I223" s="126" t="str">
        <f t="shared" si="11"/>
        <v>-</v>
      </c>
      <c r="J223" s="127"/>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c r="AN223" s="123"/>
      <c r="AO223" s="123"/>
      <c r="AP223" s="123"/>
      <c r="AQ223" s="123"/>
      <c r="AR223" s="123"/>
      <c r="AS223" s="123"/>
      <c r="AT223" s="123"/>
      <c r="AU223" s="123"/>
      <c r="AV223" s="123"/>
      <c r="AW223" s="123"/>
      <c r="AX223" s="123"/>
      <c r="AY223" s="123"/>
      <c r="AZ223" s="123"/>
      <c r="BA223" s="123"/>
      <c r="BB223" s="123"/>
      <c r="BC223" s="123"/>
      <c r="BD223" s="123"/>
      <c r="BE223" s="123"/>
      <c r="BF223" s="123"/>
      <c r="BG223" s="123"/>
      <c r="BH223" s="123"/>
      <c r="BI223" s="123"/>
      <c r="BJ223" s="123"/>
      <c r="BK223" s="123"/>
      <c r="BL223" s="123"/>
      <c r="BM223" s="123"/>
      <c r="BN223" s="123"/>
      <c r="BO223" s="123"/>
      <c r="BP223" s="123"/>
      <c r="BQ223" s="123"/>
      <c r="BR223" s="123"/>
      <c r="BS223" s="123"/>
      <c r="BT223" s="123"/>
      <c r="BU223" s="123"/>
      <c r="BV223" s="123"/>
      <c r="BW223" s="123"/>
      <c r="BX223" s="123"/>
      <c r="BY223" s="123"/>
      <c r="BZ223" s="123"/>
      <c r="CA223" s="123"/>
      <c r="CB223" s="123"/>
      <c r="CC223" s="123"/>
      <c r="CD223" s="123"/>
      <c r="CE223" s="123"/>
      <c r="CF223" s="123"/>
      <c r="CG223" s="123"/>
      <c r="CH223" s="123"/>
      <c r="CI223" s="123"/>
      <c r="CJ223" s="123"/>
      <c r="CK223" s="123"/>
      <c r="CL223" s="123"/>
      <c r="CM223" s="123"/>
      <c r="CN223" s="123"/>
      <c r="CO223" s="123"/>
      <c r="CP223" s="123"/>
      <c r="CQ223" s="123"/>
      <c r="CR223" s="123"/>
      <c r="CS223" s="123"/>
      <c r="CT223" s="123"/>
      <c r="CU223" s="123"/>
      <c r="CV223" s="123"/>
      <c r="CW223" s="123"/>
      <c r="CX223" s="123"/>
      <c r="CY223" s="123"/>
      <c r="CZ223" s="123"/>
      <c r="DA223" s="123"/>
      <c r="DB223" s="123"/>
      <c r="DC223" s="123"/>
      <c r="DD223" s="123"/>
      <c r="DE223" s="123"/>
      <c r="DF223" s="123"/>
      <c r="DG223" s="123"/>
      <c r="DH223" s="123"/>
      <c r="DI223" s="123"/>
      <c r="DJ223" s="123"/>
      <c r="DK223" s="123"/>
      <c r="DL223" s="123"/>
      <c r="DM223" s="123"/>
      <c r="DN223" s="123"/>
      <c r="DO223" s="123"/>
      <c r="DP223" s="123"/>
      <c r="DQ223" s="123"/>
    </row>
    <row r="224" spans="1:121" ht="12.75">
      <c r="A224" s="125"/>
      <c r="B224" s="121"/>
      <c r="C224" s="122" t="str">
        <f t="shared" si="9"/>
        <v> --</v>
      </c>
      <c r="D224" s="123"/>
      <c r="E224" s="123"/>
      <c r="F224" s="123"/>
      <c r="G224" s="123"/>
      <c r="H224" s="126" t="str">
        <f t="shared" si="10"/>
        <v>-</v>
      </c>
      <c r="I224" s="126" t="str">
        <f t="shared" si="11"/>
        <v>-</v>
      </c>
      <c r="J224" s="127"/>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c r="AN224" s="123"/>
      <c r="AO224" s="123"/>
      <c r="AP224" s="123"/>
      <c r="AQ224" s="123"/>
      <c r="AR224" s="123"/>
      <c r="AS224" s="123"/>
      <c r="AT224" s="123"/>
      <c r="AU224" s="123"/>
      <c r="AV224" s="123"/>
      <c r="AW224" s="123"/>
      <c r="AX224" s="123"/>
      <c r="AY224" s="123"/>
      <c r="AZ224" s="123"/>
      <c r="BA224" s="123"/>
      <c r="BB224" s="123"/>
      <c r="BC224" s="123"/>
      <c r="BD224" s="123"/>
      <c r="BE224" s="123"/>
      <c r="BF224" s="123"/>
      <c r="BG224" s="123"/>
      <c r="BH224" s="123"/>
      <c r="BI224" s="123"/>
      <c r="BJ224" s="123"/>
      <c r="BK224" s="123"/>
      <c r="BL224" s="123"/>
      <c r="BM224" s="123"/>
      <c r="BN224" s="123"/>
      <c r="BO224" s="123"/>
      <c r="BP224" s="123"/>
      <c r="BQ224" s="123"/>
      <c r="BR224" s="123"/>
      <c r="BS224" s="123"/>
      <c r="BT224" s="123"/>
      <c r="BU224" s="123"/>
      <c r="BV224" s="123"/>
      <c r="BW224" s="123"/>
      <c r="BX224" s="123"/>
      <c r="BY224" s="123"/>
      <c r="BZ224" s="123"/>
      <c r="CA224" s="123"/>
      <c r="CB224" s="123"/>
      <c r="CC224" s="123"/>
      <c r="CD224" s="123"/>
      <c r="CE224" s="123"/>
      <c r="CF224" s="123"/>
      <c r="CG224" s="123"/>
      <c r="CH224" s="123"/>
      <c r="CI224" s="123"/>
      <c r="CJ224" s="123"/>
      <c r="CK224" s="123"/>
      <c r="CL224" s="123"/>
      <c r="CM224" s="123"/>
      <c r="CN224" s="123"/>
      <c r="CO224" s="123"/>
      <c r="CP224" s="123"/>
      <c r="CQ224" s="123"/>
      <c r="CR224" s="123"/>
      <c r="CS224" s="123"/>
      <c r="CT224" s="123"/>
      <c r="CU224" s="123"/>
      <c r="CV224" s="123"/>
      <c r="CW224" s="123"/>
      <c r="CX224" s="123"/>
      <c r="CY224" s="123"/>
      <c r="CZ224" s="123"/>
      <c r="DA224" s="123"/>
      <c r="DB224" s="123"/>
      <c r="DC224" s="123"/>
      <c r="DD224" s="123"/>
      <c r="DE224" s="123"/>
      <c r="DF224" s="123"/>
      <c r="DG224" s="123"/>
      <c r="DH224" s="123"/>
      <c r="DI224" s="123"/>
      <c r="DJ224" s="123"/>
      <c r="DK224" s="123"/>
      <c r="DL224" s="123"/>
      <c r="DM224" s="123"/>
      <c r="DN224" s="123"/>
      <c r="DO224" s="123"/>
      <c r="DP224" s="123"/>
      <c r="DQ224" s="123"/>
    </row>
    <row r="225" spans="1:121" ht="12.75">
      <c r="A225" s="125"/>
      <c r="B225" s="121"/>
      <c r="C225" s="122" t="str">
        <f t="shared" si="9"/>
        <v> --</v>
      </c>
      <c r="D225" s="123"/>
      <c r="E225" s="123"/>
      <c r="F225" s="123"/>
      <c r="G225" s="123"/>
      <c r="H225" s="126" t="str">
        <f t="shared" si="10"/>
        <v>-</v>
      </c>
      <c r="I225" s="126" t="str">
        <f t="shared" si="11"/>
        <v>-</v>
      </c>
      <c r="J225" s="127"/>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c r="AN225" s="123"/>
      <c r="AO225" s="123"/>
      <c r="AP225" s="123"/>
      <c r="AQ225" s="123"/>
      <c r="AR225" s="123"/>
      <c r="AS225" s="123"/>
      <c r="AT225" s="123"/>
      <c r="AU225" s="123"/>
      <c r="AV225" s="123"/>
      <c r="AW225" s="123"/>
      <c r="AX225" s="123"/>
      <c r="AY225" s="123"/>
      <c r="AZ225" s="123"/>
      <c r="BA225" s="123"/>
      <c r="BB225" s="123"/>
      <c r="BC225" s="123"/>
      <c r="BD225" s="123"/>
      <c r="BE225" s="123"/>
      <c r="BF225" s="123"/>
      <c r="BG225" s="123"/>
      <c r="BH225" s="123"/>
      <c r="BI225" s="123"/>
      <c r="BJ225" s="123"/>
      <c r="BK225" s="123"/>
      <c r="BL225" s="123"/>
      <c r="BM225" s="123"/>
      <c r="BN225" s="123"/>
      <c r="BO225" s="123"/>
      <c r="BP225" s="123"/>
      <c r="BQ225" s="123"/>
      <c r="BR225" s="123"/>
      <c r="BS225" s="123"/>
      <c r="BT225" s="123"/>
      <c r="BU225" s="123"/>
      <c r="BV225" s="123"/>
      <c r="BW225" s="123"/>
      <c r="BX225" s="123"/>
      <c r="BY225" s="123"/>
      <c r="BZ225" s="123"/>
      <c r="CA225" s="123"/>
      <c r="CB225" s="123"/>
      <c r="CC225" s="123"/>
      <c r="CD225" s="123"/>
      <c r="CE225" s="123"/>
      <c r="CF225" s="123"/>
      <c r="CG225" s="123"/>
      <c r="CH225" s="123"/>
      <c r="CI225" s="123"/>
      <c r="CJ225" s="123"/>
      <c r="CK225" s="123"/>
      <c r="CL225" s="123"/>
      <c r="CM225" s="123"/>
      <c r="CN225" s="123"/>
      <c r="CO225" s="123"/>
      <c r="CP225" s="123"/>
      <c r="CQ225" s="123"/>
      <c r="CR225" s="123"/>
      <c r="CS225" s="123"/>
      <c r="CT225" s="123"/>
      <c r="CU225" s="123"/>
      <c r="CV225" s="123"/>
      <c r="CW225" s="123"/>
      <c r="CX225" s="123"/>
      <c r="CY225" s="123"/>
      <c r="CZ225" s="123"/>
      <c r="DA225" s="123"/>
      <c r="DB225" s="123"/>
      <c r="DC225" s="123"/>
      <c r="DD225" s="123"/>
      <c r="DE225" s="123"/>
      <c r="DF225" s="123"/>
      <c r="DG225" s="123"/>
      <c r="DH225" s="123"/>
      <c r="DI225" s="123"/>
      <c r="DJ225" s="123"/>
      <c r="DK225" s="123"/>
      <c r="DL225" s="123"/>
      <c r="DM225" s="123"/>
      <c r="DN225" s="123"/>
      <c r="DO225" s="123"/>
      <c r="DP225" s="123"/>
      <c r="DQ225" s="123"/>
    </row>
    <row r="226" spans="1:121" ht="12.75">
      <c r="A226" s="125"/>
      <c r="B226" s="121"/>
      <c r="C226" s="122" t="str">
        <f t="shared" si="9"/>
        <v> --</v>
      </c>
      <c r="D226" s="123"/>
      <c r="E226" s="123"/>
      <c r="F226" s="123"/>
      <c r="G226" s="123"/>
      <c r="H226" s="126" t="str">
        <f t="shared" si="10"/>
        <v>-</v>
      </c>
      <c r="I226" s="126" t="str">
        <f t="shared" si="11"/>
        <v>-</v>
      </c>
      <c r="J226" s="127"/>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c r="AN226" s="123"/>
      <c r="AO226" s="123"/>
      <c r="AP226" s="123"/>
      <c r="AQ226" s="123"/>
      <c r="AR226" s="123"/>
      <c r="AS226" s="123"/>
      <c r="AT226" s="123"/>
      <c r="AU226" s="123"/>
      <c r="AV226" s="123"/>
      <c r="AW226" s="123"/>
      <c r="AX226" s="123"/>
      <c r="AY226" s="123"/>
      <c r="AZ226" s="123"/>
      <c r="BA226" s="123"/>
      <c r="BB226" s="123"/>
      <c r="BC226" s="123"/>
      <c r="BD226" s="123"/>
      <c r="BE226" s="123"/>
      <c r="BF226" s="123"/>
      <c r="BG226" s="123"/>
      <c r="BH226" s="123"/>
      <c r="BI226" s="123"/>
      <c r="BJ226" s="123"/>
      <c r="BK226" s="123"/>
      <c r="BL226" s="123"/>
      <c r="BM226" s="123"/>
      <c r="BN226" s="123"/>
      <c r="BO226" s="123"/>
      <c r="BP226" s="123"/>
      <c r="BQ226" s="123"/>
      <c r="BR226" s="123"/>
      <c r="BS226" s="123"/>
      <c r="BT226" s="123"/>
      <c r="BU226" s="123"/>
      <c r="BV226" s="123"/>
      <c r="BW226" s="123"/>
      <c r="BX226" s="123"/>
      <c r="BY226" s="123"/>
      <c r="BZ226" s="123"/>
      <c r="CA226" s="123"/>
      <c r="CB226" s="123"/>
      <c r="CC226" s="123"/>
      <c r="CD226" s="123"/>
      <c r="CE226" s="123"/>
      <c r="CF226" s="123"/>
      <c r="CG226" s="123"/>
      <c r="CH226" s="123"/>
      <c r="CI226" s="123"/>
      <c r="CJ226" s="123"/>
      <c r="CK226" s="123"/>
      <c r="CL226" s="123"/>
      <c r="CM226" s="123"/>
      <c r="CN226" s="123"/>
      <c r="CO226" s="123"/>
      <c r="CP226" s="123"/>
      <c r="CQ226" s="123"/>
      <c r="CR226" s="123"/>
      <c r="CS226" s="123"/>
      <c r="CT226" s="123"/>
      <c r="CU226" s="123"/>
      <c r="CV226" s="123"/>
      <c r="CW226" s="123"/>
      <c r="CX226" s="123"/>
      <c r="CY226" s="123"/>
      <c r="CZ226" s="123"/>
      <c r="DA226" s="123"/>
      <c r="DB226" s="123"/>
      <c r="DC226" s="123"/>
      <c r="DD226" s="123"/>
      <c r="DE226" s="123"/>
      <c r="DF226" s="123"/>
      <c r="DG226" s="123"/>
      <c r="DH226" s="123"/>
      <c r="DI226" s="123"/>
      <c r="DJ226" s="123"/>
      <c r="DK226" s="123"/>
      <c r="DL226" s="123"/>
      <c r="DM226" s="123"/>
      <c r="DN226" s="123"/>
      <c r="DO226" s="123"/>
      <c r="DP226" s="123"/>
      <c r="DQ226" s="123"/>
    </row>
    <row r="227" spans="1:121" ht="12.75">
      <c r="A227" s="125"/>
      <c r="B227" s="121"/>
      <c r="C227" s="122" t="str">
        <f t="shared" si="9"/>
        <v> --</v>
      </c>
      <c r="D227" s="123"/>
      <c r="E227" s="123"/>
      <c r="F227" s="123"/>
      <c r="G227" s="123"/>
      <c r="H227" s="126" t="str">
        <f t="shared" si="10"/>
        <v>-</v>
      </c>
      <c r="I227" s="126" t="str">
        <f t="shared" si="11"/>
        <v>-</v>
      </c>
      <c r="J227" s="127"/>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c r="AN227" s="123"/>
      <c r="AO227" s="123"/>
      <c r="AP227" s="123"/>
      <c r="AQ227" s="123"/>
      <c r="AR227" s="123"/>
      <c r="AS227" s="123"/>
      <c r="AT227" s="123"/>
      <c r="AU227" s="123"/>
      <c r="AV227" s="123"/>
      <c r="AW227" s="123"/>
      <c r="AX227" s="123"/>
      <c r="AY227" s="123"/>
      <c r="AZ227" s="123"/>
      <c r="BA227" s="123"/>
      <c r="BB227" s="123"/>
      <c r="BC227" s="123"/>
      <c r="BD227" s="123"/>
      <c r="BE227" s="123"/>
      <c r="BF227" s="123"/>
      <c r="BG227" s="123"/>
      <c r="BH227" s="123"/>
      <c r="BI227" s="123"/>
      <c r="BJ227" s="123"/>
      <c r="BK227" s="123"/>
      <c r="BL227" s="123"/>
      <c r="BM227" s="123"/>
      <c r="BN227" s="123"/>
      <c r="BO227" s="123"/>
      <c r="BP227" s="123"/>
      <c r="BQ227" s="123"/>
      <c r="BR227" s="123"/>
      <c r="BS227" s="123"/>
      <c r="BT227" s="123"/>
      <c r="BU227" s="123"/>
      <c r="BV227" s="123"/>
      <c r="BW227" s="123"/>
      <c r="BX227" s="123"/>
      <c r="BY227" s="123"/>
      <c r="BZ227" s="123"/>
      <c r="CA227" s="123"/>
      <c r="CB227" s="123"/>
      <c r="CC227" s="123"/>
      <c r="CD227" s="123"/>
      <c r="CE227" s="123"/>
      <c r="CF227" s="123"/>
      <c r="CG227" s="123"/>
      <c r="CH227" s="123"/>
      <c r="CI227" s="123"/>
      <c r="CJ227" s="123"/>
      <c r="CK227" s="123"/>
      <c r="CL227" s="123"/>
      <c r="CM227" s="123"/>
      <c r="CN227" s="123"/>
      <c r="CO227" s="123"/>
      <c r="CP227" s="123"/>
      <c r="CQ227" s="123"/>
      <c r="CR227" s="123"/>
      <c r="CS227" s="123"/>
      <c r="CT227" s="123"/>
      <c r="CU227" s="123"/>
      <c r="CV227" s="123"/>
      <c r="CW227" s="123"/>
      <c r="CX227" s="123"/>
      <c r="CY227" s="123"/>
      <c r="CZ227" s="123"/>
      <c r="DA227" s="123"/>
      <c r="DB227" s="123"/>
      <c r="DC227" s="123"/>
      <c r="DD227" s="123"/>
      <c r="DE227" s="123"/>
      <c r="DF227" s="123"/>
      <c r="DG227" s="123"/>
      <c r="DH227" s="123"/>
      <c r="DI227" s="123"/>
      <c r="DJ227" s="123"/>
      <c r="DK227" s="123"/>
      <c r="DL227" s="123"/>
      <c r="DM227" s="123"/>
      <c r="DN227" s="123"/>
      <c r="DO227" s="123"/>
      <c r="DP227" s="123"/>
      <c r="DQ227" s="123"/>
    </row>
    <row r="228" spans="1:121" ht="12.75">
      <c r="A228" s="125"/>
      <c r="B228" s="121"/>
      <c r="C228" s="122" t="str">
        <f t="shared" si="9"/>
        <v> --</v>
      </c>
      <c r="D228" s="123"/>
      <c r="E228" s="123"/>
      <c r="F228" s="123"/>
      <c r="G228" s="123"/>
      <c r="H228" s="126" t="str">
        <f t="shared" si="10"/>
        <v>-</v>
      </c>
      <c r="I228" s="126" t="str">
        <f t="shared" si="11"/>
        <v>-</v>
      </c>
      <c r="J228" s="127"/>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c r="AN228" s="123"/>
      <c r="AO228" s="123"/>
      <c r="AP228" s="123"/>
      <c r="AQ228" s="123"/>
      <c r="AR228" s="123"/>
      <c r="AS228" s="123"/>
      <c r="AT228" s="123"/>
      <c r="AU228" s="123"/>
      <c r="AV228" s="123"/>
      <c r="AW228" s="123"/>
      <c r="AX228" s="123"/>
      <c r="AY228" s="123"/>
      <c r="AZ228" s="123"/>
      <c r="BA228" s="123"/>
      <c r="BB228" s="123"/>
      <c r="BC228" s="123"/>
      <c r="BD228" s="123"/>
      <c r="BE228" s="123"/>
      <c r="BF228" s="123"/>
      <c r="BG228" s="123"/>
      <c r="BH228" s="123"/>
      <c r="BI228" s="123"/>
      <c r="BJ228" s="123"/>
      <c r="BK228" s="123"/>
      <c r="BL228" s="123"/>
      <c r="BM228" s="123"/>
      <c r="BN228" s="123"/>
      <c r="BO228" s="123"/>
      <c r="BP228" s="123"/>
      <c r="BQ228" s="123"/>
      <c r="BR228" s="123"/>
      <c r="BS228" s="123"/>
      <c r="BT228" s="123"/>
      <c r="BU228" s="123"/>
      <c r="BV228" s="123"/>
      <c r="BW228" s="123"/>
      <c r="BX228" s="123"/>
      <c r="BY228" s="123"/>
      <c r="BZ228" s="123"/>
      <c r="CA228" s="123"/>
      <c r="CB228" s="123"/>
      <c r="CC228" s="123"/>
      <c r="CD228" s="123"/>
      <c r="CE228" s="123"/>
      <c r="CF228" s="123"/>
      <c r="CG228" s="123"/>
      <c r="CH228" s="123"/>
      <c r="CI228" s="123"/>
      <c r="CJ228" s="123"/>
      <c r="CK228" s="123"/>
      <c r="CL228" s="123"/>
      <c r="CM228" s="123"/>
      <c r="CN228" s="123"/>
      <c r="CO228" s="123"/>
      <c r="CP228" s="123"/>
      <c r="CQ228" s="123"/>
      <c r="CR228" s="123"/>
      <c r="CS228" s="123"/>
      <c r="CT228" s="123"/>
      <c r="CU228" s="123"/>
      <c r="CV228" s="123"/>
      <c r="CW228" s="123"/>
      <c r="CX228" s="123"/>
      <c r="CY228" s="123"/>
      <c r="CZ228" s="123"/>
      <c r="DA228" s="123"/>
      <c r="DB228" s="123"/>
      <c r="DC228" s="123"/>
      <c r="DD228" s="123"/>
      <c r="DE228" s="123"/>
      <c r="DF228" s="123"/>
      <c r="DG228" s="123"/>
      <c r="DH228" s="123"/>
      <c r="DI228" s="123"/>
      <c r="DJ228" s="123"/>
      <c r="DK228" s="123"/>
      <c r="DL228" s="123"/>
      <c r="DM228" s="123"/>
      <c r="DN228" s="123"/>
      <c r="DO228" s="123"/>
      <c r="DP228" s="123"/>
      <c r="DQ228" s="123"/>
    </row>
    <row r="229" spans="1:121" ht="12.75">
      <c r="A229" s="125"/>
      <c r="B229" s="121"/>
      <c r="C229" s="122" t="str">
        <f t="shared" si="9"/>
        <v> --</v>
      </c>
      <c r="D229" s="123"/>
      <c r="E229" s="123"/>
      <c r="F229" s="123"/>
      <c r="G229" s="123"/>
      <c r="H229" s="126" t="str">
        <f t="shared" si="10"/>
        <v>-</v>
      </c>
      <c r="I229" s="126" t="str">
        <f t="shared" si="11"/>
        <v>-</v>
      </c>
      <c r="J229" s="127"/>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c r="AN229" s="123"/>
      <c r="AO229" s="123"/>
      <c r="AP229" s="123"/>
      <c r="AQ229" s="123"/>
      <c r="AR229" s="123"/>
      <c r="AS229" s="123"/>
      <c r="AT229" s="123"/>
      <c r="AU229" s="123"/>
      <c r="AV229" s="123"/>
      <c r="AW229" s="123"/>
      <c r="AX229" s="123"/>
      <c r="AY229" s="123"/>
      <c r="AZ229" s="123"/>
      <c r="BA229" s="123"/>
      <c r="BB229" s="123"/>
      <c r="BC229" s="123"/>
      <c r="BD229" s="123"/>
      <c r="BE229" s="123"/>
      <c r="BF229" s="123"/>
      <c r="BG229" s="123"/>
      <c r="BH229" s="123"/>
      <c r="BI229" s="123"/>
      <c r="BJ229" s="123"/>
      <c r="BK229" s="123"/>
      <c r="BL229" s="123"/>
      <c r="BM229" s="123"/>
      <c r="BN229" s="123"/>
      <c r="BO229" s="123"/>
      <c r="BP229" s="123"/>
      <c r="BQ229" s="123"/>
      <c r="BR229" s="123"/>
      <c r="BS229" s="123"/>
      <c r="BT229" s="123"/>
      <c r="BU229" s="123"/>
      <c r="BV229" s="123"/>
      <c r="BW229" s="123"/>
      <c r="BX229" s="123"/>
      <c r="BY229" s="123"/>
      <c r="BZ229" s="123"/>
      <c r="CA229" s="123"/>
      <c r="CB229" s="123"/>
      <c r="CC229" s="123"/>
      <c r="CD229" s="123"/>
      <c r="CE229" s="123"/>
      <c r="CF229" s="123"/>
      <c r="CG229" s="123"/>
      <c r="CH229" s="123"/>
      <c r="CI229" s="123"/>
      <c r="CJ229" s="123"/>
      <c r="CK229" s="123"/>
      <c r="CL229" s="123"/>
      <c r="CM229" s="123"/>
      <c r="CN229" s="123"/>
      <c r="CO229" s="123"/>
      <c r="CP229" s="123"/>
      <c r="CQ229" s="123"/>
      <c r="CR229" s="123"/>
      <c r="CS229" s="123"/>
      <c r="CT229" s="123"/>
      <c r="CU229" s="123"/>
      <c r="CV229" s="123"/>
      <c r="CW229" s="123"/>
      <c r="CX229" s="123"/>
      <c r="CY229" s="123"/>
      <c r="CZ229" s="123"/>
      <c r="DA229" s="123"/>
      <c r="DB229" s="123"/>
      <c r="DC229" s="123"/>
      <c r="DD229" s="123"/>
      <c r="DE229" s="123"/>
      <c r="DF229" s="123"/>
      <c r="DG229" s="123"/>
      <c r="DH229" s="123"/>
      <c r="DI229" s="123"/>
      <c r="DJ229" s="123"/>
      <c r="DK229" s="123"/>
      <c r="DL229" s="123"/>
      <c r="DM229" s="123"/>
      <c r="DN229" s="123"/>
      <c r="DO229" s="123"/>
      <c r="DP229" s="123"/>
      <c r="DQ229" s="123"/>
    </row>
    <row r="230" spans="1:121" ht="12.75">
      <c r="A230" s="125"/>
      <c r="B230" s="121"/>
      <c r="C230" s="122" t="str">
        <f t="shared" si="9"/>
        <v> --</v>
      </c>
      <c r="D230" s="123"/>
      <c r="E230" s="123"/>
      <c r="F230" s="123"/>
      <c r="G230" s="123"/>
      <c r="H230" s="126" t="str">
        <f t="shared" si="10"/>
        <v>-</v>
      </c>
      <c r="I230" s="126" t="str">
        <f t="shared" si="11"/>
        <v>-</v>
      </c>
      <c r="J230" s="127"/>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c r="AN230" s="123"/>
      <c r="AO230" s="123"/>
      <c r="AP230" s="123"/>
      <c r="AQ230" s="123"/>
      <c r="AR230" s="123"/>
      <c r="AS230" s="123"/>
      <c r="AT230" s="123"/>
      <c r="AU230" s="123"/>
      <c r="AV230" s="123"/>
      <c r="AW230" s="123"/>
      <c r="AX230" s="123"/>
      <c r="AY230" s="123"/>
      <c r="AZ230" s="123"/>
      <c r="BA230" s="123"/>
      <c r="BB230" s="123"/>
      <c r="BC230" s="123"/>
      <c r="BD230" s="123"/>
      <c r="BE230" s="123"/>
      <c r="BF230" s="123"/>
      <c r="BG230" s="123"/>
      <c r="BH230" s="123"/>
      <c r="BI230" s="123"/>
      <c r="BJ230" s="123"/>
      <c r="BK230" s="123"/>
      <c r="BL230" s="123"/>
      <c r="BM230" s="123"/>
      <c r="BN230" s="123"/>
      <c r="BO230" s="123"/>
      <c r="BP230" s="123"/>
      <c r="BQ230" s="123"/>
      <c r="BR230" s="123"/>
      <c r="BS230" s="123"/>
      <c r="BT230" s="123"/>
      <c r="BU230" s="123"/>
      <c r="BV230" s="123"/>
      <c r="BW230" s="123"/>
      <c r="BX230" s="123"/>
      <c r="BY230" s="123"/>
      <c r="BZ230" s="123"/>
      <c r="CA230" s="123"/>
      <c r="CB230" s="123"/>
      <c r="CC230" s="123"/>
      <c r="CD230" s="123"/>
      <c r="CE230" s="123"/>
      <c r="CF230" s="123"/>
      <c r="CG230" s="123"/>
      <c r="CH230" s="123"/>
      <c r="CI230" s="123"/>
      <c r="CJ230" s="123"/>
      <c r="CK230" s="123"/>
      <c r="CL230" s="123"/>
      <c r="CM230" s="123"/>
      <c r="CN230" s="123"/>
      <c r="CO230" s="123"/>
      <c r="CP230" s="123"/>
      <c r="CQ230" s="123"/>
      <c r="CR230" s="123"/>
      <c r="CS230" s="123"/>
      <c r="CT230" s="123"/>
      <c r="CU230" s="123"/>
      <c r="CV230" s="123"/>
      <c r="CW230" s="123"/>
      <c r="CX230" s="123"/>
      <c r="CY230" s="123"/>
      <c r="CZ230" s="123"/>
      <c r="DA230" s="123"/>
      <c r="DB230" s="123"/>
      <c r="DC230" s="123"/>
      <c r="DD230" s="123"/>
      <c r="DE230" s="123"/>
      <c r="DF230" s="123"/>
      <c r="DG230" s="123"/>
      <c r="DH230" s="123"/>
      <c r="DI230" s="123"/>
      <c r="DJ230" s="123"/>
      <c r="DK230" s="123"/>
      <c r="DL230" s="123"/>
      <c r="DM230" s="123"/>
      <c r="DN230" s="123"/>
      <c r="DO230" s="123"/>
      <c r="DP230" s="123"/>
      <c r="DQ230" s="123"/>
    </row>
    <row r="231" spans="1:121" ht="12.75">
      <c r="A231" s="125"/>
      <c r="B231" s="121"/>
      <c r="C231" s="122" t="str">
        <f t="shared" si="9"/>
        <v> --</v>
      </c>
      <c r="D231" s="123"/>
      <c r="E231" s="123"/>
      <c r="F231" s="123"/>
      <c r="G231" s="123"/>
      <c r="H231" s="126" t="str">
        <f t="shared" si="10"/>
        <v>-</v>
      </c>
      <c r="I231" s="126" t="str">
        <f t="shared" si="11"/>
        <v>-</v>
      </c>
      <c r="J231" s="127"/>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c r="AN231" s="123"/>
      <c r="AO231" s="123"/>
      <c r="AP231" s="123"/>
      <c r="AQ231" s="123"/>
      <c r="AR231" s="123"/>
      <c r="AS231" s="123"/>
      <c r="AT231" s="123"/>
      <c r="AU231" s="123"/>
      <c r="AV231" s="123"/>
      <c r="AW231" s="123"/>
      <c r="AX231" s="123"/>
      <c r="AY231" s="123"/>
      <c r="AZ231" s="123"/>
      <c r="BA231" s="123"/>
      <c r="BB231" s="123"/>
      <c r="BC231" s="123"/>
      <c r="BD231" s="123"/>
      <c r="BE231" s="123"/>
      <c r="BF231" s="123"/>
      <c r="BG231" s="123"/>
      <c r="BH231" s="123"/>
      <c r="BI231" s="123"/>
      <c r="BJ231" s="123"/>
      <c r="BK231" s="123"/>
      <c r="BL231" s="123"/>
      <c r="BM231" s="123"/>
      <c r="BN231" s="123"/>
      <c r="BO231" s="123"/>
      <c r="BP231" s="123"/>
      <c r="BQ231" s="123"/>
      <c r="BR231" s="123"/>
      <c r="BS231" s="123"/>
      <c r="BT231" s="123"/>
      <c r="BU231" s="123"/>
      <c r="BV231" s="123"/>
      <c r="BW231" s="123"/>
      <c r="BX231" s="123"/>
      <c r="BY231" s="123"/>
      <c r="BZ231" s="123"/>
      <c r="CA231" s="123"/>
      <c r="CB231" s="123"/>
      <c r="CC231" s="123"/>
      <c r="CD231" s="123"/>
      <c r="CE231" s="123"/>
      <c r="CF231" s="123"/>
      <c r="CG231" s="123"/>
      <c r="CH231" s="123"/>
      <c r="CI231" s="123"/>
      <c r="CJ231" s="123"/>
      <c r="CK231" s="123"/>
      <c r="CL231" s="123"/>
      <c r="CM231" s="123"/>
      <c r="CN231" s="123"/>
      <c r="CO231" s="123"/>
      <c r="CP231" s="123"/>
      <c r="CQ231" s="123"/>
      <c r="CR231" s="123"/>
      <c r="CS231" s="123"/>
      <c r="CT231" s="123"/>
      <c r="CU231" s="123"/>
      <c r="CV231" s="123"/>
      <c r="CW231" s="123"/>
      <c r="CX231" s="123"/>
      <c r="CY231" s="123"/>
      <c r="CZ231" s="123"/>
      <c r="DA231" s="123"/>
      <c r="DB231" s="123"/>
      <c r="DC231" s="123"/>
      <c r="DD231" s="123"/>
      <c r="DE231" s="123"/>
      <c r="DF231" s="123"/>
      <c r="DG231" s="123"/>
      <c r="DH231" s="123"/>
      <c r="DI231" s="123"/>
      <c r="DJ231" s="123"/>
      <c r="DK231" s="123"/>
      <c r="DL231" s="123"/>
      <c r="DM231" s="123"/>
      <c r="DN231" s="123"/>
      <c r="DO231" s="123"/>
      <c r="DP231" s="123"/>
      <c r="DQ231" s="123"/>
    </row>
    <row r="232" spans="1:121" ht="12.75">
      <c r="A232" s="125"/>
      <c r="B232" s="121"/>
      <c r="C232" s="122" t="str">
        <f t="shared" si="9"/>
        <v> --</v>
      </c>
      <c r="D232" s="123"/>
      <c r="E232" s="123"/>
      <c r="F232" s="123"/>
      <c r="G232" s="123"/>
      <c r="H232" s="126" t="str">
        <f t="shared" si="10"/>
        <v>-</v>
      </c>
      <c r="I232" s="126" t="str">
        <f t="shared" si="11"/>
        <v>-</v>
      </c>
      <c r="J232" s="127"/>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c r="AN232" s="123"/>
      <c r="AO232" s="123"/>
      <c r="AP232" s="123"/>
      <c r="AQ232" s="123"/>
      <c r="AR232" s="123"/>
      <c r="AS232" s="123"/>
      <c r="AT232" s="123"/>
      <c r="AU232" s="123"/>
      <c r="AV232" s="123"/>
      <c r="AW232" s="123"/>
      <c r="AX232" s="123"/>
      <c r="AY232" s="123"/>
      <c r="AZ232" s="123"/>
      <c r="BA232" s="123"/>
      <c r="BB232" s="123"/>
      <c r="BC232" s="123"/>
      <c r="BD232" s="123"/>
      <c r="BE232" s="123"/>
      <c r="BF232" s="123"/>
      <c r="BG232" s="123"/>
      <c r="BH232" s="123"/>
      <c r="BI232" s="123"/>
      <c r="BJ232" s="123"/>
      <c r="BK232" s="123"/>
      <c r="BL232" s="123"/>
      <c r="BM232" s="123"/>
      <c r="BN232" s="123"/>
      <c r="BO232" s="123"/>
      <c r="BP232" s="123"/>
      <c r="BQ232" s="123"/>
      <c r="BR232" s="123"/>
      <c r="BS232" s="123"/>
      <c r="BT232" s="123"/>
      <c r="BU232" s="123"/>
      <c r="BV232" s="123"/>
      <c r="BW232" s="123"/>
      <c r="BX232" s="123"/>
      <c r="BY232" s="123"/>
      <c r="BZ232" s="123"/>
      <c r="CA232" s="123"/>
      <c r="CB232" s="123"/>
      <c r="CC232" s="123"/>
      <c r="CD232" s="123"/>
      <c r="CE232" s="123"/>
      <c r="CF232" s="123"/>
      <c r="CG232" s="123"/>
      <c r="CH232" s="123"/>
      <c r="CI232" s="123"/>
      <c r="CJ232" s="123"/>
      <c r="CK232" s="123"/>
      <c r="CL232" s="123"/>
      <c r="CM232" s="123"/>
      <c r="CN232" s="123"/>
      <c r="CO232" s="123"/>
      <c r="CP232" s="123"/>
      <c r="CQ232" s="123"/>
      <c r="CR232" s="123"/>
      <c r="CS232" s="123"/>
      <c r="CT232" s="123"/>
      <c r="CU232" s="123"/>
      <c r="CV232" s="123"/>
      <c r="CW232" s="123"/>
      <c r="CX232" s="123"/>
      <c r="CY232" s="123"/>
      <c r="CZ232" s="123"/>
      <c r="DA232" s="123"/>
      <c r="DB232" s="123"/>
      <c r="DC232" s="123"/>
      <c r="DD232" s="123"/>
      <c r="DE232" s="123"/>
      <c r="DF232" s="123"/>
      <c r="DG232" s="123"/>
      <c r="DH232" s="123"/>
      <c r="DI232" s="123"/>
      <c r="DJ232" s="123"/>
      <c r="DK232" s="123"/>
      <c r="DL232" s="123"/>
      <c r="DM232" s="123"/>
      <c r="DN232" s="123"/>
      <c r="DO232" s="123"/>
      <c r="DP232" s="123"/>
      <c r="DQ232" s="123"/>
    </row>
    <row r="233" spans="1:121" ht="12.75">
      <c r="A233" s="125"/>
      <c r="B233" s="121"/>
      <c r="C233" s="122" t="str">
        <f t="shared" si="9"/>
        <v> --</v>
      </c>
      <c r="D233" s="123"/>
      <c r="E233" s="123"/>
      <c r="F233" s="123"/>
      <c r="G233" s="123"/>
      <c r="H233" s="126" t="str">
        <f t="shared" si="10"/>
        <v>-</v>
      </c>
      <c r="I233" s="126" t="str">
        <f t="shared" si="11"/>
        <v>-</v>
      </c>
      <c r="J233" s="127"/>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c r="AN233" s="123"/>
      <c r="AO233" s="123"/>
      <c r="AP233" s="123"/>
      <c r="AQ233" s="123"/>
      <c r="AR233" s="123"/>
      <c r="AS233" s="123"/>
      <c r="AT233" s="123"/>
      <c r="AU233" s="123"/>
      <c r="AV233" s="123"/>
      <c r="AW233" s="123"/>
      <c r="AX233" s="123"/>
      <c r="AY233" s="123"/>
      <c r="AZ233" s="123"/>
      <c r="BA233" s="123"/>
      <c r="BB233" s="123"/>
      <c r="BC233" s="123"/>
      <c r="BD233" s="123"/>
      <c r="BE233" s="123"/>
      <c r="BF233" s="123"/>
      <c r="BG233" s="123"/>
      <c r="BH233" s="123"/>
      <c r="BI233" s="123"/>
      <c r="BJ233" s="123"/>
      <c r="BK233" s="123"/>
      <c r="BL233" s="123"/>
      <c r="BM233" s="123"/>
      <c r="BN233" s="123"/>
      <c r="BO233" s="123"/>
      <c r="BP233" s="123"/>
      <c r="BQ233" s="123"/>
      <c r="BR233" s="123"/>
      <c r="BS233" s="123"/>
      <c r="BT233" s="123"/>
      <c r="BU233" s="123"/>
      <c r="BV233" s="123"/>
      <c r="BW233" s="123"/>
      <c r="BX233" s="123"/>
      <c r="BY233" s="123"/>
      <c r="BZ233" s="123"/>
      <c r="CA233" s="123"/>
      <c r="CB233" s="123"/>
      <c r="CC233" s="123"/>
      <c r="CD233" s="123"/>
      <c r="CE233" s="123"/>
      <c r="CF233" s="123"/>
      <c r="CG233" s="123"/>
      <c r="CH233" s="123"/>
      <c r="CI233" s="123"/>
      <c r="CJ233" s="123"/>
      <c r="CK233" s="123"/>
      <c r="CL233" s="123"/>
      <c r="CM233" s="123"/>
      <c r="CN233" s="123"/>
      <c r="CO233" s="123"/>
      <c r="CP233" s="123"/>
      <c r="CQ233" s="123"/>
      <c r="CR233" s="123"/>
      <c r="CS233" s="123"/>
      <c r="CT233" s="123"/>
      <c r="CU233" s="123"/>
      <c r="CV233" s="123"/>
      <c r="CW233" s="123"/>
      <c r="CX233" s="123"/>
      <c r="CY233" s="123"/>
      <c r="CZ233" s="123"/>
      <c r="DA233" s="123"/>
      <c r="DB233" s="123"/>
      <c r="DC233" s="123"/>
      <c r="DD233" s="123"/>
      <c r="DE233" s="123"/>
      <c r="DF233" s="123"/>
      <c r="DG233" s="123"/>
      <c r="DH233" s="123"/>
      <c r="DI233" s="123"/>
      <c r="DJ233" s="123"/>
      <c r="DK233" s="123"/>
      <c r="DL233" s="123"/>
      <c r="DM233" s="123"/>
      <c r="DN233" s="123"/>
      <c r="DO233" s="123"/>
      <c r="DP233" s="123"/>
      <c r="DQ233" s="123"/>
    </row>
    <row r="234" spans="1:121" ht="12.75">
      <c r="A234" s="125"/>
      <c r="B234" s="121"/>
      <c r="C234" s="122" t="str">
        <f t="shared" si="9"/>
        <v> --</v>
      </c>
      <c r="D234" s="123"/>
      <c r="E234" s="123"/>
      <c r="F234" s="123"/>
      <c r="G234" s="123"/>
      <c r="H234" s="126" t="str">
        <f t="shared" si="10"/>
        <v>-</v>
      </c>
      <c r="I234" s="126" t="str">
        <f t="shared" si="11"/>
        <v>-</v>
      </c>
      <c r="J234" s="127"/>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c r="AN234" s="123"/>
      <c r="AO234" s="123"/>
      <c r="AP234" s="123"/>
      <c r="AQ234" s="123"/>
      <c r="AR234" s="123"/>
      <c r="AS234" s="123"/>
      <c r="AT234" s="123"/>
      <c r="AU234" s="123"/>
      <c r="AV234" s="123"/>
      <c r="AW234" s="123"/>
      <c r="AX234" s="123"/>
      <c r="AY234" s="123"/>
      <c r="AZ234" s="123"/>
      <c r="BA234" s="123"/>
      <c r="BB234" s="123"/>
      <c r="BC234" s="123"/>
      <c r="BD234" s="123"/>
      <c r="BE234" s="123"/>
      <c r="BF234" s="123"/>
      <c r="BG234" s="123"/>
      <c r="BH234" s="123"/>
      <c r="BI234" s="123"/>
      <c r="BJ234" s="123"/>
      <c r="BK234" s="123"/>
      <c r="BL234" s="123"/>
      <c r="BM234" s="123"/>
      <c r="BN234" s="123"/>
      <c r="BO234" s="123"/>
      <c r="BP234" s="123"/>
      <c r="BQ234" s="123"/>
      <c r="BR234" s="123"/>
      <c r="BS234" s="123"/>
      <c r="BT234" s="123"/>
      <c r="BU234" s="123"/>
      <c r="BV234" s="123"/>
      <c r="BW234" s="123"/>
      <c r="BX234" s="123"/>
      <c r="BY234" s="123"/>
      <c r="BZ234" s="123"/>
      <c r="CA234" s="123"/>
      <c r="CB234" s="123"/>
      <c r="CC234" s="123"/>
      <c r="CD234" s="123"/>
      <c r="CE234" s="123"/>
      <c r="CF234" s="123"/>
      <c r="CG234" s="123"/>
      <c r="CH234" s="123"/>
      <c r="CI234" s="123"/>
      <c r="CJ234" s="123"/>
      <c r="CK234" s="123"/>
      <c r="CL234" s="123"/>
      <c r="CM234" s="123"/>
      <c r="CN234" s="123"/>
      <c r="CO234" s="123"/>
      <c r="CP234" s="123"/>
      <c r="CQ234" s="123"/>
      <c r="CR234" s="123"/>
      <c r="CS234" s="123"/>
      <c r="CT234" s="123"/>
      <c r="CU234" s="123"/>
      <c r="CV234" s="123"/>
      <c r="CW234" s="123"/>
      <c r="CX234" s="123"/>
      <c r="CY234" s="123"/>
      <c r="CZ234" s="123"/>
      <c r="DA234" s="123"/>
      <c r="DB234" s="123"/>
      <c r="DC234" s="123"/>
      <c r="DD234" s="123"/>
      <c r="DE234" s="123"/>
      <c r="DF234" s="123"/>
      <c r="DG234" s="123"/>
      <c r="DH234" s="123"/>
      <c r="DI234" s="123"/>
      <c r="DJ234" s="123"/>
      <c r="DK234" s="123"/>
      <c r="DL234" s="123"/>
      <c r="DM234" s="123"/>
      <c r="DN234" s="123"/>
      <c r="DO234" s="123"/>
      <c r="DP234" s="123"/>
      <c r="DQ234" s="123"/>
    </row>
    <row r="235" spans="1:121" ht="12.75">
      <c r="A235" s="125"/>
      <c r="B235" s="121"/>
      <c r="C235" s="122" t="str">
        <f t="shared" si="9"/>
        <v> --</v>
      </c>
      <c r="D235" s="123"/>
      <c r="E235" s="123"/>
      <c r="F235" s="123"/>
      <c r="G235" s="123"/>
      <c r="H235" s="126" t="str">
        <f t="shared" si="10"/>
        <v>-</v>
      </c>
      <c r="I235" s="126" t="str">
        <f t="shared" si="11"/>
        <v>-</v>
      </c>
      <c r="J235" s="127"/>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c r="AN235" s="123"/>
      <c r="AO235" s="123"/>
      <c r="AP235" s="123"/>
      <c r="AQ235" s="123"/>
      <c r="AR235" s="123"/>
      <c r="AS235" s="123"/>
      <c r="AT235" s="123"/>
      <c r="AU235" s="123"/>
      <c r="AV235" s="123"/>
      <c r="AW235" s="123"/>
      <c r="AX235" s="123"/>
      <c r="AY235" s="123"/>
      <c r="AZ235" s="123"/>
      <c r="BA235" s="123"/>
      <c r="BB235" s="123"/>
      <c r="BC235" s="123"/>
      <c r="BD235" s="123"/>
      <c r="BE235" s="123"/>
      <c r="BF235" s="123"/>
      <c r="BG235" s="123"/>
      <c r="BH235" s="123"/>
      <c r="BI235" s="123"/>
      <c r="BJ235" s="123"/>
      <c r="BK235" s="123"/>
      <c r="BL235" s="123"/>
      <c r="BM235" s="123"/>
      <c r="BN235" s="123"/>
      <c r="BO235" s="123"/>
      <c r="BP235" s="123"/>
      <c r="BQ235" s="123"/>
      <c r="BR235" s="123"/>
      <c r="BS235" s="123"/>
      <c r="BT235" s="123"/>
      <c r="BU235" s="123"/>
      <c r="BV235" s="123"/>
      <c r="BW235" s="123"/>
      <c r="BX235" s="123"/>
      <c r="BY235" s="123"/>
      <c r="BZ235" s="123"/>
      <c r="CA235" s="123"/>
      <c r="CB235" s="123"/>
      <c r="CC235" s="123"/>
      <c r="CD235" s="123"/>
      <c r="CE235" s="123"/>
      <c r="CF235" s="123"/>
      <c r="CG235" s="123"/>
      <c r="CH235" s="123"/>
      <c r="CI235" s="123"/>
      <c r="CJ235" s="123"/>
      <c r="CK235" s="123"/>
      <c r="CL235" s="123"/>
      <c r="CM235" s="123"/>
      <c r="CN235" s="123"/>
      <c r="CO235" s="123"/>
      <c r="CP235" s="123"/>
      <c r="CQ235" s="123"/>
      <c r="CR235" s="123"/>
      <c r="CS235" s="123"/>
      <c r="CT235" s="123"/>
      <c r="CU235" s="123"/>
      <c r="CV235" s="123"/>
      <c r="CW235" s="123"/>
      <c r="CX235" s="123"/>
      <c r="CY235" s="123"/>
      <c r="CZ235" s="123"/>
      <c r="DA235" s="123"/>
      <c r="DB235" s="123"/>
      <c r="DC235" s="123"/>
      <c r="DD235" s="123"/>
      <c r="DE235" s="123"/>
      <c r="DF235" s="123"/>
      <c r="DG235" s="123"/>
      <c r="DH235" s="123"/>
      <c r="DI235" s="123"/>
      <c r="DJ235" s="123"/>
      <c r="DK235" s="123"/>
      <c r="DL235" s="123"/>
      <c r="DM235" s="123"/>
      <c r="DN235" s="123"/>
      <c r="DO235" s="123"/>
      <c r="DP235" s="123"/>
      <c r="DQ235" s="123"/>
    </row>
    <row r="236" spans="1:121" ht="12.75">
      <c r="A236" s="125"/>
      <c r="B236" s="121"/>
      <c r="C236" s="122" t="str">
        <f t="shared" si="9"/>
        <v> --</v>
      </c>
      <c r="D236" s="123"/>
      <c r="E236" s="123"/>
      <c r="F236" s="123"/>
      <c r="G236" s="123"/>
      <c r="H236" s="126" t="str">
        <f t="shared" si="10"/>
        <v>-</v>
      </c>
      <c r="I236" s="126" t="str">
        <f t="shared" si="11"/>
        <v>-</v>
      </c>
      <c r="J236" s="127"/>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c r="AN236" s="123"/>
      <c r="AO236" s="123"/>
      <c r="AP236" s="123"/>
      <c r="AQ236" s="123"/>
      <c r="AR236" s="123"/>
      <c r="AS236" s="123"/>
      <c r="AT236" s="123"/>
      <c r="AU236" s="123"/>
      <c r="AV236" s="123"/>
      <c r="AW236" s="123"/>
      <c r="AX236" s="123"/>
      <c r="AY236" s="123"/>
      <c r="AZ236" s="123"/>
      <c r="BA236" s="123"/>
      <c r="BB236" s="123"/>
      <c r="BC236" s="123"/>
      <c r="BD236" s="123"/>
      <c r="BE236" s="123"/>
      <c r="BF236" s="123"/>
      <c r="BG236" s="123"/>
      <c r="BH236" s="123"/>
      <c r="BI236" s="123"/>
      <c r="BJ236" s="123"/>
      <c r="BK236" s="123"/>
      <c r="BL236" s="123"/>
      <c r="BM236" s="123"/>
      <c r="BN236" s="123"/>
      <c r="BO236" s="123"/>
      <c r="BP236" s="123"/>
      <c r="BQ236" s="123"/>
      <c r="BR236" s="123"/>
      <c r="BS236" s="123"/>
      <c r="BT236" s="123"/>
      <c r="BU236" s="123"/>
      <c r="BV236" s="123"/>
      <c r="BW236" s="123"/>
      <c r="BX236" s="123"/>
      <c r="BY236" s="123"/>
      <c r="BZ236" s="123"/>
      <c r="CA236" s="123"/>
      <c r="CB236" s="123"/>
      <c r="CC236" s="123"/>
      <c r="CD236" s="123"/>
      <c r="CE236" s="123"/>
      <c r="CF236" s="123"/>
      <c r="CG236" s="123"/>
      <c r="CH236" s="123"/>
      <c r="CI236" s="123"/>
      <c r="CJ236" s="123"/>
      <c r="CK236" s="123"/>
      <c r="CL236" s="123"/>
      <c r="CM236" s="123"/>
      <c r="CN236" s="123"/>
      <c r="CO236" s="123"/>
      <c r="CP236" s="123"/>
      <c r="CQ236" s="123"/>
      <c r="CR236" s="123"/>
      <c r="CS236" s="123"/>
      <c r="CT236" s="123"/>
      <c r="CU236" s="123"/>
      <c r="CV236" s="123"/>
      <c r="CW236" s="123"/>
      <c r="CX236" s="123"/>
      <c r="CY236" s="123"/>
      <c r="CZ236" s="123"/>
      <c r="DA236" s="123"/>
      <c r="DB236" s="123"/>
      <c r="DC236" s="123"/>
      <c r="DD236" s="123"/>
      <c r="DE236" s="123"/>
      <c r="DF236" s="123"/>
      <c r="DG236" s="123"/>
      <c r="DH236" s="123"/>
      <c r="DI236" s="123"/>
      <c r="DJ236" s="123"/>
      <c r="DK236" s="123"/>
      <c r="DL236" s="123"/>
      <c r="DM236" s="123"/>
      <c r="DN236" s="123"/>
      <c r="DO236" s="123"/>
      <c r="DP236" s="123"/>
      <c r="DQ236" s="123"/>
    </row>
    <row r="237" spans="1:121" ht="12.75">
      <c r="A237" s="125"/>
      <c r="B237" s="121"/>
      <c r="C237" s="122" t="str">
        <f t="shared" si="9"/>
        <v> --</v>
      </c>
      <c r="D237" s="123"/>
      <c r="E237" s="123"/>
      <c r="F237" s="123"/>
      <c r="G237" s="123"/>
      <c r="H237" s="126" t="str">
        <f t="shared" si="10"/>
        <v>-</v>
      </c>
      <c r="I237" s="126" t="str">
        <f t="shared" si="11"/>
        <v>-</v>
      </c>
      <c r="J237" s="127"/>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c r="AN237" s="123"/>
      <c r="AO237" s="123"/>
      <c r="AP237" s="123"/>
      <c r="AQ237" s="123"/>
      <c r="AR237" s="123"/>
      <c r="AS237" s="123"/>
      <c r="AT237" s="123"/>
      <c r="AU237" s="123"/>
      <c r="AV237" s="123"/>
      <c r="AW237" s="123"/>
      <c r="AX237" s="123"/>
      <c r="AY237" s="123"/>
      <c r="AZ237" s="123"/>
      <c r="BA237" s="123"/>
      <c r="BB237" s="123"/>
      <c r="BC237" s="123"/>
      <c r="BD237" s="123"/>
      <c r="BE237" s="123"/>
      <c r="BF237" s="123"/>
      <c r="BG237" s="123"/>
      <c r="BH237" s="123"/>
      <c r="BI237" s="123"/>
      <c r="BJ237" s="123"/>
      <c r="BK237" s="123"/>
      <c r="BL237" s="123"/>
      <c r="BM237" s="123"/>
      <c r="BN237" s="123"/>
      <c r="BO237" s="123"/>
      <c r="BP237" s="123"/>
      <c r="BQ237" s="123"/>
      <c r="BR237" s="123"/>
      <c r="BS237" s="123"/>
      <c r="BT237" s="123"/>
      <c r="BU237" s="123"/>
      <c r="BV237" s="123"/>
      <c r="BW237" s="123"/>
      <c r="BX237" s="123"/>
      <c r="BY237" s="123"/>
      <c r="BZ237" s="123"/>
      <c r="CA237" s="123"/>
      <c r="CB237" s="123"/>
      <c r="CC237" s="123"/>
      <c r="CD237" s="123"/>
      <c r="CE237" s="123"/>
      <c r="CF237" s="123"/>
      <c r="CG237" s="123"/>
      <c r="CH237" s="123"/>
      <c r="CI237" s="123"/>
      <c r="CJ237" s="123"/>
      <c r="CK237" s="123"/>
      <c r="CL237" s="123"/>
      <c r="CM237" s="123"/>
      <c r="CN237" s="123"/>
      <c r="CO237" s="123"/>
      <c r="CP237" s="123"/>
      <c r="CQ237" s="123"/>
      <c r="CR237" s="123"/>
      <c r="CS237" s="123"/>
      <c r="CT237" s="123"/>
      <c r="CU237" s="123"/>
      <c r="CV237" s="123"/>
      <c r="CW237" s="123"/>
      <c r="CX237" s="123"/>
      <c r="CY237" s="123"/>
      <c r="CZ237" s="123"/>
      <c r="DA237" s="123"/>
      <c r="DB237" s="123"/>
      <c r="DC237" s="123"/>
      <c r="DD237" s="123"/>
      <c r="DE237" s="123"/>
      <c r="DF237" s="123"/>
      <c r="DG237" s="123"/>
      <c r="DH237" s="123"/>
      <c r="DI237" s="123"/>
      <c r="DJ237" s="123"/>
      <c r="DK237" s="123"/>
      <c r="DL237" s="123"/>
      <c r="DM237" s="123"/>
      <c r="DN237" s="123"/>
      <c r="DO237" s="123"/>
      <c r="DP237" s="123"/>
      <c r="DQ237" s="123"/>
    </row>
    <row r="238" spans="1:121" ht="12.75">
      <c r="A238" s="125"/>
      <c r="B238" s="121"/>
      <c r="C238" s="122" t="str">
        <f t="shared" si="9"/>
        <v> --</v>
      </c>
      <c r="D238" s="123"/>
      <c r="E238" s="123"/>
      <c r="F238" s="123"/>
      <c r="G238" s="123"/>
      <c r="H238" s="126" t="str">
        <f t="shared" si="10"/>
        <v>-</v>
      </c>
      <c r="I238" s="126" t="str">
        <f t="shared" si="11"/>
        <v>-</v>
      </c>
      <c r="J238" s="127"/>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c r="AN238" s="123"/>
      <c r="AO238" s="123"/>
      <c r="AP238" s="123"/>
      <c r="AQ238" s="123"/>
      <c r="AR238" s="123"/>
      <c r="AS238" s="123"/>
      <c r="AT238" s="123"/>
      <c r="AU238" s="123"/>
      <c r="AV238" s="123"/>
      <c r="AW238" s="123"/>
      <c r="AX238" s="123"/>
      <c r="AY238" s="123"/>
      <c r="AZ238" s="123"/>
      <c r="BA238" s="123"/>
      <c r="BB238" s="123"/>
      <c r="BC238" s="123"/>
      <c r="BD238" s="123"/>
      <c r="BE238" s="123"/>
      <c r="BF238" s="123"/>
      <c r="BG238" s="123"/>
      <c r="BH238" s="123"/>
      <c r="BI238" s="123"/>
      <c r="BJ238" s="123"/>
      <c r="BK238" s="123"/>
      <c r="BL238" s="123"/>
      <c r="BM238" s="123"/>
      <c r="BN238" s="123"/>
      <c r="BO238" s="123"/>
      <c r="BP238" s="123"/>
      <c r="BQ238" s="123"/>
      <c r="BR238" s="123"/>
      <c r="BS238" s="123"/>
      <c r="BT238" s="123"/>
      <c r="BU238" s="123"/>
      <c r="BV238" s="123"/>
      <c r="BW238" s="123"/>
      <c r="BX238" s="123"/>
      <c r="BY238" s="123"/>
      <c r="BZ238" s="123"/>
      <c r="CA238" s="123"/>
      <c r="CB238" s="123"/>
      <c r="CC238" s="123"/>
      <c r="CD238" s="123"/>
      <c r="CE238" s="123"/>
      <c r="CF238" s="123"/>
      <c r="CG238" s="123"/>
      <c r="CH238" s="123"/>
      <c r="CI238" s="123"/>
      <c r="CJ238" s="123"/>
      <c r="CK238" s="123"/>
      <c r="CL238" s="123"/>
      <c r="CM238" s="123"/>
      <c r="CN238" s="123"/>
      <c r="CO238" s="123"/>
      <c r="CP238" s="123"/>
      <c r="CQ238" s="123"/>
      <c r="CR238" s="123"/>
      <c r="CS238" s="123"/>
      <c r="CT238" s="123"/>
      <c r="CU238" s="123"/>
      <c r="CV238" s="123"/>
      <c r="CW238" s="123"/>
      <c r="CX238" s="123"/>
      <c r="CY238" s="123"/>
      <c r="CZ238" s="123"/>
      <c r="DA238" s="123"/>
      <c r="DB238" s="123"/>
      <c r="DC238" s="123"/>
      <c r="DD238" s="123"/>
      <c r="DE238" s="123"/>
      <c r="DF238" s="123"/>
      <c r="DG238" s="123"/>
      <c r="DH238" s="123"/>
      <c r="DI238" s="123"/>
      <c r="DJ238" s="123"/>
      <c r="DK238" s="123"/>
      <c r="DL238" s="123"/>
      <c r="DM238" s="123"/>
      <c r="DN238" s="123"/>
      <c r="DO238" s="123"/>
      <c r="DP238" s="123"/>
      <c r="DQ238" s="123"/>
    </row>
    <row r="239" spans="1:121" ht="12.75">
      <c r="A239" s="125"/>
      <c r="B239" s="121"/>
      <c r="C239" s="122" t="str">
        <f t="shared" si="9"/>
        <v> --</v>
      </c>
      <c r="D239" s="123"/>
      <c r="E239" s="123"/>
      <c r="F239" s="123"/>
      <c r="G239" s="123"/>
      <c r="H239" s="126" t="str">
        <f t="shared" si="10"/>
        <v>-</v>
      </c>
      <c r="I239" s="126" t="str">
        <f t="shared" si="11"/>
        <v>-</v>
      </c>
      <c r="J239" s="127"/>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c r="AN239" s="123"/>
      <c r="AO239" s="123"/>
      <c r="AP239" s="123"/>
      <c r="AQ239" s="123"/>
      <c r="AR239" s="123"/>
      <c r="AS239" s="123"/>
      <c r="AT239" s="123"/>
      <c r="AU239" s="123"/>
      <c r="AV239" s="123"/>
      <c r="AW239" s="123"/>
      <c r="AX239" s="123"/>
      <c r="AY239" s="123"/>
      <c r="AZ239" s="123"/>
      <c r="BA239" s="123"/>
      <c r="BB239" s="123"/>
      <c r="BC239" s="123"/>
      <c r="BD239" s="123"/>
      <c r="BE239" s="123"/>
      <c r="BF239" s="123"/>
      <c r="BG239" s="123"/>
      <c r="BH239" s="123"/>
      <c r="BI239" s="123"/>
      <c r="BJ239" s="123"/>
      <c r="BK239" s="123"/>
      <c r="BL239" s="123"/>
      <c r="BM239" s="123"/>
      <c r="BN239" s="123"/>
      <c r="BO239" s="123"/>
      <c r="BP239" s="123"/>
      <c r="BQ239" s="123"/>
      <c r="BR239" s="123"/>
      <c r="BS239" s="123"/>
      <c r="BT239" s="123"/>
      <c r="BU239" s="123"/>
      <c r="BV239" s="123"/>
      <c r="BW239" s="123"/>
      <c r="BX239" s="123"/>
      <c r="BY239" s="123"/>
      <c r="BZ239" s="123"/>
      <c r="CA239" s="123"/>
      <c r="CB239" s="123"/>
      <c r="CC239" s="123"/>
      <c r="CD239" s="123"/>
      <c r="CE239" s="123"/>
      <c r="CF239" s="123"/>
      <c r="CG239" s="123"/>
      <c r="CH239" s="123"/>
      <c r="CI239" s="123"/>
      <c r="CJ239" s="123"/>
      <c r="CK239" s="123"/>
      <c r="CL239" s="123"/>
      <c r="CM239" s="123"/>
      <c r="CN239" s="123"/>
      <c r="CO239" s="123"/>
      <c r="CP239" s="123"/>
      <c r="CQ239" s="123"/>
      <c r="CR239" s="123"/>
      <c r="CS239" s="123"/>
      <c r="CT239" s="123"/>
      <c r="CU239" s="123"/>
      <c r="CV239" s="123"/>
      <c r="CW239" s="123"/>
      <c r="CX239" s="123"/>
      <c r="CY239" s="123"/>
      <c r="CZ239" s="123"/>
      <c r="DA239" s="123"/>
      <c r="DB239" s="123"/>
      <c r="DC239" s="123"/>
      <c r="DD239" s="123"/>
      <c r="DE239" s="123"/>
      <c r="DF239" s="123"/>
      <c r="DG239" s="123"/>
      <c r="DH239" s="123"/>
      <c r="DI239" s="123"/>
      <c r="DJ239" s="123"/>
      <c r="DK239" s="123"/>
      <c r="DL239" s="123"/>
      <c r="DM239" s="123"/>
      <c r="DN239" s="123"/>
      <c r="DO239" s="123"/>
      <c r="DP239" s="123"/>
      <c r="DQ239" s="123"/>
    </row>
    <row r="240" spans="1:121" ht="12.75">
      <c r="A240" s="125"/>
      <c r="B240" s="121"/>
      <c r="C240" s="122" t="str">
        <f t="shared" si="9"/>
        <v> --</v>
      </c>
      <c r="D240" s="123"/>
      <c r="E240" s="123"/>
      <c r="F240" s="123"/>
      <c r="G240" s="123"/>
      <c r="H240" s="126" t="str">
        <f t="shared" si="10"/>
        <v>-</v>
      </c>
      <c r="I240" s="126" t="str">
        <f t="shared" si="11"/>
        <v>-</v>
      </c>
      <c r="J240" s="127"/>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c r="AN240" s="123"/>
      <c r="AO240" s="123"/>
      <c r="AP240" s="123"/>
      <c r="AQ240" s="123"/>
      <c r="AR240" s="123"/>
      <c r="AS240" s="123"/>
      <c r="AT240" s="123"/>
      <c r="AU240" s="123"/>
      <c r="AV240" s="123"/>
      <c r="AW240" s="123"/>
      <c r="AX240" s="123"/>
      <c r="AY240" s="123"/>
      <c r="AZ240" s="123"/>
      <c r="BA240" s="123"/>
      <c r="BB240" s="123"/>
      <c r="BC240" s="123"/>
      <c r="BD240" s="123"/>
      <c r="BE240" s="123"/>
      <c r="BF240" s="123"/>
      <c r="BG240" s="123"/>
      <c r="BH240" s="123"/>
      <c r="BI240" s="123"/>
      <c r="BJ240" s="123"/>
      <c r="BK240" s="123"/>
      <c r="BL240" s="123"/>
      <c r="BM240" s="123"/>
      <c r="BN240" s="123"/>
      <c r="BO240" s="123"/>
      <c r="BP240" s="123"/>
      <c r="BQ240" s="123"/>
      <c r="BR240" s="123"/>
      <c r="BS240" s="123"/>
      <c r="BT240" s="123"/>
      <c r="BU240" s="123"/>
      <c r="BV240" s="123"/>
      <c r="BW240" s="123"/>
      <c r="BX240" s="123"/>
      <c r="BY240" s="123"/>
      <c r="BZ240" s="123"/>
      <c r="CA240" s="123"/>
      <c r="CB240" s="123"/>
      <c r="CC240" s="123"/>
      <c r="CD240" s="123"/>
      <c r="CE240" s="123"/>
      <c r="CF240" s="123"/>
      <c r="CG240" s="123"/>
      <c r="CH240" s="123"/>
      <c r="CI240" s="123"/>
      <c r="CJ240" s="123"/>
      <c r="CK240" s="123"/>
      <c r="CL240" s="123"/>
      <c r="CM240" s="123"/>
      <c r="CN240" s="123"/>
      <c r="CO240" s="123"/>
      <c r="CP240" s="123"/>
      <c r="CQ240" s="123"/>
      <c r="CR240" s="123"/>
      <c r="CS240" s="123"/>
      <c r="CT240" s="123"/>
      <c r="CU240" s="123"/>
      <c r="CV240" s="123"/>
      <c r="CW240" s="123"/>
      <c r="CX240" s="123"/>
      <c r="CY240" s="123"/>
      <c r="CZ240" s="123"/>
      <c r="DA240" s="123"/>
      <c r="DB240" s="123"/>
      <c r="DC240" s="123"/>
      <c r="DD240" s="123"/>
      <c r="DE240" s="123"/>
      <c r="DF240" s="123"/>
      <c r="DG240" s="123"/>
      <c r="DH240" s="123"/>
      <c r="DI240" s="123"/>
      <c r="DJ240" s="123"/>
      <c r="DK240" s="123"/>
      <c r="DL240" s="123"/>
      <c r="DM240" s="123"/>
      <c r="DN240" s="123"/>
      <c r="DO240" s="123"/>
      <c r="DP240" s="123"/>
      <c r="DQ240" s="123"/>
    </row>
    <row r="241" spans="1:121" ht="12.75">
      <c r="A241" s="125"/>
      <c r="B241" s="121"/>
      <c r="C241" s="122" t="str">
        <f t="shared" si="9"/>
        <v> --</v>
      </c>
      <c r="D241" s="123"/>
      <c r="E241" s="123"/>
      <c r="F241" s="123"/>
      <c r="G241" s="123"/>
      <c r="H241" s="126" t="str">
        <f t="shared" si="10"/>
        <v>-</v>
      </c>
      <c r="I241" s="126" t="str">
        <f t="shared" si="11"/>
        <v>-</v>
      </c>
      <c r="J241" s="127"/>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c r="AN241" s="123"/>
      <c r="AO241" s="123"/>
      <c r="AP241" s="123"/>
      <c r="AQ241" s="123"/>
      <c r="AR241" s="123"/>
      <c r="AS241" s="123"/>
      <c r="AT241" s="123"/>
      <c r="AU241" s="123"/>
      <c r="AV241" s="123"/>
      <c r="AW241" s="123"/>
      <c r="AX241" s="123"/>
      <c r="AY241" s="123"/>
      <c r="AZ241" s="123"/>
      <c r="BA241" s="123"/>
      <c r="BB241" s="123"/>
      <c r="BC241" s="123"/>
      <c r="BD241" s="123"/>
      <c r="BE241" s="123"/>
      <c r="BF241" s="123"/>
      <c r="BG241" s="123"/>
      <c r="BH241" s="123"/>
      <c r="BI241" s="123"/>
      <c r="BJ241" s="123"/>
      <c r="BK241" s="123"/>
      <c r="BL241" s="123"/>
      <c r="BM241" s="123"/>
      <c r="BN241" s="123"/>
      <c r="BO241" s="123"/>
      <c r="BP241" s="123"/>
      <c r="BQ241" s="123"/>
      <c r="BR241" s="123"/>
      <c r="BS241" s="123"/>
      <c r="BT241" s="123"/>
      <c r="BU241" s="123"/>
      <c r="BV241" s="123"/>
      <c r="BW241" s="123"/>
      <c r="BX241" s="123"/>
      <c r="BY241" s="123"/>
      <c r="BZ241" s="123"/>
      <c r="CA241" s="123"/>
      <c r="CB241" s="123"/>
      <c r="CC241" s="123"/>
      <c r="CD241" s="123"/>
      <c r="CE241" s="123"/>
      <c r="CF241" s="123"/>
      <c r="CG241" s="123"/>
      <c r="CH241" s="123"/>
      <c r="CI241" s="123"/>
      <c r="CJ241" s="123"/>
      <c r="CK241" s="123"/>
      <c r="CL241" s="123"/>
      <c r="CM241" s="123"/>
      <c r="CN241" s="123"/>
      <c r="CO241" s="123"/>
      <c r="CP241" s="123"/>
      <c r="CQ241" s="123"/>
      <c r="CR241" s="123"/>
      <c r="CS241" s="123"/>
      <c r="CT241" s="123"/>
      <c r="CU241" s="123"/>
      <c r="CV241" s="123"/>
      <c r="CW241" s="123"/>
      <c r="CX241" s="123"/>
      <c r="CY241" s="123"/>
      <c r="CZ241" s="123"/>
      <c r="DA241" s="123"/>
      <c r="DB241" s="123"/>
      <c r="DC241" s="123"/>
      <c r="DD241" s="123"/>
      <c r="DE241" s="123"/>
      <c r="DF241" s="123"/>
      <c r="DG241" s="123"/>
      <c r="DH241" s="123"/>
      <c r="DI241" s="123"/>
      <c r="DJ241" s="123"/>
      <c r="DK241" s="123"/>
      <c r="DL241" s="123"/>
      <c r="DM241" s="123"/>
      <c r="DN241" s="123"/>
      <c r="DO241" s="123"/>
      <c r="DP241" s="123"/>
      <c r="DQ241" s="123"/>
    </row>
    <row r="242" spans="1:121" ht="12.75">
      <c r="A242" s="125"/>
      <c r="B242" s="121"/>
      <c r="C242" s="122" t="str">
        <f t="shared" si="9"/>
        <v> --</v>
      </c>
      <c r="D242" s="123"/>
      <c r="E242" s="123"/>
      <c r="F242" s="123"/>
      <c r="G242" s="123"/>
      <c r="H242" s="126" t="str">
        <f t="shared" si="10"/>
        <v>-</v>
      </c>
      <c r="I242" s="126" t="str">
        <f t="shared" si="11"/>
        <v>-</v>
      </c>
      <c r="J242" s="127"/>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c r="AN242" s="123"/>
      <c r="AO242" s="123"/>
      <c r="AP242" s="123"/>
      <c r="AQ242" s="123"/>
      <c r="AR242" s="123"/>
      <c r="AS242" s="123"/>
      <c r="AT242" s="123"/>
      <c r="AU242" s="123"/>
      <c r="AV242" s="123"/>
      <c r="AW242" s="123"/>
      <c r="AX242" s="123"/>
      <c r="AY242" s="123"/>
      <c r="AZ242" s="123"/>
      <c r="BA242" s="123"/>
      <c r="BB242" s="123"/>
      <c r="BC242" s="123"/>
      <c r="BD242" s="123"/>
      <c r="BE242" s="123"/>
      <c r="BF242" s="123"/>
      <c r="BG242" s="123"/>
      <c r="BH242" s="123"/>
      <c r="BI242" s="123"/>
      <c r="BJ242" s="123"/>
      <c r="BK242" s="123"/>
      <c r="BL242" s="123"/>
      <c r="BM242" s="123"/>
      <c r="BN242" s="123"/>
      <c r="BO242" s="123"/>
      <c r="BP242" s="123"/>
      <c r="BQ242" s="123"/>
      <c r="BR242" s="123"/>
      <c r="BS242" s="123"/>
      <c r="BT242" s="123"/>
      <c r="BU242" s="123"/>
      <c r="BV242" s="123"/>
      <c r="BW242" s="123"/>
      <c r="BX242" s="123"/>
      <c r="BY242" s="123"/>
      <c r="BZ242" s="123"/>
      <c r="CA242" s="123"/>
      <c r="CB242" s="123"/>
      <c r="CC242" s="123"/>
      <c r="CD242" s="123"/>
      <c r="CE242" s="123"/>
      <c r="CF242" s="123"/>
      <c r="CG242" s="123"/>
      <c r="CH242" s="123"/>
      <c r="CI242" s="123"/>
      <c r="CJ242" s="123"/>
      <c r="CK242" s="123"/>
      <c r="CL242" s="123"/>
      <c r="CM242" s="123"/>
      <c r="CN242" s="123"/>
      <c r="CO242" s="123"/>
      <c r="CP242" s="123"/>
      <c r="CQ242" s="123"/>
      <c r="CR242" s="123"/>
      <c r="CS242" s="123"/>
      <c r="CT242" s="123"/>
      <c r="CU242" s="123"/>
      <c r="CV242" s="123"/>
      <c r="CW242" s="123"/>
      <c r="CX242" s="123"/>
      <c r="CY242" s="123"/>
      <c r="CZ242" s="123"/>
      <c r="DA242" s="123"/>
      <c r="DB242" s="123"/>
      <c r="DC242" s="123"/>
      <c r="DD242" s="123"/>
      <c r="DE242" s="123"/>
      <c r="DF242" s="123"/>
      <c r="DG242" s="123"/>
      <c r="DH242" s="123"/>
      <c r="DI242" s="123"/>
      <c r="DJ242" s="123"/>
      <c r="DK242" s="123"/>
      <c r="DL242" s="123"/>
      <c r="DM242" s="123"/>
      <c r="DN242" s="123"/>
      <c r="DO242" s="123"/>
      <c r="DP242" s="123"/>
      <c r="DQ242" s="123"/>
    </row>
    <row r="243" spans="1:121" ht="12.75">
      <c r="A243" s="125"/>
      <c r="B243" s="121"/>
      <c r="C243" s="122" t="str">
        <f t="shared" si="9"/>
        <v> --</v>
      </c>
      <c r="D243" s="123"/>
      <c r="E243" s="123"/>
      <c r="F243" s="123"/>
      <c r="G243" s="123"/>
      <c r="H243" s="126" t="str">
        <f t="shared" si="10"/>
        <v>-</v>
      </c>
      <c r="I243" s="126" t="str">
        <f t="shared" si="11"/>
        <v>-</v>
      </c>
      <c r="J243" s="127"/>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c r="AN243" s="123"/>
      <c r="AO243" s="123"/>
      <c r="AP243" s="123"/>
      <c r="AQ243" s="123"/>
      <c r="AR243" s="123"/>
      <c r="AS243" s="123"/>
      <c r="AT243" s="123"/>
      <c r="AU243" s="123"/>
      <c r="AV243" s="123"/>
      <c r="AW243" s="123"/>
      <c r="AX243" s="123"/>
      <c r="AY243" s="123"/>
      <c r="AZ243" s="123"/>
      <c r="BA243" s="123"/>
      <c r="BB243" s="123"/>
      <c r="BC243" s="123"/>
      <c r="BD243" s="123"/>
      <c r="BE243" s="123"/>
      <c r="BF243" s="123"/>
      <c r="BG243" s="123"/>
      <c r="BH243" s="123"/>
      <c r="BI243" s="123"/>
      <c r="BJ243" s="123"/>
      <c r="BK243" s="123"/>
      <c r="BL243" s="123"/>
      <c r="BM243" s="123"/>
      <c r="BN243" s="123"/>
      <c r="BO243" s="123"/>
      <c r="BP243" s="123"/>
      <c r="BQ243" s="123"/>
      <c r="BR243" s="123"/>
      <c r="BS243" s="123"/>
      <c r="BT243" s="123"/>
      <c r="BU243" s="123"/>
      <c r="BV243" s="123"/>
      <c r="BW243" s="123"/>
      <c r="BX243" s="123"/>
      <c r="BY243" s="123"/>
      <c r="BZ243" s="123"/>
      <c r="CA243" s="123"/>
      <c r="CB243" s="123"/>
      <c r="CC243" s="123"/>
      <c r="CD243" s="123"/>
      <c r="CE243" s="123"/>
      <c r="CF243" s="123"/>
      <c r="CG243" s="123"/>
      <c r="CH243" s="123"/>
      <c r="CI243" s="123"/>
      <c r="CJ243" s="123"/>
      <c r="CK243" s="123"/>
      <c r="CL243" s="123"/>
      <c r="CM243" s="123"/>
      <c r="CN243" s="123"/>
      <c r="CO243" s="123"/>
      <c r="CP243" s="123"/>
      <c r="CQ243" s="123"/>
      <c r="CR243" s="123"/>
      <c r="CS243" s="123"/>
      <c r="CT243" s="123"/>
      <c r="CU243" s="123"/>
      <c r="CV243" s="123"/>
      <c r="CW243" s="123"/>
      <c r="CX243" s="123"/>
      <c r="CY243" s="123"/>
      <c r="CZ243" s="123"/>
      <c r="DA243" s="123"/>
      <c r="DB243" s="123"/>
      <c r="DC243" s="123"/>
      <c r="DD243" s="123"/>
      <c r="DE243" s="123"/>
      <c r="DF243" s="123"/>
      <c r="DG243" s="123"/>
      <c r="DH243" s="123"/>
      <c r="DI243" s="123"/>
      <c r="DJ243" s="123"/>
      <c r="DK243" s="123"/>
      <c r="DL243" s="123"/>
      <c r="DM243" s="123"/>
      <c r="DN243" s="123"/>
      <c r="DO243" s="123"/>
      <c r="DP243" s="123"/>
      <c r="DQ243" s="123"/>
    </row>
    <row r="244" spans="1:121" ht="12.75">
      <c r="A244" s="125"/>
      <c r="B244" s="121"/>
      <c r="C244" s="122" t="str">
        <f t="shared" si="9"/>
        <v> --</v>
      </c>
      <c r="D244" s="123"/>
      <c r="E244" s="123"/>
      <c r="F244" s="123"/>
      <c r="G244" s="123"/>
      <c r="H244" s="126" t="str">
        <f t="shared" si="10"/>
        <v>-</v>
      </c>
      <c r="I244" s="126" t="str">
        <f t="shared" si="11"/>
        <v>-</v>
      </c>
      <c r="J244" s="127"/>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c r="AN244" s="123"/>
      <c r="AO244" s="123"/>
      <c r="AP244" s="123"/>
      <c r="AQ244" s="123"/>
      <c r="AR244" s="123"/>
      <c r="AS244" s="123"/>
      <c r="AT244" s="123"/>
      <c r="AU244" s="123"/>
      <c r="AV244" s="123"/>
      <c r="AW244" s="123"/>
      <c r="AX244" s="123"/>
      <c r="AY244" s="123"/>
      <c r="AZ244" s="123"/>
      <c r="BA244" s="123"/>
      <c r="BB244" s="123"/>
      <c r="BC244" s="123"/>
      <c r="BD244" s="123"/>
      <c r="BE244" s="123"/>
      <c r="BF244" s="123"/>
      <c r="BG244" s="123"/>
      <c r="BH244" s="123"/>
      <c r="BI244" s="123"/>
      <c r="BJ244" s="123"/>
      <c r="BK244" s="123"/>
      <c r="BL244" s="123"/>
      <c r="BM244" s="123"/>
      <c r="BN244" s="123"/>
      <c r="BO244" s="123"/>
      <c r="BP244" s="123"/>
      <c r="BQ244" s="123"/>
      <c r="BR244" s="123"/>
      <c r="BS244" s="123"/>
      <c r="BT244" s="123"/>
      <c r="BU244" s="123"/>
      <c r="BV244" s="123"/>
      <c r="BW244" s="123"/>
      <c r="BX244" s="123"/>
      <c r="BY244" s="123"/>
      <c r="BZ244" s="123"/>
      <c r="CA244" s="123"/>
      <c r="CB244" s="123"/>
      <c r="CC244" s="123"/>
      <c r="CD244" s="123"/>
      <c r="CE244" s="123"/>
      <c r="CF244" s="123"/>
      <c r="CG244" s="123"/>
      <c r="CH244" s="123"/>
      <c r="CI244" s="123"/>
      <c r="CJ244" s="123"/>
      <c r="CK244" s="123"/>
      <c r="CL244" s="123"/>
      <c r="CM244" s="123"/>
      <c r="CN244" s="123"/>
      <c r="CO244" s="123"/>
      <c r="CP244" s="123"/>
      <c r="CQ244" s="123"/>
      <c r="CR244" s="123"/>
      <c r="CS244" s="123"/>
      <c r="CT244" s="123"/>
      <c r="CU244" s="123"/>
      <c r="CV244" s="123"/>
      <c r="CW244" s="123"/>
      <c r="CX244" s="123"/>
      <c r="CY244" s="123"/>
      <c r="CZ244" s="123"/>
      <c r="DA244" s="123"/>
      <c r="DB244" s="123"/>
      <c r="DC244" s="123"/>
      <c r="DD244" s="123"/>
      <c r="DE244" s="123"/>
      <c r="DF244" s="123"/>
      <c r="DG244" s="123"/>
      <c r="DH244" s="123"/>
      <c r="DI244" s="123"/>
      <c r="DJ244" s="123"/>
      <c r="DK244" s="123"/>
      <c r="DL244" s="123"/>
      <c r="DM244" s="123"/>
      <c r="DN244" s="123"/>
      <c r="DO244" s="123"/>
      <c r="DP244" s="123"/>
      <c r="DQ244" s="123"/>
    </row>
    <row r="245" spans="1:121" ht="12.75">
      <c r="A245" s="125"/>
      <c r="B245" s="121"/>
      <c r="C245" s="122" t="str">
        <f t="shared" si="9"/>
        <v> --</v>
      </c>
      <c r="D245" s="123"/>
      <c r="E245" s="123"/>
      <c r="F245" s="123"/>
      <c r="G245" s="123"/>
      <c r="H245" s="126" t="str">
        <f t="shared" si="10"/>
        <v>-</v>
      </c>
      <c r="I245" s="126" t="str">
        <f t="shared" si="11"/>
        <v>-</v>
      </c>
      <c r="J245" s="127"/>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c r="AN245" s="123"/>
      <c r="AO245" s="123"/>
      <c r="AP245" s="123"/>
      <c r="AQ245" s="123"/>
      <c r="AR245" s="123"/>
      <c r="AS245" s="123"/>
      <c r="AT245" s="123"/>
      <c r="AU245" s="123"/>
      <c r="AV245" s="123"/>
      <c r="AW245" s="123"/>
      <c r="AX245" s="123"/>
      <c r="AY245" s="123"/>
      <c r="AZ245" s="123"/>
      <c r="BA245" s="123"/>
      <c r="BB245" s="123"/>
      <c r="BC245" s="123"/>
      <c r="BD245" s="123"/>
      <c r="BE245" s="123"/>
      <c r="BF245" s="123"/>
      <c r="BG245" s="123"/>
      <c r="BH245" s="123"/>
      <c r="BI245" s="123"/>
      <c r="BJ245" s="123"/>
      <c r="BK245" s="123"/>
      <c r="BL245" s="123"/>
      <c r="BM245" s="123"/>
      <c r="BN245" s="123"/>
      <c r="BO245" s="123"/>
      <c r="BP245" s="123"/>
      <c r="BQ245" s="123"/>
      <c r="BR245" s="123"/>
      <c r="BS245" s="123"/>
      <c r="BT245" s="123"/>
      <c r="BU245" s="123"/>
      <c r="BV245" s="123"/>
      <c r="BW245" s="123"/>
      <c r="BX245" s="123"/>
      <c r="BY245" s="123"/>
      <c r="BZ245" s="123"/>
      <c r="CA245" s="123"/>
      <c r="CB245" s="123"/>
      <c r="CC245" s="123"/>
      <c r="CD245" s="123"/>
      <c r="CE245" s="123"/>
      <c r="CF245" s="123"/>
      <c r="CG245" s="123"/>
      <c r="CH245" s="123"/>
      <c r="CI245" s="123"/>
      <c r="CJ245" s="123"/>
      <c r="CK245" s="123"/>
      <c r="CL245" s="123"/>
      <c r="CM245" s="123"/>
      <c r="CN245" s="123"/>
      <c r="CO245" s="123"/>
      <c r="CP245" s="123"/>
      <c r="CQ245" s="123"/>
      <c r="CR245" s="123"/>
      <c r="CS245" s="123"/>
      <c r="CT245" s="123"/>
      <c r="CU245" s="123"/>
      <c r="CV245" s="123"/>
      <c r="CW245" s="123"/>
      <c r="CX245" s="123"/>
      <c r="CY245" s="123"/>
      <c r="CZ245" s="123"/>
      <c r="DA245" s="123"/>
      <c r="DB245" s="123"/>
      <c r="DC245" s="123"/>
      <c r="DD245" s="123"/>
      <c r="DE245" s="123"/>
      <c r="DF245" s="123"/>
      <c r="DG245" s="123"/>
      <c r="DH245" s="123"/>
      <c r="DI245" s="123"/>
      <c r="DJ245" s="123"/>
      <c r="DK245" s="123"/>
      <c r="DL245" s="123"/>
      <c r="DM245" s="123"/>
      <c r="DN245" s="123"/>
      <c r="DO245" s="123"/>
      <c r="DP245" s="123"/>
      <c r="DQ245" s="123"/>
    </row>
    <row r="246" spans="1:121" ht="12.75">
      <c r="A246" s="125"/>
      <c r="B246" s="121"/>
      <c r="C246" s="122" t="str">
        <f t="shared" si="9"/>
        <v> --</v>
      </c>
      <c r="D246" s="123"/>
      <c r="E246" s="123"/>
      <c r="F246" s="123"/>
      <c r="G246" s="123"/>
      <c r="H246" s="126" t="str">
        <f t="shared" si="10"/>
        <v>-</v>
      </c>
      <c r="I246" s="126" t="str">
        <f t="shared" si="11"/>
        <v>-</v>
      </c>
      <c r="J246" s="127"/>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c r="AN246" s="123"/>
      <c r="AO246" s="123"/>
      <c r="AP246" s="123"/>
      <c r="AQ246" s="123"/>
      <c r="AR246" s="123"/>
      <c r="AS246" s="123"/>
      <c r="AT246" s="123"/>
      <c r="AU246" s="123"/>
      <c r="AV246" s="123"/>
      <c r="AW246" s="123"/>
      <c r="AX246" s="123"/>
      <c r="AY246" s="123"/>
      <c r="AZ246" s="123"/>
      <c r="BA246" s="123"/>
      <c r="BB246" s="123"/>
      <c r="BC246" s="123"/>
      <c r="BD246" s="123"/>
      <c r="BE246" s="123"/>
      <c r="BF246" s="123"/>
      <c r="BG246" s="123"/>
      <c r="BH246" s="123"/>
      <c r="BI246" s="123"/>
      <c r="BJ246" s="123"/>
      <c r="BK246" s="123"/>
      <c r="BL246" s="123"/>
      <c r="BM246" s="123"/>
      <c r="BN246" s="123"/>
      <c r="BO246" s="123"/>
      <c r="BP246" s="123"/>
      <c r="BQ246" s="123"/>
      <c r="BR246" s="123"/>
      <c r="BS246" s="123"/>
      <c r="BT246" s="123"/>
      <c r="BU246" s="123"/>
      <c r="BV246" s="123"/>
      <c r="BW246" s="123"/>
      <c r="BX246" s="123"/>
      <c r="BY246" s="123"/>
      <c r="BZ246" s="123"/>
      <c r="CA246" s="123"/>
      <c r="CB246" s="123"/>
      <c r="CC246" s="123"/>
      <c r="CD246" s="123"/>
      <c r="CE246" s="123"/>
      <c r="CF246" s="123"/>
      <c r="CG246" s="123"/>
      <c r="CH246" s="123"/>
      <c r="CI246" s="123"/>
      <c r="CJ246" s="123"/>
      <c r="CK246" s="123"/>
      <c r="CL246" s="123"/>
      <c r="CM246" s="123"/>
      <c r="CN246" s="123"/>
      <c r="CO246" s="123"/>
      <c r="CP246" s="123"/>
      <c r="CQ246" s="123"/>
      <c r="CR246" s="123"/>
      <c r="CS246" s="123"/>
      <c r="CT246" s="123"/>
      <c r="CU246" s="123"/>
      <c r="CV246" s="123"/>
      <c r="CW246" s="123"/>
      <c r="CX246" s="123"/>
      <c r="CY246" s="123"/>
      <c r="CZ246" s="123"/>
      <c r="DA246" s="123"/>
      <c r="DB246" s="123"/>
      <c r="DC246" s="123"/>
      <c r="DD246" s="123"/>
      <c r="DE246" s="123"/>
      <c r="DF246" s="123"/>
      <c r="DG246" s="123"/>
      <c r="DH246" s="123"/>
      <c r="DI246" s="123"/>
      <c r="DJ246" s="123"/>
      <c r="DK246" s="123"/>
      <c r="DL246" s="123"/>
      <c r="DM246" s="123"/>
      <c r="DN246" s="123"/>
      <c r="DO246" s="123"/>
      <c r="DP246" s="123"/>
      <c r="DQ246" s="123"/>
    </row>
    <row r="247" spans="1:121" ht="12.75">
      <c r="A247" s="125"/>
      <c r="B247" s="121"/>
      <c r="C247" s="122" t="str">
        <f t="shared" si="9"/>
        <v> --</v>
      </c>
      <c r="D247" s="123"/>
      <c r="E247" s="123"/>
      <c r="F247" s="123"/>
      <c r="G247" s="123"/>
      <c r="H247" s="126" t="str">
        <f t="shared" si="10"/>
        <v>-</v>
      </c>
      <c r="I247" s="126" t="str">
        <f t="shared" si="11"/>
        <v>-</v>
      </c>
      <c r="J247" s="127"/>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3"/>
      <c r="AY247" s="123"/>
      <c r="AZ247" s="123"/>
      <c r="BA247" s="123"/>
      <c r="BB247" s="123"/>
      <c r="BC247" s="123"/>
      <c r="BD247" s="123"/>
      <c r="BE247" s="123"/>
      <c r="BF247" s="123"/>
      <c r="BG247" s="123"/>
      <c r="BH247" s="123"/>
      <c r="BI247" s="123"/>
      <c r="BJ247" s="123"/>
      <c r="BK247" s="123"/>
      <c r="BL247" s="123"/>
      <c r="BM247" s="123"/>
      <c r="BN247" s="123"/>
      <c r="BO247" s="123"/>
      <c r="BP247" s="123"/>
      <c r="BQ247" s="123"/>
      <c r="BR247" s="123"/>
      <c r="BS247" s="123"/>
      <c r="BT247" s="123"/>
      <c r="BU247" s="123"/>
      <c r="BV247" s="123"/>
      <c r="BW247" s="123"/>
      <c r="BX247" s="123"/>
      <c r="BY247" s="123"/>
      <c r="BZ247" s="123"/>
      <c r="CA247" s="123"/>
      <c r="CB247" s="123"/>
      <c r="CC247" s="123"/>
      <c r="CD247" s="123"/>
      <c r="CE247" s="123"/>
      <c r="CF247" s="123"/>
      <c r="CG247" s="123"/>
      <c r="CH247" s="123"/>
      <c r="CI247" s="123"/>
      <c r="CJ247" s="123"/>
      <c r="CK247" s="123"/>
      <c r="CL247" s="123"/>
      <c r="CM247" s="123"/>
      <c r="CN247" s="123"/>
      <c r="CO247" s="123"/>
      <c r="CP247" s="123"/>
      <c r="CQ247" s="123"/>
      <c r="CR247" s="123"/>
      <c r="CS247" s="123"/>
      <c r="CT247" s="123"/>
      <c r="CU247" s="123"/>
      <c r="CV247" s="123"/>
      <c r="CW247" s="123"/>
      <c r="CX247" s="123"/>
      <c r="CY247" s="123"/>
      <c r="CZ247" s="123"/>
      <c r="DA247" s="123"/>
      <c r="DB247" s="123"/>
      <c r="DC247" s="123"/>
      <c r="DD247" s="123"/>
      <c r="DE247" s="123"/>
      <c r="DF247" s="123"/>
      <c r="DG247" s="123"/>
      <c r="DH247" s="123"/>
      <c r="DI247" s="123"/>
      <c r="DJ247" s="123"/>
      <c r="DK247" s="123"/>
      <c r="DL247" s="123"/>
      <c r="DM247" s="123"/>
      <c r="DN247" s="123"/>
      <c r="DO247" s="123"/>
      <c r="DP247" s="123"/>
      <c r="DQ247" s="123"/>
    </row>
    <row r="248" spans="1:121" ht="12.75">
      <c r="A248" s="125"/>
      <c r="B248" s="121"/>
      <c r="C248" s="122" t="str">
        <f t="shared" si="9"/>
        <v> --</v>
      </c>
      <c r="D248" s="123"/>
      <c r="E248" s="123"/>
      <c r="F248" s="123"/>
      <c r="G248" s="123"/>
      <c r="H248" s="126" t="str">
        <f t="shared" si="10"/>
        <v>-</v>
      </c>
      <c r="I248" s="126" t="str">
        <f t="shared" si="11"/>
        <v>-</v>
      </c>
      <c r="J248" s="127"/>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23"/>
      <c r="AR248" s="123"/>
      <c r="AS248" s="123"/>
      <c r="AT248" s="123"/>
      <c r="AU248" s="123"/>
      <c r="AV248" s="123"/>
      <c r="AW248" s="123"/>
      <c r="AX248" s="123"/>
      <c r="AY248" s="123"/>
      <c r="AZ248" s="123"/>
      <c r="BA248" s="123"/>
      <c r="BB248" s="123"/>
      <c r="BC248" s="123"/>
      <c r="BD248" s="123"/>
      <c r="BE248" s="123"/>
      <c r="BF248" s="123"/>
      <c r="BG248" s="123"/>
      <c r="BH248" s="123"/>
      <c r="BI248" s="123"/>
      <c r="BJ248" s="123"/>
      <c r="BK248" s="123"/>
      <c r="BL248" s="123"/>
      <c r="BM248" s="123"/>
      <c r="BN248" s="123"/>
      <c r="BO248" s="123"/>
      <c r="BP248" s="123"/>
      <c r="BQ248" s="123"/>
      <c r="BR248" s="123"/>
      <c r="BS248" s="123"/>
      <c r="BT248" s="123"/>
      <c r="BU248" s="123"/>
      <c r="BV248" s="123"/>
      <c r="BW248" s="123"/>
      <c r="BX248" s="123"/>
      <c r="BY248" s="123"/>
      <c r="BZ248" s="123"/>
      <c r="CA248" s="123"/>
      <c r="CB248" s="123"/>
      <c r="CC248" s="123"/>
      <c r="CD248" s="123"/>
      <c r="CE248" s="123"/>
      <c r="CF248" s="123"/>
      <c r="CG248" s="123"/>
      <c r="CH248" s="123"/>
      <c r="CI248" s="123"/>
      <c r="CJ248" s="123"/>
      <c r="CK248" s="123"/>
      <c r="CL248" s="123"/>
      <c r="CM248" s="123"/>
      <c r="CN248" s="123"/>
      <c r="CO248" s="123"/>
      <c r="CP248" s="123"/>
      <c r="CQ248" s="123"/>
      <c r="CR248" s="123"/>
      <c r="CS248" s="123"/>
      <c r="CT248" s="123"/>
      <c r="CU248" s="123"/>
      <c r="CV248" s="123"/>
      <c r="CW248" s="123"/>
      <c r="CX248" s="123"/>
      <c r="CY248" s="123"/>
      <c r="CZ248" s="123"/>
      <c r="DA248" s="123"/>
      <c r="DB248" s="123"/>
      <c r="DC248" s="123"/>
      <c r="DD248" s="123"/>
      <c r="DE248" s="123"/>
      <c r="DF248" s="123"/>
      <c r="DG248" s="123"/>
      <c r="DH248" s="123"/>
      <c r="DI248" s="123"/>
      <c r="DJ248" s="123"/>
      <c r="DK248" s="123"/>
      <c r="DL248" s="123"/>
      <c r="DM248" s="123"/>
      <c r="DN248" s="123"/>
      <c r="DO248" s="123"/>
      <c r="DP248" s="123"/>
      <c r="DQ248" s="123"/>
    </row>
    <row r="249" spans="1:121" ht="12.75">
      <c r="A249" s="125"/>
      <c r="B249" s="121"/>
      <c r="C249" s="122" t="str">
        <f t="shared" si="9"/>
        <v> --</v>
      </c>
      <c r="D249" s="123"/>
      <c r="E249" s="123"/>
      <c r="F249" s="123"/>
      <c r="G249" s="123"/>
      <c r="H249" s="126" t="str">
        <f t="shared" si="10"/>
        <v>-</v>
      </c>
      <c r="I249" s="126" t="str">
        <f t="shared" si="11"/>
        <v>-</v>
      </c>
      <c r="J249" s="127"/>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c r="AN249" s="123"/>
      <c r="AO249" s="123"/>
      <c r="AP249" s="123"/>
      <c r="AQ249" s="123"/>
      <c r="AR249" s="123"/>
      <c r="AS249" s="123"/>
      <c r="AT249" s="123"/>
      <c r="AU249" s="123"/>
      <c r="AV249" s="123"/>
      <c r="AW249" s="123"/>
      <c r="AX249" s="123"/>
      <c r="AY249" s="123"/>
      <c r="AZ249" s="123"/>
      <c r="BA249" s="123"/>
      <c r="BB249" s="123"/>
      <c r="BC249" s="123"/>
      <c r="BD249" s="123"/>
      <c r="BE249" s="123"/>
      <c r="BF249" s="123"/>
      <c r="BG249" s="123"/>
      <c r="BH249" s="123"/>
      <c r="BI249" s="123"/>
      <c r="BJ249" s="123"/>
      <c r="BK249" s="123"/>
      <c r="BL249" s="123"/>
      <c r="BM249" s="123"/>
      <c r="BN249" s="123"/>
      <c r="BO249" s="123"/>
      <c r="BP249" s="123"/>
      <c r="BQ249" s="123"/>
      <c r="BR249" s="123"/>
      <c r="BS249" s="123"/>
      <c r="BT249" s="123"/>
      <c r="BU249" s="123"/>
      <c r="BV249" s="123"/>
      <c r="BW249" s="123"/>
      <c r="BX249" s="123"/>
      <c r="BY249" s="123"/>
      <c r="BZ249" s="123"/>
      <c r="CA249" s="123"/>
      <c r="CB249" s="123"/>
      <c r="CC249" s="123"/>
      <c r="CD249" s="123"/>
      <c r="CE249" s="123"/>
      <c r="CF249" s="123"/>
      <c r="CG249" s="123"/>
      <c r="CH249" s="123"/>
      <c r="CI249" s="123"/>
      <c r="CJ249" s="123"/>
      <c r="CK249" s="123"/>
      <c r="CL249" s="123"/>
      <c r="CM249" s="123"/>
      <c r="CN249" s="123"/>
      <c r="CO249" s="123"/>
      <c r="CP249" s="123"/>
      <c r="CQ249" s="123"/>
      <c r="CR249" s="123"/>
      <c r="CS249" s="123"/>
      <c r="CT249" s="123"/>
      <c r="CU249" s="123"/>
      <c r="CV249" s="123"/>
      <c r="CW249" s="123"/>
      <c r="CX249" s="123"/>
      <c r="CY249" s="123"/>
      <c r="CZ249" s="123"/>
      <c r="DA249" s="123"/>
      <c r="DB249" s="123"/>
      <c r="DC249" s="123"/>
      <c r="DD249" s="123"/>
      <c r="DE249" s="123"/>
      <c r="DF249" s="123"/>
      <c r="DG249" s="123"/>
      <c r="DH249" s="123"/>
      <c r="DI249" s="123"/>
      <c r="DJ249" s="123"/>
      <c r="DK249" s="123"/>
      <c r="DL249" s="123"/>
      <c r="DM249" s="123"/>
      <c r="DN249" s="123"/>
      <c r="DO249" s="123"/>
      <c r="DP249" s="123"/>
      <c r="DQ249" s="123"/>
    </row>
    <row r="250" spans="1:121" ht="12.75">
      <c r="A250" s="125"/>
      <c r="B250" s="121"/>
      <c r="C250" s="122" t="str">
        <f t="shared" si="9"/>
        <v> --</v>
      </c>
      <c r="D250" s="123"/>
      <c r="E250" s="123"/>
      <c r="F250" s="123"/>
      <c r="G250" s="123"/>
      <c r="H250" s="126" t="str">
        <f t="shared" si="10"/>
        <v>-</v>
      </c>
      <c r="I250" s="126" t="str">
        <f t="shared" si="11"/>
        <v>-</v>
      </c>
      <c r="J250" s="127"/>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c r="AN250" s="123"/>
      <c r="AO250" s="123"/>
      <c r="AP250" s="123"/>
      <c r="AQ250" s="123"/>
      <c r="AR250" s="123"/>
      <c r="AS250" s="123"/>
      <c r="AT250" s="123"/>
      <c r="AU250" s="123"/>
      <c r="AV250" s="123"/>
      <c r="AW250" s="123"/>
      <c r="AX250" s="123"/>
      <c r="AY250" s="123"/>
      <c r="AZ250" s="123"/>
      <c r="BA250" s="123"/>
      <c r="BB250" s="123"/>
      <c r="BC250" s="123"/>
      <c r="BD250" s="123"/>
      <c r="BE250" s="123"/>
      <c r="BF250" s="123"/>
      <c r="BG250" s="123"/>
      <c r="BH250" s="123"/>
      <c r="BI250" s="123"/>
      <c r="BJ250" s="123"/>
      <c r="BK250" s="123"/>
      <c r="BL250" s="123"/>
      <c r="BM250" s="123"/>
      <c r="BN250" s="123"/>
      <c r="BO250" s="123"/>
      <c r="BP250" s="123"/>
      <c r="BQ250" s="123"/>
      <c r="BR250" s="123"/>
      <c r="BS250" s="123"/>
      <c r="BT250" s="123"/>
      <c r="BU250" s="123"/>
      <c r="BV250" s="123"/>
      <c r="BW250" s="123"/>
      <c r="BX250" s="123"/>
      <c r="BY250" s="123"/>
      <c r="BZ250" s="123"/>
      <c r="CA250" s="123"/>
      <c r="CB250" s="123"/>
      <c r="CC250" s="123"/>
      <c r="CD250" s="123"/>
      <c r="CE250" s="123"/>
      <c r="CF250" s="123"/>
      <c r="CG250" s="123"/>
      <c r="CH250" s="123"/>
      <c r="CI250" s="123"/>
      <c r="CJ250" s="123"/>
      <c r="CK250" s="123"/>
      <c r="CL250" s="123"/>
      <c r="CM250" s="123"/>
      <c r="CN250" s="123"/>
      <c r="CO250" s="123"/>
      <c r="CP250" s="123"/>
      <c r="CQ250" s="123"/>
      <c r="CR250" s="123"/>
      <c r="CS250" s="123"/>
      <c r="CT250" s="123"/>
      <c r="CU250" s="123"/>
      <c r="CV250" s="123"/>
      <c r="CW250" s="123"/>
      <c r="CX250" s="123"/>
      <c r="CY250" s="123"/>
      <c r="CZ250" s="123"/>
      <c r="DA250" s="123"/>
      <c r="DB250" s="123"/>
      <c r="DC250" s="123"/>
      <c r="DD250" s="123"/>
      <c r="DE250" s="123"/>
      <c r="DF250" s="123"/>
      <c r="DG250" s="123"/>
      <c r="DH250" s="123"/>
      <c r="DI250" s="123"/>
      <c r="DJ250" s="123"/>
      <c r="DK250" s="123"/>
      <c r="DL250" s="123"/>
      <c r="DM250" s="123"/>
      <c r="DN250" s="123"/>
      <c r="DO250" s="123"/>
      <c r="DP250" s="123"/>
      <c r="DQ250" s="123"/>
    </row>
    <row r="251" spans="1:121" ht="12.75">
      <c r="A251" s="125"/>
      <c r="B251" s="121"/>
      <c r="C251" s="122" t="str">
        <f t="shared" si="9"/>
        <v> --</v>
      </c>
      <c r="D251" s="123"/>
      <c r="E251" s="123"/>
      <c r="F251" s="123"/>
      <c r="G251" s="123"/>
      <c r="H251" s="126" t="str">
        <f t="shared" si="10"/>
        <v>-</v>
      </c>
      <c r="I251" s="126" t="str">
        <f t="shared" si="11"/>
        <v>-</v>
      </c>
      <c r="J251" s="127"/>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c r="AN251" s="123"/>
      <c r="AO251" s="123"/>
      <c r="AP251" s="123"/>
      <c r="AQ251" s="123"/>
      <c r="AR251" s="123"/>
      <c r="AS251" s="123"/>
      <c r="AT251" s="123"/>
      <c r="AU251" s="123"/>
      <c r="AV251" s="123"/>
      <c r="AW251" s="123"/>
      <c r="AX251" s="123"/>
      <c r="AY251" s="123"/>
      <c r="AZ251" s="123"/>
      <c r="BA251" s="123"/>
      <c r="BB251" s="123"/>
      <c r="BC251" s="123"/>
      <c r="BD251" s="123"/>
      <c r="BE251" s="123"/>
      <c r="BF251" s="123"/>
      <c r="BG251" s="123"/>
      <c r="BH251" s="123"/>
      <c r="BI251" s="123"/>
      <c r="BJ251" s="123"/>
      <c r="BK251" s="123"/>
      <c r="BL251" s="123"/>
      <c r="BM251" s="123"/>
      <c r="BN251" s="123"/>
      <c r="BO251" s="123"/>
      <c r="BP251" s="123"/>
      <c r="BQ251" s="123"/>
      <c r="BR251" s="123"/>
      <c r="BS251" s="123"/>
      <c r="BT251" s="123"/>
      <c r="BU251" s="123"/>
      <c r="BV251" s="123"/>
      <c r="BW251" s="123"/>
      <c r="BX251" s="123"/>
      <c r="BY251" s="123"/>
      <c r="BZ251" s="123"/>
      <c r="CA251" s="123"/>
      <c r="CB251" s="123"/>
      <c r="CC251" s="123"/>
      <c r="CD251" s="123"/>
      <c r="CE251" s="123"/>
      <c r="CF251" s="123"/>
      <c r="CG251" s="123"/>
      <c r="CH251" s="123"/>
      <c r="CI251" s="123"/>
      <c r="CJ251" s="123"/>
      <c r="CK251" s="123"/>
      <c r="CL251" s="123"/>
      <c r="CM251" s="123"/>
      <c r="CN251" s="123"/>
      <c r="CO251" s="123"/>
      <c r="CP251" s="123"/>
      <c r="CQ251" s="123"/>
      <c r="CR251" s="123"/>
      <c r="CS251" s="123"/>
      <c r="CT251" s="123"/>
      <c r="CU251" s="123"/>
      <c r="CV251" s="123"/>
      <c r="CW251" s="123"/>
      <c r="CX251" s="123"/>
      <c r="CY251" s="123"/>
      <c r="CZ251" s="123"/>
      <c r="DA251" s="123"/>
      <c r="DB251" s="123"/>
      <c r="DC251" s="123"/>
      <c r="DD251" s="123"/>
      <c r="DE251" s="123"/>
      <c r="DF251" s="123"/>
      <c r="DG251" s="123"/>
      <c r="DH251" s="123"/>
      <c r="DI251" s="123"/>
      <c r="DJ251" s="123"/>
      <c r="DK251" s="123"/>
      <c r="DL251" s="123"/>
      <c r="DM251" s="123"/>
      <c r="DN251" s="123"/>
      <c r="DO251" s="123"/>
      <c r="DP251" s="123"/>
      <c r="DQ251" s="123"/>
    </row>
    <row r="252" spans="1:121" ht="12.75">
      <c r="A252" s="125"/>
      <c r="B252" s="121"/>
      <c r="C252" s="122" t="str">
        <f t="shared" si="9"/>
        <v> --</v>
      </c>
      <c r="D252" s="123"/>
      <c r="E252" s="123"/>
      <c r="F252" s="123"/>
      <c r="G252" s="123"/>
      <c r="H252" s="126" t="str">
        <f t="shared" si="10"/>
        <v>-</v>
      </c>
      <c r="I252" s="126" t="str">
        <f t="shared" si="11"/>
        <v>-</v>
      </c>
      <c r="J252" s="127"/>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c r="AN252" s="123"/>
      <c r="AO252" s="123"/>
      <c r="AP252" s="123"/>
      <c r="AQ252" s="123"/>
      <c r="AR252" s="123"/>
      <c r="AS252" s="123"/>
      <c r="AT252" s="123"/>
      <c r="AU252" s="123"/>
      <c r="AV252" s="123"/>
      <c r="AW252" s="123"/>
      <c r="AX252" s="123"/>
      <c r="AY252" s="123"/>
      <c r="AZ252" s="123"/>
      <c r="BA252" s="123"/>
      <c r="BB252" s="123"/>
      <c r="BC252" s="123"/>
      <c r="BD252" s="123"/>
      <c r="BE252" s="123"/>
      <c r="BF252" s="123"/>
      <c r="BG252" s="123"/>
      <c r="BH252" s="123"/>
      <c r="BI252" s="123"/>
      <c r="BJ252" s="123"/>
      <c r="BK252" s="123"/>
      <c r="BL252" s="123"/>
      <c r="BM252" s="123"/>
      <c r="BN252" s="123"/>
      <c r="BO252" s="123"/>
      <c r="BP252" s="123"/>
      <c r="BQ252" s="123"/>
      <c r="BR252" s="123"/>
      <c r="BS252" s="123"/>
      <c r="BT252" s="123"/>
      <c r="BU252" s="123"/>
      <c r="BV252" s="123"/>
      <c r="BW252" s="123"/>
      <c r="BX252" s="123"/>
      <c r="BY252" s="123"/>
      <c r="BZ252" s="123"/>
      <c r="CA252" s="123"/>
      <c r="CB252" s="123"/>
      <c r="CC252" s="123"/>
      <c r="CD252" s="123"/>
      <c r="CE252" s="123"/>
      <c r="CF252" s="123"/>
      <c r="CG252" s="123"/>
      <c r="CH252" s="123"/>
      <c r="CI252" s="123"/>
      <c r="CJ252" s="123"/>
      <c r="CK252" s="123"/>
      <c r="CL252" s="123"/>
      <c r="CM252" s="123"/>
      <c r="CN252" s="123"/>
      <c r="CO252" s="123"/>
      <c r="CP252" s="123"/>
      <c r="CQ252" s="123"/>
      <c r="CR252" s="123"/>
      <c r="CS252" s="123"/>
      <c r="CT252" s="123"/>
      <c r="CU252" s="123"/>
      <c r="CV252" s="123"/>
      <c r="CW252" s="123"/>
      <c r="CX252" s="123"/>
      <c r="CY252" s="123"/>
      <c r="CZ252" s="123"/>
      <c r="DA252" s="123"/>
      <c r="DB252" s="123"/>
      <c r="DC252" s="123"/>
      <c r="DD252" s="123"/>
      <c r="DE252" s="123"/>
      <c r="DF252" s="123"/>
      <c r="DG252" s="123"/>
      <c r="DH252" s="123"/>
      <c r="DI252" s="123"/>
      <c r="DJ252" s="123"/>
      <c r="DK252" s="123"/>
      <c r="DL252" s="123"/>
      <c r="DM252" s="123"/>
      <c r="DN252" s="123"/>
      <c r="DO252" s="123"/>
      <c r="DP252" s="123"/>
      <c r="DQ252" s="123"/>
    </row>
    <row r="253" spans="1:121" ht="12.75">
      <c r="A253" s="125"/>
      <c r="B253" s="121"/>
      <c r="C253" s="122" t="str">
        <f t="shared" si="9"/>
        <v> --</v>
      </c>
      <c r="D253" s="123"/>
      <c r="E253" s="123"/>
      <c r="F253" s="123"/>
      <c r="G253" s="123"/>
      <c r="H253" s="126" t="str">
        <f t="shared" si="10"/>
        <v>-</v>
      </c>
      <c r="I253" s="126" t="str">
        <f t="shared" si="11"/>
        <v>-</v>
      </c>
      <c r="J253" s="127"/>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c r="AN253" s="123"/>
      <c r="AO253" s="123"/>
      <c r="AP253" s="123"/>
      <c r="AQ253" s="123"/>
      <c r="AR253" s="123"/>
      <c r="AS253" s="123"/>
      <c r="AT253" s="123"/>
      <c r="AU253" s="123"/>
      <c r="AV253" s="123"/>
      <c r="AW253" s="123"/>
      <c r="AX253" s="123"/>
      <c r="AY253" s="123"/>
      <c r="AZ253" s="123"/>
      <c r="BA253" s="123"/>
      <c r="BB253" s="123"/>
      <c r="BC253" s="123"/>
      <c r="BD253" s="123"/>
      <c r="BE253" s="123"/>
      <c r="BF253" s="123"/>
      <c r="BG253" s="123"/>
      <c r="BH253" s="123"/>
      <c r="BI253" s="123"/>
      <c r="BJ253" s="123"/>
      <c r="BK253" s="123"/>
      <c r="BL253" s="123"/>
      <c r="BM253" s="123"/>
      <c r="BN253" s="123"/>
      <c r="BO253" s="123"/>
      <c r="BP253" s="123"/>
      <c r="BQ253" s="123"/>
      <c r="BR253" s="123"/>
      <c r="BS253" s="123"/>
      <c r="BT253" s="123"/>
      <c r="BU253" s="123"/>
      <c r="BV253" s="123"/>
      <c r="BW253" s="123"/>
      <c r="BX253" s="123"/>
      <c r="BY253" s="123"/>
      <c r="BZ253" s="123"/>
      <c r="CA253" s="123"/>
      <c r="CB253" s="123"/>
      <c r="CC253" s="123"/>
      <c r="CD253" s="123"/>
      <c r="CE253" s="123"/>
      <c r="CF253" s="123"/>
      <c r="CG253" s="123"/>
      <c r="CH253" s="123"/>
      <c r="CI253" s="123"/>
      <c r="CJ253" s="123"/>
      <c r="CK253" s="123"/>
      <c r="CL253" s="123"/>
      <c r="CM253" s="123"/>
      <c r="CN253" s="123"/>
      <c r="CO253" s="123"/>
      <c r="CP253" s="123"/>
      <c r="CQ253" s="123"/>
      <c r="CR253" s="123"/>
      <c r="CS253" s="123"/>
      <c r="CT253" s="123"/>
      <c r="CU253" s="123"/>
      <c r="CV253" s="123"/>
      <c r="CW253" s="123"/>
      <c r="CX253" s="123"/>
      <c r="CY253" s="123"/>
      <c r="CZ253" s="123"/>
      <c r="DA253" s="123"/>
      <c r="DB253" s="123"/>
      <c r="DC253" s="123"/>
      <c r="DD253" s="123"/>
      <c r="DE253" s="123"/>
      <c r="DF253" s="123"/>
      <c r="DG253" s="123"/>
      <c r="DH253" s="123"/>
      <c r="DI253" s="123"/>
      <c r="DJ253" s="123"/>
      <c r="DK253" s="123"/>
      <c r="DL253" s="123"/>
      <c r="DM253" s="123"/>
      <c r="DN253" s="123"/>
      <c r="DO253" s="123"/>
      <c r="DP253" s="123"/>
      <c r="DQ253" s="123"/>
    </row>
    <row r="254" spans="1:121" ht="12.75">
      <c r="A254" s="125"/>
      <c r="B254" s="121"/>
      <c r="C254" s="122" t="str">
        <f t="shared" si="9"/>
        <v> --</v>
      </c>
      <c r="D254" s="123"/>
      <c r="E254" s="123"/>
      <c r="F254" s="123"/>
      <c r="G254" s="123"/>
      <c r="H254" s="126" t="str">
        <f t="shared" si="10"/>
        <v>-</v>
      </c>
      <c r="I254" s="126" t="str">
        <f t="shared" si="11"/>
        <v>-</v>
      </c>
      <c r="J254" s="127"/>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c r="AN254" s="123"/>
      <c r="AO254" s="123"/>
      <c r="AP254" s="123"/>
      <c r="AQ254" s="123"/>
      <c r="AR254" s="123"/>
      <c r="AS254" s="123"/>
      <c r="AT254" s="123"/>
      <c r="AU254" s="123"/>
      <c r="AV254" s="123"/>
      <c r="AW254" s="123"/>
      <c r="AX254" s="123"/>
      <c r="AY254" s="123"/>
      <c r="AZ254" s="123"/>
      <c r="BA254" s="123"/>
      <c r="BB254" s="123"/>
      <c r="BC254" s="123"/>
      <c r="BD254" s="123"/>
      <c r="BE254" s="123"/>
      <c r="BF254" s="123"/>
      <c r="BG254" s="123"/>
      <c r="BH254" s="123"/>
      <c r="BI254" s="123"/>
      <c r="BJ254" s="123"/>
      <c r="BK254" s="123"/>
      <c r="BL254" s="123"/>
      <c r="BM254" s="123"/>
      <c r="BN254" s="123"/>
      <c r="BO254" s="123"/>
      <c r="BP254" s="123"/>
      <c r="BQ254" s="123"/>
      <c r="BR254" s="123"/>
      <c r="BS254" s="123"/>
      <c r="BT254" s="123"/>
      <c r="BU254" s="123"/>
      <c r="BV254" s="123"/>
      <c r="BW254" s="123"/>
      <c r="BX254" s="123"/>
      <c r="BY254" s="123"/>
      <c r="BZ254" s="123"/>
      <c r="CA254" s="123"/>
      <c r="CB254" s="123"/>
      <c r="CC254" s="123"/>
      <c r="CD254" s="123"/>
      <c r="CE254" s="123"/>
      <c r="CF254" s="123"/>
      <c r="CG254" s="123"/>
      <c r="CH254" s="123"/>
      <c r="CI254" s="123"/>
      <c r="CJ254" s="123"/>
      <c r="CK254" s="123"/>
      <c r="CL254" s="123"/>
      <c r="CM254" s="123"/>
      <c r="CN254" s="123"/>
      <c r="CO254" s="123"/>
      <c r="CP254" s="123"/>
      <c r="CQ254" s="123"/>
      <c r="CR254" s="123"/>
      <c r="CS254" s="123"/>
      <c r="CT254" s="123"/>
      <c r="CU254" s="123"/>
      <c r="CV254" s="123"/>
      <c r="CW254" s="123"/>
      <c r="CX254" s="123"/>
      <c r="CY254" s="123"/>
      <c r="CZ254" s="123"/>
      <c r="DA254" s="123"/>
      <c r="DB254" s="123"/>
      <c r="DC254" s="123"/>
      <c r="DD254" s="123"/>
      <c r="DE254" s="123"/>
      <c r="DF254" s="123"/>
      <c r="DG254" s="123"/>
      <c r="DH254" s="123"/>
      <c r="DI254" s="123"/>
      <c r="DJ254" s="123"/>
      <c r="DK254" s="123"/>
      <c r="DL254" s="123"/>
      <c r="DM254" s="123"/>
      <c r="DN254" s="123"/>
      <c r="DO254" s="123"/>
      <c r="DP254" s="123"/>
      <c r="DQ254" s="123"/>
    </row>
    <row r="255" spans="1:121" ht="12.75">
      <c r="A255" s="125"/>
      <c r="B255" s="121"/>
      <c r="C255" s="122" t="str">
        <f t="shared" si="9"/>
        <v> --</v>
      </c>
      <c r="D255" s="123"/>
      <c r="E255" s="123"/>
      <c r="F255" s="123"/>
      <c r="G255" s="123"/>
      <c r="H255" s="126" t="str">
        <f t="shared" si="10"/>
        <v>-</v>
      </c>
      <c r="I255" s="126" t="str">
        <f t="shared" si="11"/>
        <v>-</v>
      </c>
      <c r="J255" s="127"/>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c r="AN255" s="123"/>
      <c r="AO255" s="123"/>
      <c r="AP255" s="123"/>
      <c r="AQ255" s="123"/>
      <c r="AR255" s="123"/>
      <c r="AS255" s="123"/>
      <c r="AT255" s="123"/>
      <c r="AU255" s="123"/>
      <c r="AV255" s="123"/>
      <c r="AW255" s="123"/>
      <c r="AX255" s="123"/>
      <c r="AY255" s="123"/>
      <c r="AZ255" s="123"/>
      <c r="BA255" s="123"/>
      <c r="BB255" s="123"/>
      <c r="BC255" s="123"/>
      <c r="BD255" s="123"/>
      <c r="BE255" s="123"/>
      <c r="BF255" s="123"/>
      <c r="BG255" s="123"/>
      <c r="BH255" s="123"/>
      <c r="BI255" s="123"/>
      <c r="BJ255" s="123"/>
      <c r="BK255" s="123"/>
      <c r="BL255" s="123"/>
      <c r="BM255" s="123"/>
      <c r="BN255" s="123"/>
      <c r="BO255" s="123"/>
      <c r="BP255" s="123"/>
      <c r="BQ255" s="123"/>
      <c r="BR255" s="123"/>
      <c r="BS255" s="123"/>
      <c r="BT255" s="123"/>
      <c r="BU255" s="123"/>
      <c r="BV255" s="123"/>
      <c r="BW255" s="123"/>
      <c r="BX255" s="123"/>
      <c r="BY255" s="123"/>
      <c r="BZ255" s="123"/>
      <c r="CA255" s="123"/>
      <c r="CB255" s="123"/>
      <c r="CC255" s="123"/>
      <c r="CD255" s="123"/>
      <c r="CE255" s="123"/>
      <c r="CF255" s="123"/>
      <c r="CG255" s="123"/>
      <c r="CH255" s="123"/>
      <c r="CI255" s="123"/>
      <c r="CJ255" s="123"/>
      <c r="CK255" s="123"/>
      <c r="CL255" s="123"/>
      <c r="CM255" s="123"/>
      <c r="CN255" s="123"/>
      <c r="CO255" s="123"/>
      <c r="CP255" s="123"/>
      <c r="CQ255" s="123"/>
      <c r="CR255" s="123"/>
      <c r="CS255" s="123"/>
      <c r="CT255" s="123"/>
      <c r="CU255" s="123"/>
      <c r="CV255" s="123"/>
      <c r="CW255" s="123"/>
      <c r="CX255" s="123"/>
      <c r="CY255" s="123"/>
      <c r="CZ255" s="123"/>
      <c r="DA255" s="123"/>
      <c r="DB255" s="123"/>
      <c r="DC255" s="123"/>
      <c r="DD255" s="123"/>
      <c r="DE255" s="123"/>
      <c r="DF255" s="123"/>
      <c r="DG255" s="123"/>
      <c r="DH255" s="123"/>
      <c r="DI255" s="123"/>
      <c r="DJ255" s="123"/>
      <c r="DK255" s="123"/>
      <c r="DL255" s="123"/>
      <c r="DM255" s="123"/>
      <c r="DN255" s="123"/>
      <c r="DO255" s="123"/>
      <c r="DP255" s="123"/>
      <c r="DQ255" s="123"/>
    </row>
    <row r="256" spans="1:121" ht="12.75">
      <c r="A256" s="125"/>
      <c r="B256" s="121"/>
      <c r="C256" s="122" t="str">
        <f t="shared" si="9"/>
        <v> --</v>
      </c>
      <c r="D256" s="123"/>
      <c r="E256" s="123"/>
      <c r="F256" s="123"/>
      <c r="G256" s="123"/>
      <c r="H256" s="126" t="str">
        <f t="shared" si="10"/>
        <v>-</v>
      </c>
      <c r="I256" s="126" t="str">
        <f t="shared" si="11"/>
        <v>-</v>
      </c>
      <c r="J256" s="127"/>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c r="AN256" s="123"/>
      <c r="AO256" s="123"/>
      <c r="AP256" s="123"/>
      <c r="AQ256" s="123"/>
      <c r="AR256" s="123"/>
      <c r="AS256" s="123"/>
      <c r="AT256" s="123"/>
      <c r="AU256" s="123"/>
      <c r="AV256" s="123"/>
      <c r="AW256" s="123"/>
      <c r="AX256" s="123"/>
      <c r="AY256" s="123"/>
      <c r="AZ256" s="123"/>
      <c r="BA256" s="123"/>
      <c r="BB256" s="123"/>
      <c r="BC256" s="123"/>
      <c r="BD256" s="123"/>
      <c r="BE256" s="123"/>
      <c r="BF256" s="123"/>
      <c r="BG256" s="123"/>
      <c r="BH256" s="123"/>
      <c r="BI256" s="123"/>
      <c r="BJ256" s="123"/>
      <c r="BK256" s="123"/>
      <c r="BL256" s="123"/>
      <c r="BM256" s="123"/>
      <c r="BN256" s="123"/>
      <c r="BO256" s="123"/>
      <c r="BP256" s="123"/>
      <c r="BQ256" s="123"/>
      <c r="BR256" s="123"/>
      <c r="BS256" s="123"/>
      <c r="BT256" s="123"/>
      <c r="BU256" s="123"/>
      <c r="BV256" s="123"/>
      <c r="BW256" s="123"/>
      <c r="BX256" s="123"/>
      <c r="BY256" s="123"/>
      <c r="BZ256" s="123"/>
      <c r="CA256" s="123"/>
      <c r="CB256" s="123"/>
      <c r="CC256" s="123"/>
      <c r="CD256" s="123"/>
      <c r="CE256" s="123"/>
      <c r="CF256" s="123"/>
      <c r="CG256" s="123"/>
      <c r="CH256" s="123"/>
      <c r="CI256" s="123"/>
      <c r="CJ256" s="123"/>
      <c r="CK256" s="123"/>
      <c r="CL256" s="123"/>
      <c r="CM256" s="123"/>
      <c r="CN256" s="123"/>
      <c r="CO256" s="123"/>
      <c r="CP256" s="123"/>
      <c r="CQ256" s="123"/>
      <c r="CR256" s="123"/>
      <c r="CS256" s="123"/>
      <c r="CT256" s="123"/>
      <c r="CU256" s="123"/>
      <c r="CV256" s="123"/>
      <c r="CW256" s="123"/>
      <c r="CX256" s="123"/>
      <c r="CY256" s="123"/>
      <c r="CZ256" s="123"/>
      <c r="DA256" s="123"/>
      <c r="DB256" s="123"/>
      <c r="DC256" s="123"/>
      <c r="DD256" s="123"/>
      <c r="DE256" s="123"/>
      <c r="DF256" s="123"/>
      <c r="DG256" s="123"/>
      <c r="DH256" s="123"/>
      <c r="DI256" s="123"/>
      <c r="DJ256" s="123"/>
      <c r="DK256" s="123"/>
      <c r="DL256" s="123"/>
      <c r="DM256" s="123"/>
      <c r="DN256" s="123"/>
      <c r="DO256" s="123"/>
      <c r="DP256" s="123"/>
      <c r="DQ256" s="123"/>
    </row>
    <row r="257" spans="1:121" ht="12.75">
      <c r="A257" s="125"/>
      <c r="B257" s="121"/>
      <c r="C257" s="122" t="str">
        <f t="shared" si="9"/>
        <v> --</v>
      </c>
      <c r="D257" s="123"/>
      <c r="E257" s="123"/>
      <c r="F257" s="123"/>
      <c r="G257" s="123"/>
      <c r="H257" s="126" t="str">
        <f t="shared" si="10"/>
        <v>-</v>
      </c>
      <c r="I257" s="126" t="str">
        <f t="shared" si="11"/>
        <v>-</v>
      </c>
      <c r="J257" s="127"/>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c r="AN257" s="123"/>
      <c r="AO257" s="123"/>
      <c r="AP257" s="123"/>
      <c r="AQ257" s="123"/>
      <c r="AR257" s="123"/>
      <c r="AS257" s="123"/>
      <c r="AT257" s="123"/>
      <c r="AU257" s="123"/>
      <c r="AV257" s="123"/>
      <c r="AW257" s="123"/>
      <c r="AX257" s="123"/>
      <c r="AY257" s="123"/>
      <c r="AZ257" s="123"/>
      <c r="BA257" s="123"/>
      <c r="BB257" s="123"/>
      <c r="BC257" s="123"/>
      <c r="BD257" s="123"/>
      <c r="BE257" s="123"/>
      <c r="BF257" s="123"/>
      <c r="BG257" s="123"/>
      <c r="BH257" s="123"/>
      <c r="BI257" s="123"/>
      <c r="BJ257" s="123"/>
      <c r="BK257" s="123"/>
      <c r="BL257" s="123"/>
      <c r="BM257" s="123"/>
      <c r="BN257" s="123"/>
      <c r="BO257" s="123"/>
      <c r="BP257" s="123"/>
      <c r="BQ257" s="123"/>
      <c r="BR257" s="123"/>
      <c r="BS257" s="123"/>
      <c r="BT257" s="123"/>
      <c r="BU257" s="123"/>
      <c r="BV257" s="123"/>
      <c r="BW257" s="123"/>
      <c r="BX257" s="123"/>
      <c r="BY257" s="123"/>
      <c r="BZ257" s="123"/>
      <c r="CA257" s="123"/>
      <c r="CB257" s="123"/>
      <c r="CC257" s="123"/>
      <c r="CD257" s="123"/>
      <c r="CE257" s="123"/>
      <c r="CF257" s="123"/>
      <c r="CG257" s="123"/>
      <c r="CH257" s="123"/>
      <c r="CI257" s="123"/>
      <c r="CJ257" s="123"/>
      <c r="CK257" s="123"/>
      <c r="CL257" s="123"/>
      <c r="CM257" s="123"/>
      <c r="CN257" s="123"/>
      <c r="CO257" s="123"/>
      <c r="CP257" s="123"/>
      <c r="CQ257" s="123"/>
      <c r="CR257" s="123"/>
      <c r="CS257" s="123"/>
      <c r="CT257" s="123"/>
      <c r="CU257" s="123"/>
      <c r="CV257" s="123"/>
      <c r="CW257" s="123"/>
      <c r="CX257" s="123"/>
      <c r="CY257" s="123"/>
      <c r="CZ257" s="123"/>
      <c r="DA257" s="123"/>
      <c r="DB257" s="123"/>
      <c r="DC257" s="123"/>
      <c r="DD257" s="123"/>
      <c r="DE257" s="123"/>
      <c r="DF257" s="123"/>
      <c r="DG257" s="123"/>
      <c r="DH257" s="123"/>
      <c r="DI257" s="123"/>
      <c r="DJ257" s="123"/>
      <c r="DK257" s="123"/>
      <c r="DL257" s="123"/>
      <c r="DM257" s="123"/>
      <c r="DN257" s="123"/>
      <c r="DO257" s="123"/>
      <c r="DP257" s="123"/>
      <c r="DQ257" s="123"/>
    </row>
    <row r="258" spans="1:121" ht="12.75">
      <c r="A258" s="125"/>
      <c r="B258" s="121"/>
      <c r="C258" s="122" t="str">
        <f t="shared" si="9"/>
        <v> --</v>
      </c>
      <c r="D258" s="123"/>
      <c r="E258" s="123"/>
      <c r="F258" s="123"/>
      <c r="G258" s="123"/>
      <c r="H258" s="126" t="str">
        <f t="shared" si="10"/>
        <v>-</v>
      </c>
      <c r="I258" s="126" t="str">
        <f t="shared" si="11"/>
        <v>-</v>
      </c>
      <c r="J258" s="127"/>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c r="AN258" s="123"/>
      <c r="AO258" s="123"/>
      <c r="AP258" s="123"/>
      <c r="AQ258" s="123"/>
      <c r="AR258" s="123"/>
      <c r="AS258" s="123"/>
      <c r="AT258" s="123"/>
      <c r="AU258" s="123"/>
      <c r="AV258" s="123"/>
      <c r="AW258" s="123"/>
      <c r="AX258" s="123"/>
      <c r="AY258" s="123"/>
      <c r="AZ258" s="123"/>
      <c r="BA258" s="123"/>
      <c r="BB258" s="123"/>
      <c r="BC258" s="123"/>
      <c r="BD258" s="123"/>
      <c r="BE258" s="123"/>
      <c r="BF258" s="123"/>
      <c r="BG258" s="123"/>
      <c r="BH258" s="123"/>
      <c r="BI258" s="123"/>
      <c r="BJ258" s="123"/>
      <c r="BK258" s="123"/>
      <c r="BL258" s="123"/>
      <c r="BM258" s="123"/>
      <c r="BN258" s="123"/>
      <c r="BO258" s="123"/>
      <c r="BP258" s="123"/>
      <c r="BQ258" s="123"/>
      <c r="BR258" s="123"/>
      <c r="BS258" s="123"/>
      <c r="BT258" s="123"/>
      <c r="BU258" s="123"/>
      <c r="BV258" s="123"/>
      <c r="BW258" s="123"/>
      <c r="BX258" s="123"/>
      <c r="BY258" s="123"/>
      <c r="BZ258" s="123"/>
      <c r="CA258" s="123"/>
      <c r="CB258" s="123"/>
      <c r="CC258" s="123"/>
      <c r="CD258" s="123"/>
      <c r="CE258" s="123"/>
      <c r="CF258" s="123"/>
      <c r="CG258" s="123"/>
      <c r="CH258" s="123"/>
      <c r="CI258" s="123"/>
      <c r="CJ258" s="123"/>
      <c r="CK258" s="123"/>
      <c r="CL258" s="123"/>
      <c r="CM258" s="123"/>
      <c r="CN258" s="123"/>
      <c r="CO258" s="123"/>
      <c r="CP258" s="123"/>
      <c r="CQ258" s="123"/>
      <c r="CR258" s="123"/>
      <c r="CS258" s="123"/>
      <c r="CT258" s="123"/>
      <c r="CU258" s="123"/>
      <c r="CV258" s="123"/>
      <c r="CW258" s="123"/>
      <c r="CX258" s="123"/>
      <c r="CY258" s="123"/>
      <c r="CZ258" s="123"/>
      <c r="DA258" s="123"/>
      <c r="DB258" s="123"/>
      <c r="DC258" s="123"/>
      <c r="DD258" s="123"/>
      <c r="DE258" s="123"/>
      <c r="DF258" s="123"/>
      <c r="DG258" s="123"/>
      <c r="DH258" s="123"/>
      <c r="DI258" s="123"/>
      <c r="DJ258" s="123"/>
      <c r="DK258" s="123"/>
      <c r="DL258" s="123"/>
      <c r="DM258" s="123"/>
      <c r="DN258" s="123"/>
      <c r="DO258" s="123"/>
      <c r="DP258" s="123"/>
      <c r="DQ258" s="123"/>
    </row>
    <row r="259" spans="1:121" ht="12.75">
      <c r="A259" s="125"/>
      <c r="B259" s="121"/>
      <c r="C259" s="122" t="str">
        <f t="shared" si="9"/>
        <v> --</v>
      </c>
      <c r="D259" s="123"/>
      <c r="E259" s="123"/>
      <c r="F259" s="123"/>
      <c r="G259" s="123"/>
      <c r="H259" s="126" t="str">
        <f t="shared" si="10"/>
        <v>-</v>
      </c>
      <c r="I259" s="126" t="str">
        <f t="shared" si="11"/>
        <v>-</v>
      </c>
      <c r="J259" s="127"/>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c r="AN259" s="123"/>
      <c r="AO259" s="123"/>
      <c r="AP259" s="123"/>
      <c r="AQ259" s="123"/>
      <c r="AR259" s="123"/>
      <c r="AS259" s="123"/>
      <c r="AT259" s="123"/>
      <c r="AU259" s="123"/>
      <c r="AV259" s="123"/>
      <c r="AW259" s="123"/>
      <c r="AX259" s="123"/>
      <c r="AY259" s="123"/>
      <c r="AZ259" s="123"/>
      <c r="BA259" s="123"/>
      <c r="BB259" s="123"/>
      <c r="BC259" s="123"/>
      <c r="BD259" s="123"/>
      <c r="BE259" s="123"/>
      <c r="BF259" s="123"/>
      <c r="BG259" s="123"/>
      <c r="BH259" s="123"/>
      <c r="BI259" s="123"/>
      <c r="BJ259" s="123"/>
      <c r="BK259" s="123"/>
      <c r="BL259" s="123"/>
      <c r="BM259" s="123"/>
      <c r="BN259" s="123"/>
      <c r="BO259" s="123"/>
      <c r="BP259" s="123"/>
      <c r="BQ259" s="123"/>
      <c r="BR259" s="123"/>
      <c r="BS259" s="123"/>
      <c r="BT259" s="123"/>
      <c r="BU259" s="123"/>
      <c r="BV259" s="123"/>
      <c r="BW259" s="123"/>
      <c r="BX259" s="123"/>
      <c r="BY259" s="123"/>
      <c r="BZ259" s="123"/>
      <c r="CA259" s="123"/>
      <c r="CB259" s="123"/>
      <c r="CC259" s="123"/>
      <c r="CD259" s="123"/>
      <c r="CE259" s="123"/>
      <c r="CF259" s="123"/>
      <c r="CG259" s="123"/>
      <c r="CH259" s="123"/>
      <c r="CI259" s="123"/>
      <c r="CJ259" s="123"/>
      <c r="CK259" s="123"/>
      <c r="CL259" s="123"/>
      <c r="CM259" s="123"/>
      <c r="CN259" s="123"/>
      <c r="CO259" s="123"/>
      <c r="CP259" s="123"/>
      <c r="CQ259" s="123"/>
      <c r="CR259" s="123"/>
      <c r="CS259" s="123"/>
      <c r="CT259" s="123"/>
      <c r="CU259" s="123"/>
      <c r="CV259" s="123"/>
      <c r="CW259" s="123"/>
      <c r="CX259" s="123"/>
      <c r="CY259" s="123"/>
      <c r="CZ259" s="123"/>
      <c r="DA259" s="123"/>
      <c r="DB259" s="123"/>
      <c r="DC259" s="123"/>
      <c r="DD259" s="123"/>
      <c r="DE259" s="123"/>
      <c r="DF259" s="123"/>
      <c r="DG259" s="123"/>
      <c r="DH259" s="123"/>
      <c r="DI259" s="123"/>
      <c r="DJ259" s="123"/>
      <c r="DK259" s="123"/>
      <c r="DL259" s="123"/>
      <c r="DM259" s="123"/>
      <c r="DN259" s="123"/>
      <c r="DO259" s="123"/>
      <c r="DP259" s="123"/>
      <c r="DQ259" s="123"/>
    </row>
    <row r="260" spans="1:121" ht="12.75">
      <c r="A260" s="125"/>
      <c r="B260" s="121"/>
      <c r="C260" s="122" t="str">
        <f t="shared" si="9"/>
        <v> --</v>
      </c>
      <c r="D260" s="123"/>
      <c r="E260" s="123"/>
      <c r="F260" s="123"/>
      <c r="G260" s="123"/>
      <c r="H260" s="126" t="str">
        <f t="shared" si="10"/>
        <v>-</v>
      </c>
      <c r="I260" s="126" t="str">
        <f t="shared" si="11"/>
        <v>-</v>
      </c>
      <c r="J260" s="127"/>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c r="AN260" s="123"/>
      <c r="AO260" s="123"/>
      <c r="AP260" s="123"/>
      <c r="AQ260" s="123"/>
      <c r="AR260" s="123"/>
      <c r="AS260" s="123"/>
      <c r="AT260" s="123"/>
      <c r="AU260" s="123"/>
      <c r="AV260" s="123"/>
      <c r="AW260" s="123"/>
      <c r="AX260" s="123"/>
      <c r="AY260" s="123"/>
      <c r="AZ260" s="123"/>
      <c r="BA260" s="123"/>
      <c r="BB260" s="123"/>
      <c r="BC260" s="123"/>
      <c r="BD260" s="123"/>
      <c r="BE260" s="123"/>
      <c r="BF260" s="123"/>
      <c r="BG260" s="123"/>
      <c r="BH260" s="123"/>
      <c r="BI260" s="123"/>
      <c r="BJ260" s="123"/>
      <c r="BK260" s="123"/>
      <c r="BL260" s="123"/>
      <c r="BM260" s="123"/>
      <c r="BN260" s="123"/>
      <c r="BO260" s="123"/>
      <c r="BP260" s="123"/>
      <c r="BQ260" s="123"/>
      <c r="BR260" s="123"/>
      <c r="BS260" s="123"/>
      <c r="BT260" s="123"/>
      <c r="BU260" s="123"/>
      <c r="BV260" s="123"/>
      <c r="BW260" s="123"/>
      <c r="BX260" s="123"/>
      <c r="BY260" s="123"/>
      <c r="BZ260" s="123"/>
      <c r="CA260" s="123"/>
      <c r="CB260" s="123"/>
      <c r="CC260" s="123"/>
      <c r="CD260" s="123"/>
      <c r="CE260" s="123"/>
      <c r="CF260" s="123"/>
      <c r="CG260" s="123"/>
      <c r="CH260" s="123"/>
      <c r="CI260" s="123"/>
      <c r="CJ260" s="123"/>
      <c r="CK260" s="123"/>
      <c r="CL260" s="123"/>
      <c r="CM260" s="123"/>
      <c r="CN260" s="123"/>
      <c r="CO260" s="123"/>
      <c r="CP260" s="123"/>
      <c r="CQ260" s="123"/>
      <c r="CR260" s="123"/>
      <c r="CS260" s="123"/>
      <c r="CT260" s="123"/>
      <c r="CU260" s="123"/>
      <c r="CV260" s="123"/>
      <c r="CW260" s="123"/>
      <c r="CX260" s="123"/>
      <c r="CY260" s="123"/>
      <c r="CZ260" s="123"/>
      <c r="DA260" s="123"/>
      <c r="DB260" s="123"/>
      <c r="DC260" s="123"/>
      <c r="DD260" s="123"/>
      <c r="DE260" s="123"/>
      <c r="DF260" s="123"/>
      <c r="DG260" s="123"/>
      <c r="DH260" s="123"/>
      <c r="DI260" s="123"/>
      <c r="DJ260" s="123"/>
      <c r="DK260" s="123"/>
      <c r="DL260" s="123"/>
      <c r="DM260" s="123"/>
      <c r="DN260" s="123"/>
      <c r="DO260" s="123"/>
      <c r="DP260" s="123"/>
      <c r="DQ260" s="123"/>
    </row>
    <row r="261" spans="1:121" ht="12.75">
      <c r="A261" s="125"/>
      <c r="B261" s="121"/>
      <c r="C261" s="122" t="str">
        <f t="shared" si="9"/>
        <v> --</v>
      </c>
      <c r="D261" s="123"/>
      <c r="E261" s="123"/>
      <c r="F261" s="123"/>
      <c r="G261" s="123"/>
      <c r="H261" s="126" t="str">
        <f t="shared" si="10"/>
        <v>-</v>
      </c>
      <c r="I261" s="126" t="str">
        <f t="shared" si="11"/>
        <v>-</v>
      </c>
      <c r="J261" s="127"/>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c r="AN261" s="123"/>
      <c r="AO261" s="123"/>
      <c r="AP261" s="123"/>
      <c r="AQ261" s="123"/>
      <c r="AR261" s="123"/>
      <c r="AS261" s="123"/>
      <c r="AT261" s="123"/>
      <c r="AU261" s="123"/>
      <c r="AV261" s="123"/>
      <c r="AW261" s="123"/>
      <c r="AX261" s="123"/>
      <c r="AY261" s="123"/>
      <c r="AZ261" s="123"/>
      <c r="BA261" s="123"/>
      <c r="BB261" s="123"/>
      <c r="BC261" s="123"/>
      <c r="BD261" s="123"/>
      <c r="BE261" s="123"/>
      <c r="BF261" s="123"/>
      <c r="BG261" s="123"/>
      <c r="BH261" s="123"/>
      <c r="BI261" s="123"/>
      <c r="BJ261" s="123"/>
      <c r="BK261" s="123"/>
      <c r="BL261" s="123"/>
      <c r="BM261" s="123"/>
      <c r="BN261" s="123"/>
      <c r="BO261" s="123"/>
      <c r="BP261" s="123"/>
      <c r="BQ261" s="123"/>
      <c r="BR261" s="123"/>
      <c r="BS261" s="123"/>
      <c r="BT261" s="123"/>
      <c r="BU261" s="123"/>
      <c r="BV261" s="123"/>
      <c r="BW261" s="123"/>
      <c r="BX261" s="123"/>
      <c r="BY261" s="123"/>
      <c r="BZ261" s="123"/>
      <c r="CA261" s="123"/>
      <c r="CB261" s="123"/>
      <c r="CC261" s="123"/>
      <c r="CD261" s="123"/>
      <c r="CE261" s="123"/>
      <c r="CF261" s="123"/>
      <c r="CG261" s="123"/>
      <c r="CH261" s="123"/>
      <c r="CI261" s="123"/>
      <c r="CJ261" s="123"/>
      <c r="CK261" s="123"/>
      <c r="CL261" s="123"/>
      <c r="CM261" s="123"/>
      <c r="CN261" s="123"/>
      <c r="CO261" s="123"/>
      <c r="CP261" s="123"/>
      <c r="CQ261" s="123"/>
      <c r="CR261" s="123"/>
      <c r="CS261" s="123"/>
      <c r="CT261" s="123"/>
      <c r="CU261" s="123"/>
      <c r="CV261" s="123"/>
      <c r="CW261" s="123"/>
      <c r="CX261" s="123"/>
      <c r="CY261" s="123"/>
      <c r="CZ261" s="123"/>
      <c r="DA261" s="123"/>
      <c r="DB261" s="123"/>
      <c r="DC261" s="123"/>
      <c r="DD261" s="123"/>
      <c r="DE261" s="123"/>
      <c r="DF261" s="123"/>
      <c r="DG261" s="123"/>
      <c r="DH261" s="123"/>
      <c r="DI261" s="123"/>
      <c r="DJ261" s="123"/>
      <c r="DK261" s="123"/>
      <c r="DL261" s="123"/>
      <c r="DM261" s="123"/>
      <c r="DN261" s="123"/>
      <c r="DO261" s="123"/>
      <c r="DP261" s="123"/>
      <c r="DQ261" s="123"/>
    </row>
    <row r="262" spans="1:121" ht="12.75">
      <c r="A262" s="125"/>
      <c r="B262" s="121"/>
      <c r="C262" s="122" t="str">
        <f t="shared" si="9"/>
        <v> --</v>
      </c>
      <c r="D262" s="123"/>
      <c r="E262" s="123"/>
      <c r="F262" s="123"/>
      <c r="G262" s="123"/>
      <c r="H262" s="126" t="str">
        <f t="shared" si="10"/>
        <v>-</v>
      </c>
      <c r="I262" s="126" t="str">
        <f t="shared" si="11"/>
        <v>-</v>
      </c>
      <c r="J262" s="127"/>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c r="AN262" s="123"/>
      <c r="AO262" s="123"/>
      <c r="AP262" s="123"/>
      <c r="AQ262" s="123"/>
      <c r="AR262" s="123"/>
      <c r="AS262" s="123"/>
      <c r="AT262" s="123"/>
      <c r="AU262" s="123"/>
      <c r="AV262" s="123"/>
      <c r="AW262" s="123"/>
      <c r="AX262" s="123"/>
      <c r="AY262" s="123"/>
      <c r="AZ262" s="123"/>
      <c r="BA262" s="123"/>
      <c r="BB262" s="123"/>
      <c r="BC262" s="123"/>
      <c r="BD262" s="123"/>
      <c r="BE262" s="123"/>
      <c r="BF262" s="123"/>
      <c r="BG262" s="123"/>
      <c r="BH262" s="123"/>
      <c r="BI262" s="123"/>
      <c r="BJ262" s="123"/>
      <c r="BK262" s="123"/>
      <c r="BL262" s="123"/>
      <c r="BM262" s="123"/>
      <c r="BN262" s="123"/>
      <c r="BO262" s="123"/>
      <c r="BP262" s="123"/>
      <c r="BQ262" s="123"/>
      <c r="BR262" s="123"/>
      <c r="BS262" s="123"/>
      <c r="BT262" s="123"/>
      <c r="BU262" s="123"/>
      <c r="BV262" s="123"/>
      <c r="BW262" s="123"/>
      <c r="BX262" s="123"/>
      <c r="BY262" s="123"/>
      <c r="BZ262" s="123"/>
      <c r="CA262" s="123"/>
      <c r="CB262" s="123"/>
      <c r="CC262" s="123"/>
      <c r="CD262" s="123"/>
      <c r="CE262" s="123"/>
      <c r="CF262" s="123"/>
      <c r="CG262" s="123"/>
      <c r="CH262" s="123"/>
      <c r="CI262" s="123"/>
      <c r="CJ262" s="123"/>
      <c r="CK262" s="123"/>
      <c r="CL262" s="123"/>
      <c r="CM262" s="123"/>
      <c r="CN262" s="123"/>
      <c r="CO262" s="123"/>
      <c r="CP262" s="123"/>
      <c r="CQ262" s="123"/>
      <c r="CR262" s="123"/>
      <c r="CS262" s="123"/>
      <c r="CT262" s="123"/>
      <c r="CU262" s="123"/>
      <c r="CV262" s="123"/>
      <c r="CW262" s="123"/>
      <c r="CX262" s="123"/>
      <c r="CY262" s="123"/>
      <c r="CZ262" s="123"/>
      <c r="DA262" s="123"/>
      <c r="DB262" s="123"/>
      <c r="DC262" s="123"/>
      <c r="DD262" s="123"/>
      <c r="DE262" s="123"/>
      <c r="DF262" s="123"/>
      <c r="DG262" s="123"/>
      <c r="DH262" s="123"/>
      <c r="DI262" s="123"/>
      <c r="DJ262" s="123"/>
      <c r="DK262" s="123"/>
      <c r="DL262" s="123"/>
      <c r="DM262" s="123"/>
      <c r="DN262" s="123"/>
      <c r="DO262" s="123"/>
      <c r="DP262" s="123"/>
      <c r="DQ262" s="123"/>
    </row>
    <row r="263" spans="1:121" ht="12.75">
      <c r="A263" s="125"/>
      <c r="B263" s="121"/>
      <c r="C263" s="122" t="str">
        <f t="shared" si="9"/>
        <v> --</v>
      </c>
      <c r="D263" s="123"/>
      <c r="E263" s="123"/>
      <c r="F263" s="123"/>
      <c r="G263" s="123"/>
      <c r="H263" s="126" t="str">
        <f t="shared" si="10"/>
        <v>-</v>
      </c>
      <c r="I263" s="126" t="str">
        <f t="shared" si="11"/>
        <v>-</v>
      </c>
      <c r="J263" s="127"/>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c r="AN263" s="123"/>
      <c r="AO263" s="123"/>
      <c r="AP263" s="123"/>
      <c r="AQ263" s="123"/>
      <c r="AR263" s="123"/>
      <c r="AS263" s="123"/>
      <c r="AT263" s="123"/>
      <c r="AU263" s="123"/>
      <c r="AV263" s="123"/>
      <c r="AW263" s="123"/>
      <c r="AX263" s="123"/>
      <c r="AY263" s="123"/>
      <c r="AZ263" s="123"/>
      <c r="BA263" s="123"/>
      <c r="BB263" s="123"/>
      <c r="BC263" s="123"/>
      <c r="BD263" s="123"/>
      <c r="BE263" s="123"/>
      <c r="BF263" s="123"/>
      <c r="BG263" s="123"/>
      <c r="BH263" s="123"/>
      <c r="BI263" s="123"/>
      <c r="BJ263" s="123"/>
      <c r="BK263" s="123"/>
      <c r="BL263" s="123"/>
      <c r="BM263" s="123"/>
      <c r="BN263" s="123"/>
      <c r="BO263" s="123"/>
      <c r="BP263" s="123"/>
      <c r="BQ263" s="123"/>
      <c r="BR263" s="123"/>
      <c r="BS263" s="123"/>
      <c r="BT263" s="123"/>
      <c r="BU263" s="123"/>
      <c r="BV263" s="123"/>
      <c r="BW263" s="123"/>
      <c r="BX263" s="123"/>
      <c r="BY263" s="123"/>
      <c r="BZ263" s="123"/>
      <c r="CA263" s="123"/>
      <c r="CB263" s="123"/>
      <c r="CC263" s="123"/>
      <c r="CD263" s="123"/>
      <c r="CE263" s="123"/>
      <c r="CF263" s="123"/>
      <c r="CG263" s="123"/>
      <c r="CH263" s="123"/>
      <c r="CI263" s="123"/>
      <c r="CJ263" s="123"/>
      <c r="CK263" s="123"/>
      <c r="CL263" s="123"/>
      <c r="CM263" s="123"/>
      <c r="CN263" s="123"/>
      <c r="CO263" s="123"/>
      <c r="CP263" s="123"/>
      <c r="CQ263" s="123"/>
      <c r="CR263" s="123"/>
      <c r="CS263" s="123"/>
      <c r="CT263" s="123"/>
      <c r="CU263" s="123"/>
      <c r="CV263" s="123"/>
      <c r="CW263" s="123"/>
      <c r="CX263" s="123"/>
      <c r="CY263" s="123"/>
      <c r="CZ263" s="123"/>
      <c r="DA263" s="123"/>
      <c r="DB263" s="123"/>
      <c r="DC263" s="123"/>
      <c r="DD263" s="123"/>
      <c r="DE263" s="123"/>
      <c r="DF263" s="123"/>
      <c r="DG263" s="123"/>
      <c r="DH263" s="123"/>
      <c r="DI263" s="123"/>
      <c r="DJ263" s="123"/>
      <c r="DK263" s="123"/>
      <c r="DL263" s="123"/>
      <c r="DM263" s="123"/>
      <c r="DN263" s="123"/>
      <c r="DO263" s="123"/>
      <c r="DP263" s="123"/>
      <c r="DQ263" s="123"/>
    </row>
    <row r="264" spans="1:121" ht="12.75">
      <c r="A264" s="125"/>
      <c r="B264" s="121"/>
      <c r="C264" s="122" t="str">
        <f aca="true" t="shared" si="12" ref="C264:C307">VLOOKUP(B264,VarList,2,FALSE)</f>
        <v> --</v>
      </c>
      <c r="D264" s="123"/>
      <c r="E264" s="123"/>
      <c r="F264" s="123"/>
      <c r="G264" s="123"/>
      <c r="H264" s="126" t="str">
        <f t="shared" si="10"/>
        <v>-</v>
      </c>
      <c r="I264" s="126" t="str">
        <f t="shared" si="11"/>
        <v>-</v>
      </c>
      <c r="J264" s="127"/>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c r="AN264" s="123"/>
      <c r="AO264" s="123"/>
      <c r="AP264" s="123"/>
      <c r="AQ264" s="123"/>
      <c r="AR264" s="123"/>
      <c r="AS264" s="123"/>
      <c r="AT264" s="123"/>
      <c r="AU264" s="123"/>
      <c r="AV264" s="123"/>
      <c r="AW264" s="123"/>
      <c r="AX264" s="123"/>
      <c r="AY264" s="123"/>
      <c r="AZ264" s="123"/>
      <c r="BA264" s="123"/>
      <c r="BB264" s="123"/>
      <c r="BC264" s="123"/>
      <c r="BD264" s="123"/>
      <c r="BE264" s="123"/>
      <c r="BF264" s="123"/>
      <c r="BG264" s="123"/>
      <c r="BH264" s="123"/>
      <c r="BI264" s="123"/>
      <c r="BJ264" s="123"/>
      <c r="BK264" s="123"/>
      <c r="BL264" s="123"/>
      <c r="BM264" s="123"/>
      <c r="BN264" s="123"/>
      <c r="BO264" s="123"/>
      <c r="BP264" s="123"/>
      <c r="BQ264" s="123"/>
      <c r="BR264" s="123"/>
      <c r="BS264" s="123"/>
      <c r="BT264" s="123"/>
      <c r="BU264" s="123"/>
      <c r="BV264" s="123"/>
      <c r="BW264" s="123"/>
      <c r="BX264" s="123"/>
      <c r="BY264" s="123"/>
      <c r="BZ264" s="123"/>
      <c r="CA264" s="123"/>
      <c r="CB264" s="123"/>
      <c r="CC264" s="123"/>
      <c r="CD264" s="123"/>
      <c r="CE264" s="123"/>
      <c r="CF264" s="123"/>
      <c r="CG264" s="123"/>
      <c r="CH264" s="123"/>
      <c r="CI264" s="123"/>
      <c r="CJ264" s="123"/>
      <c r="CK264" s="123"/>
      <c r="CL264" s="123"/>
      <c r="CM264" s="123"/>
      <c r="CN264" s="123"/>
      <c r="CO264" s="123"/>
      <c r="CP264" s="123"/>
      <c r="CQ264" s="123"/>
      <c r="CR264" s="123"/>
      <c r="CS264" s="123"/>
      <c r="CT264" s="123"/>
      <c r="CU264" s="123"/>
      <c r="CV264" s="123"/>
      <c r="CW264" s="123"/>
      <c r="CX264" s="123"/>
      <c r="CY264" s="123"/>
      <c r="CZ264" s="123"/>
      <c r="DA264" s="123"/>
      <c r="DB264" s="123"/>
      <c r="DC264" s="123"/>
      <c r="DD264" s="123"/>
      <c r="DE264" s="123"/>
      <c r="DF264" s="123"/>
      <c r="DG264" s="123"/>
      <c r="DH264" s="123"/>
      <c r="DI264" s="123"/>
      <c r="DJ264" s="123"/>
      <c r="DK264" s="123"/>
      <c r="DL264" s="123"/>
      <c r="DM264" s="123"/>
      <c r="DN264" s="123"/>
      <c r="DO264" s="123"/>
      <c r="DP264" s="123"/>
      <c r="DQ264" s="123"/>
    </row>
    <row r="265" spans="1:121" ht="12.75">
      <c r="A265" s="125"/>
      <c r="B265" s="121"/>
      <c r="C265" s="122" t="str">
        <f t="shared" si="12"/>
        <v> --</v>
      </c>
      <c r="D265" s="123"/>
      <c r="E265" s="123"/>
      <c r="F265" s="123"/>
      <c r="G265" s="123"/>
      <c r="H265" s="126" t="str">
        <f t="shared" si="10"/>
        <v>-</v>
      </c>
      <c r="I265" s="126" t="str">
        <f t="shared" si="11"/>
        <v>-</v>
      </c>
      <c r="J265" s="127"/>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c r="AN265" s="123"/>
      <c r="AO265" s="123"/>
      <c r="AP265" s="123"/>
      <c r="AQ265" s="123"/>
      <c r="AR265" s="123"/>
      <c r="AS265" s="123"/>
      <c r="AT265" s="123"/>
      <c r="AU265" s="123"/>
      <c r="AV265" s="123"/>
      <c r="AW265" s="123"/>
      <c r="AX265" s="123"/>
      <c r="AY265" s="123"/>
      <c r="AZ265" s="123"/>
      <c r="BA265" s="123"/>
      <c r="BB265" s="123"/>
      <c r="BC265" s="123"/>
      <c r="BD265" s="123"/>
      <c r="BE265" s="123"/>
      <c r="BF265" s="123"/>
      <c r="BG265" s="123"/>
      <c r="BH265" s="123"/>
      <c r="BI265" s="123"/>
      <c r="BJ265" s="123"/>
      <c r="BK265" s="123"/>
      <c r="BL265" s="123"/>
      <c r="BM265" s="123"/>
      <c r="BN265" s="123"/>
      <c r="BO265" s="123"/>
      <c r="BP265" s="123"/>
      <c r="BQ265" s="123"/>
      <c r="BR265" s="123"/>
      <c r="BS265" s="123"/>
      <c r="BT265" s="123"/>
      <c r="BU265" s="123"/>
      <c r="BV265" s="123"/>
      <c r="BW265" s="123"/>
      <c r="BX265" s="123"/>
      <c r="BY265" s="123"/>
      <c r="BZ265" s="123"/>
      <c r="CA265" s="123"/>
      <c r="CB265" s="123"/>
      <c r="CC265" s="123"/>
      <c r="CD265" s="123"/>
      <c r="CE265" s="123"/>
      <c r="CF265" s="123"/>
      <c r="CG265" s="123"/>
      <c r="CH265" s="123"/>
      <c r="CI265" s="123"/>
      <c r="CJ265" s="123"/>
      <c r="CK265" s="123"/>
      <c r="CL265" s="123"/>
      <c r="CM265" s="123"/>
      <c r="CN265" s="123"/>
      <c r="CO265" s="123"/>
      <c r="CP265" s="123"/>
      <c r="CQ265" s="123"/>
      <c r="CR265" s="123"/>
      <c r="CS265" s="123"/>
      <c r="CT265" s="123"/>
      <c r="CU265" s="123"/>
      <c r="CV265" s="123"/>
      <c r="CW265" s="123"/>
      <c r="CX265" s="123"/>
      <c r="CY265" s="123"/>
      <c r="CZ265" s="123"/>
      <c r="DA265" s="123"/>
      <c r="DB265" s="123"/>
      <c r="DC265" s="123"/>
      <c r="DD265" s="123"/>
      <c r="DE265" s="123"/>
      <c r="DF265" s="123"/>
      <c r="DG265" s="123"/>
      <c r="DH265" s="123"/>
      <c r="DI265" s="123"/>
      <c r="DJ265" s="123"/>
      <c r="DK265" s="123"/>
      <c r="DL265" s="123"/>
      <c r="DM265" s="123"/>
      <c r="DN265" s="123"/>
      <c r="DO265" s="123"/>
      <c r="DP265" s="123"/>
      <c r="DQ265" s="123"/>
    </row>
    <row r="266" spans="1:121" ht="12.75">
      <c r="A266" s="125"/>
      <c r="B266" s="121"/>
      <c r="C266" s="122" t="str">
        <f t="shared" si="12"/>
        <v> --</v>
      </c>
      <c r="D266" s="123"/>
      <c r="E266" s="123"/>
      <c r="F266" s="123"/>
      <c r="G266" s="123"/>
      <c r="H266" s="126" t="str">
        <f t="shared" si="10"/>
        <v>-</v>
      </c>
      <c r="I266" s="126" t="str">
        <f t="shared" si="11"/>
        <v>-</v>
      </c>
      <c r="J266" s="127"/>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c r="AN266" s="123"/>
      <c r="AO266" s="123"/>
      <c r="AP266" s="123"/>
      <c r="AQ266" s="123"/>
      <c r="AR266" s="123"/>
      <c r="AS266" s="123"/>
      <c r="AT266" s="123"/>
      <c r="AU266" s="123"/>
      <c r="AV266" s="123"/>
      <c r="AW266" s="123"/>
      <c r="AX266" s="123"/>
      <c r="AY266" s="123"/>
      <c r="AZ266" s="123"/>
      <c r="BA266" s="123"/>
      <c r="BB266" s="123"/>
      <c r="BC266" s="123"/>
      <c r="BD266" s="123"/>
      <c r="BE266" s="123"/>
      <c r="BF266" s="123"/>
      <c r="BG266" s="123"/>
      <c r="BH266" s="123"/>
      <c r="BI266" s="123"/>
      <c r="BJ266" s="123"/>
      <c r="BK266" s="123"/>
      <c r="BL266" s="123"/>
      <c r="BM266" s="123"/>
      <c r="BN266" s="123"/>
      <c r="BO266" s="123"/>
      <c r="BP266" s="123"/>
      <c r="BQ266" s="123"/>
      <c r="BR266" s="123"/>
      <c r="BS266" s="123"/>
      <c r="BT266" s="123"/>
      <c r="BU266" s="123"/>
      <c r="BV266" s="123"/>
      <c r="BW266" s="123"/>
      <c r="BX266" s="123"/>
      <c r="BY266" s="123"/>
      <c r="BZ266" s="123"/>
      <c r="CA266" s="123"/>
      <c r="CB266" s="123"/>
      <c r="CC266" s="123"/>
      <c r="CD266" s="123"/>
      <c r="CE266" s="123"/>
      <c r="CF266" s="123"/>
      <c r="CG266" s="123"/>
      <c r="CH266" s="123"/>
      <c r="CI266" s="123"/>
      <c r="CJ266" s="123"/>
      <c r="CK266" s="123"/>
      <c r="CL266" s="123"/>
      <c r="CM266" s="123"/>
      <c r="CN266" s="123"/>
      <c r="CO266" s="123"/>
      <c r="CP266" s="123"/>
      <c r="CQ266" s="123"/>
      <c r="CR266" s="123"/>
      <c r="CS266" s="123"/>
      <c r="CT266" s="123"/>
      <c r="CU266" s="123"/>
      <c r="CV266" s="123"/>
      <c r="CW266" s="123"/>
      <c r="CX266" s="123"/>
      <c r="CY266" s="123"/>
      <c r="CZ266" s="123"/>
      <c r="DA266" s="123"/>
      <c r="DB266" s="123"/>
      <c r="DC266" s="123"/>
      <c r="DD266" s="123"/>
      <c r="DE266" s="123"/>
      <c r="DF266" s="123"/>
      <c r="DG266" s="123"/>
      <c r="DH266" s="123"/>
      <c r="DI266" s="123"/>
      <c r="DJ266" s="123"/>
      <c r="DK266" s="123"/>
      <c r="DL266" s="123"/>
      <c r="DM266" s="123"/>
      <c r="DN266" s="123"/>
      <c r="DO266" s="123"/>
      <c r="DP266" s="123"/>
      <c r="DQ266" s="123"/>
    </row>
    <row r="267" spans="1:121" ht="12.75">
      <c r="A267" s="125"/>
      <c r="B267" s="121"/>
      <c r="C267" s="122" t="str">
        <f t="shared" si="12"/>
        <v> --</v>
      </c>
      <c r="D267" s="123"/>
      <c r="E267" s="123"/>
      <c r="F267" s="123"/>
      <c r="G267" s="123"/>
      <c r="H267" s="126" t="str">
        <f t="shared" si="10"/>
        <v>-</v>
      </c>
      <c r="I267" s="126" t="str">
        <f t="shared" si="11"/>
        <v>-</v>
      </c>
      <c r="J267" s="127"/>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c r="AN267" s="123"/>
      <c r="AO267" s="123"/>
      <c r="AP267" s="123"/>
      <c r="AQ267" s="123"/>
      <c r="AR267" s="123"/>
      <c r="AS267" s="123"/>
      <c r="AT267" s="123"/>
      <c r="AU267" s="123"/>
      <c r="AV267" s="123"/>
      <c r="AW267" s="123"/>
      <c r="AX267" s="123"/>
      <c r="AY267" s="123"/>
      <c r="AZ267" s="123"/>
      <c r="BA267" s="123"/>
      <c r="BB267" s="123"/>
      <c r="BC267" s="123"/>
      <c r="BD267" s="123"/>
      <c r="BE267" s="123"/>
      <c r="BF267" s="123"/>
      <c r="BG267" s="123"/>
      <c r="BH267" s="123"/>
      <c r="BI267" s="123"/>
      <c r="BJ267" s="123"/>
      <c r="BK267" s="123"/>
      <c r="BL267" s="123"/>
      <c r="BM267" s="123"/>
      <c r="BN267" s="123"/>
      <c r="BO267" s="123"/>
      <c r="BP267" s="123"/>
      <c r="BQ267" s="123"/>
      <c r="BR267" s="123"/>
      <c r="BS267" s="123"/>
      <c r="BT267" s="123"/>
      <c r="BU267" s="123"/>
      <c r="BV267" s="123"/>
      <c r="BW267" s="123"/>
      <c r="BX267" s="123"/>
      <c r="BY267" s="123"/>
      <c r="BZ267" s="123"/>
      <c r="CA267" s="123"/>
      <c r="CB267" s="123"/>
      <c r="CC267" s="123"/>
      <c r="CD267" s="123"/>
      <c r="CE267" s="123"/>
      <c r="CF267" s="123"/>
      <c r="CG267" s="123"/>
      <c r="CH267" s="123"/>
      <c r="CI267" s="123"/>
      <c r="CJ267" s="123"/>
      <c r="CK267" s="123"/>
      <c r="CL267" s="123"/>
      <c r="CM267" s="123"/>
      <c r="CN267" s="123"/>
      <c r="CO267" s="123"/>
      <c r="CP267" s="123"/>
      <c r="CQ267" s="123"/>
      <c r="CR267" s="123"/>
      <c r="CS267" s="123"/>
      <c r="CT267" s="123"/>
      <c r="CU267" s="123"/>
      <c r="CV267" s="123"/>
      <c r="CW267" s="123"/>
      <c r="CX267" s="123"/>
      <c r="CY267" s="123"/>
      <c r="CZ267" s="123"/>
      <c r="DA267" s="123"/>
      <c r="DB267" s="123"/>
      <c r="DC267" s="123"/>
      <c r="DD267" s="123"/>
      <c r="DE267" s="123"/>
      <c r="DF267" s="123"/>
      <c r="DG267" s="123"/>
      <c r="DH267" s="123"/>
      <c r="DI267" s="123"/>
      <c r="DJ267" s="123"/>
      <c r="DK267" s="123"/>
      <c r="DL267" s="123"/>
      <c r="DM267" s="123"/>
      <c r="DN267" s="123"/>
      <c r="DO267" s="123"/>
      <c r="DP267" s="123"/>
      <c r="DQ267" s="123"/>
    </row>
    <row r="268" spans="1:121" ht="12.75">
      <c r="A268" s="125"/>
      <c r="B268" s="121"/>
      <c r="C268" s="122" t="str">
        <f t="shared" si="12"/>
        <v> --</v>
      </c>
      <c r="D268" s="123"/>
      <c r="E268" s="123"/>
      <c r="F268" s="123"/>
      <c r="G268" s="123"/>
      <c r="H268" s="126" t="str">
        <f t="shared" si="10"/>
        <v>-</v>
      </c>
      <c r="I268" s="126" t="str">
        <f t="shared" si="11"/>
        <v>-</v>
      </c>
      <c r="J268" s="127"/>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c r="AN268" s="123"/>
      <c r="AO268" s="123"/>
      <c r="AP268" s="123"/>
      <c r="AQ268" s="123"/>
      <c r="AR268" s="123"/>
      <c r="AS268" s="123"/>
      <c r="AT268" s="123"/>
      <c r="AU268" s="123"/>
      <c r="AV268" s="123"/>
      <c r="AW268" s="123"/>
      <c r="AX268" s="123"/>
      <c r="AY268" s="123"/>
      <c r="AZ268" s="123"/>
      <c r="BA268" s="123"/>
      <c r="BB268" s="123"/>
      <c r="BC268" s="123"/>
      <c r="BD268" s="123"/>
      <c r="BE268" s="123"/>
      <c r="BF268" s="123"/>
      <c r="BG268" s="123"/>
      <c r="BH268" s="123"/>
      <c r="BI268" s="123"/>
      <c r="BJ268" s="123"/>
      <c r="BK268" s="123"/>
      <c r="BL268" s="123"/>
      <c r="BM268" s="123"/>
      <c r="BN268" s="123"/>
      <c r="BO268" s="123"/>
      <c r="BP268" s="123"/>
      <c r="BQ268" s="123"/>
      <c r="BR268" s="123"/>
      <c r="BS268" s="123"/>
      <c r="BT268" s="123"/>
      <c r="BU268" s="123"/>
      <c r="BV268" s="123"/>
      <c r="BW268" s="123"/>
      <c r="BX268" s="123"/>
      <c r="BY268" s="123"/>
      <c r="BZ268" s="123"/>
      <c r="CA268" s="123"/>
      <c r="CB268" s="123"/>
      <c r="CC268" s="123"/>
      <c r="CD268" s="123"/>
      <c r="CE268" s="123"/>
      <c r="CF268" s="123"/>
      <c r="CG268" s="123"/>
      <c r="CH268" s="123"/>
      <c r="CI268" s="123"/>
      <c r="CJ268" s="123"/>
      <c r="CK268" s="123"/>
      <c r="CL268" s="123"/>
      <c r="CM268" s="123"/>
      <c r="CN268" s="123"/>
      <c r="CO268" s="123"/>
      <c r="CP268" s="123"/>
      <c r="CQ268" s="123"/>
      <c r="CR268" s="123"/>
      <c r="CS268" s="123"/>
      <c r="CT268" s="123"/>
      <c r="CU268" s="123"/>
      <c r="CV268" s="123"/>
      <c r="CW268" s="123"/>
      <c r="CX268" s="123"/>
      <c r="CY268" s="123"/>
      <c r="CZ268" s="123"/>
      <c r="DA268" s="123"/>
      <c r="DB268" s="123"/>
      <c r="DC268" s="123"/>
      <c r="DD268" s="123"/>
      <c r="DE268" s="123"/>
      <c r="DF268" s="123"/>
      <c r="DG268" s="123"/>
      <c r="DH268" s="123"/>
      <c r="DI268" s="123"/>
      <c r="DJ268" s="123"/>
      <c r="DK268" s="123"/>
      <c r="DL268" s="123"/>
      <c r="DM268" s="123"/>
      <c r="DN268" s="123"/>
      <c r="DO268" s="123"/>
      <c r="DP268" s="123"/>
      <c r="DQ268" s="123"/>
    </row>
    <row r="269" spans="1:121" ht="12.75">
      <c r="A269" s="125"/>
      <c r="B269" s="121"/>
      <c r="C269" s="122" t="str">
        <f t="shared" si="12"/>
        <v> --</v>
      </c>
      <c r="D269" s="123"/>
      <c r="E269" s="123"/>
      <c r="F269" s="123"/>
      <c r="G269" s="123"/>
      <c r="H269" s="126" t="str">
        <f t="shared" si="10"/>
        <v>-</v>
      </c>
      <c r="I269" s="126" t="str">
        <f t="shared" si="11"/>
        <v>-</v>
      </c>
      <c r="J269" s="127"/>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c r="AN269" s="123"/>
      <c r="AO269" s="123"/>
      <c r="AP269" s="123"/>
      <c r="AQ269" s="123"/>
      <c r="AR269" s="123"/>
      <c r="AS269" s="123"/>
      <c r="AT269" s="123"/>
      <c r="AU269" s="123"/>
      <c r="AV269" s="123"/>
      <c r="AW269" s="123"/>
      <c r="AX269" s="123"/>
      <c r="AY269" s="123"/>
      <c r="AZ269" s="123"/>
      <c r="BA269" s="123"/>
      <c r="BB269" s="123"/>
      <c r="BC269" s="123"/>
      <c r="BD269" s="123"/>
      <c r="BE269" s="123"/>
      <c r="BF269" s="123"/>
      <c r="BG269" s="123"/>
      <c r="BH269" s="123"/>
      <c r="BI269" s="123"/>
      <c r="BJ269" s="123"/>
      <c r="BK269" s="123"/>
      <c r="BL269" s="123"/>
      <c r="BM269" s="123"/>
      <c r="BN269" s="123"/>
      <c r="BO269" s="123"/>
      <c r="BP269" s="123"/>
      <c r="BQ269" s="123"/>
      <c r="BR269" s="123"/>
      <c r="BS269" s="123"/>
      <c r="BT269" s="123"/>
      <c r="BU269" s="123"/>
      <c r="BV269" s="123"/>
      <c r="BW269" s="123"/>
      <c r="BX269" s="123"/>
      <c r="BY269" s="123"/>
      <c r="BZ269" s="123"/>
      <c r="CA269" s="123"/>
      <c r="CB269" s="123"/>
      <c r="CC269" s="123"/>
      <c r="CD269" s="123"/>
      <c r="CE269" s="123"/>
      <c r="CF269" s="123"/>
      <c r="CG269" s="123"/>
      <c r="CH269" s="123"/>
      <c r="CI269" s="123"/>
      <c r="CJ269" s="123"/>
      <c r="CK269" s="123"/>
      <c r="CL269" s="123"/>
      <c r="CM269" s="123"/>
      <c r="CN269" s="123"/>
      <c r="CO269" s="123"/>
      <c r="CP269" s="123"/>
      <c r="CQ269" s="123"/>
      <c r="CR269" s="123"/>
      <c r="CS269" s="123"/>
      <c r="CT269" s="123"/>
      <c r="CU269" s="123"/>
      <c r="CV269" s="123"/>
      <c r="CW269" s="123"/>
      <c r="CX269" s="123"/>
      <c r="CY269" s="123"/>
      <c r="CZ269" s="123"/>
      <c r="DA269" s="123"/>
      <c r="DB269" s="123"/>
      <c r="DC269" s="123"/>
      <c r="DD269" s="123"/>
      <c r="DE269" s="123"/>
      <c r="DF269" s="123"/>
      <c r="DG269" s="123"/>
      <c r="DH269" s="123"/>
      <c r="DI269" s="123"/>
      <c r="DJ269" s="123"/>
      <c r="DK269" s="123"/>
      <c r="DL269" s="123"/>
      <c r="DM269" s="123"/>
      <c r="DN269" s="123"/>
      <c r="DO269" s="123"/>
      <c r="DP269" s="123"/>
      <c r="DQ269" s="123"/>
    </row>
    <row r="270" spans="1:121" ht="12.75">
      <c r="A270" s="125"/>
      <c r="B270" s="121"/>
      <c r="C270" s="122" t="str">
        <f t="shared" si="12"/>
        <v> --</v>
      </c>
      <c r="D270" s="123"/>
      <c r="E270" s="123"/>
      <c r="F270" s="123"/>
      <c r="G270" s="123"/>
      <c r="H270" s="126" t="str">
        <f t="shared" si="10"/>
        <v>-</v>
      </c>
      <c r="I270" s="126" t="str">
        <f t="shared" si="11"/>
        <v>-</v>
      </c>
      <c r="J270" s="127"/>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c r="AN270" s="123"/>
      <c r="AO270" s="123"/>
      <c r="AP270" s="123"/>
      <c r="AQ270" s="123"/>
      <c r="AR270" s="123"/>
      <c r="AS270" s="123"/>
      <c r="AT270" s="123"/>
      <c r="AU270" s="123"/>
      <c r="AV270" s="123"/>
      <c r="AW270" s="123"/>
      <c r="AX270" s="123"/>
      <c r="AY270" s="123"/>
      <c r="AZ270" s="123"/>
      <c r="BA270" s="123"/>
      <c r="BB270" s="123"/>
      <c r="BC270" s="123"/>
      <c r="BD270" s="123"/>
      <c r="BE270" s="123"/>
      <c r="BF270" s="123"/>
      <c r="BG270" s="123"/>
      <c r="BH270" s="123"/>
      <c r="BI270" s="123"/>
      <c r="BJ270" s="123"/>
      <c r="BK270" s="123"/>
      <c r="BL270" s="123"/>
      <c r="BM270" s="123"/>
      <c r="BN270" s="123"/>
      <c r="BO270" s="123"/>
      <c r="BP270" s="123"/>
      <c r="BQ270" s="123"/>
      <c r="BR270" s="123"/>
      <c r="BS270" s="123"/>
      <c r="BT270" s="123"/>
      <c r="BU270" s="123"/>
      <c r="BV270" s="123"/>
      <c r="BW270" s="123"/>
      <c r="BX270" s="123"/>
      <c r="BY270" s="123"/>
      <c r="BZ270" s="123"/>
      <c r="CA270" s="123"/>
      <c r="CB270" s="123"/>
      <c r="CC270" s="123"/>
      <c r="CD270" s="123"/>
      <c r="CE270" s="123"/>
      <c r="CF270" s="123"/>
      <c r="CG270" s="123"/>
      <c r="CH270" s="123"/>
      <c r="CI270" s="123"/>
      <c r="CJ270" s="123"/>
      <c r="CK270" s="123"/>
      <c r="CL270" s="123"/>
      <c r="CM270" s="123"/>
      <c r="CN270" s="123"/>
      <c r="CO270" s="123"/>
      <c r="CP270" s="123"/>
      <c r="CQ270" s="123"/>
      <c r="CR270" s="123"/>
      <c r="CS270" s="123"/>
      <c r="CT270" s="123"/>
      <c r="CU270" s="123"/>
      <c r="CV270" s="123"/>
      <c r="CW270" s="123"/>
      <c r="CX270" s="123"/>
      <c r="CY270" s="123"/>
      <c r="CZ270" s="123"/>
      <c r="DA270" s="123"/>
      <c r="DB270" s="123"/>
      <c r="DC270" s="123"/>
      <c r="DD270" s="123"/>
      <c r="DE270" s="123"/>
      <c r="DF270" s="123"/>
      <c r="DG270" s="123"/>
      <c r="DH270" s="123"/>
      <c r="DI270" s="123"/>
      <c r="DJ270" s="123"/>
      <c r="DK270" s="123"/>
      <c r="DL270" s="123"/>
      <c r="DM270" s="123"/>
      <c r="DN270" s="123"/>
      <c r="DO270" s="123"/>
      <c r="DP270" s="123"/>
      <c r="DQ270" s="123"/>
    </row>
    <row r="271" spans="1:121" ht="12.75">
      <c r="A271" s="125"/>
      <c r="B271" s="121"/>
      <c r="C271" s="122" t="str">
        <f t="shared" si="12"/>
        <v> --</v>
      </c>
      <c r="D271" s="123"/>
      <c r="E271" s="123"/>
      <c r="F271" s="123"/>
      <c r="G271" s="123"/>
      <c r="H271" s="126" t="str">
        <f t="shared" si="10"/>
        <v>-</v>
      </c>
      <c r="I271" s="126" t="str">
        <f t="shared" si="11"/>
        <v>-</v>
      </c>
      <c r="J271" s="127"/>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c r="AN271" s="123"/>
      <c r="AO271" s="123"/>
      <c r="AP271" s="123"/>
      <c r="AQ271" s="123"/>
      <c r="AR271" s="123"/>
      <c r="AS271" s="123"/>
      <c r="AT271" s="123"/>
      <c r="AU271" s="123"/>
      <c r="AV271" s="123"/>
      <c r="AW271" s="123"/>
      <c r="AX271" s="123"/>
      <c r="AY271" s="123"/>
      <c r="AZ271" s="123"/>
      <c r="BA271" s="123"/>
      <c r="BB271" s="123"/>
      <c r="BC271" s="123"/>
      <c r="BD271" s="123"/>
      <c r="BE271" s="123"/>
      <c r="BF271" s="123"/>
      <c r="BG271" s="123"/>
      <c r="BH271" s="123"/>
      <c r="BI271" s="123"/>
      <c r="BJ271" s="123"/>
      <c r="BK271" s="123"/>
      <c r="BL271" s="123"/>
      <c r="BM271" s="123"/>
      <c r="BN271" s="123"/>
      <c r="BO271" s="123"/>
      <c r="BP271" s="123"/>
      <c r="BQ271" s="123"/>
      <c r="BR271" s="123"/>
      <c r="BS271" s="123"/>
      <c r="BT271" s="123"/>
      <c r="BU271" s="123"/>
      <c r="BV271" s="123"/>
      <c r="BW271" s="123"/>
      <c r="BX271" s="123"/>
      <c r="BY271" s="123"/>
      <c r="BZ271" s="123"/>
      <c r="CA271" s="123"/>
      <c r="CB271" s="123"/>
      <c r="CC271" s="123"/>
      <c r="CD271" s="123"/>
      <c r="CE271" s="123"/>
      <c r="CF271" s="123"/>
      <c r="CG271" s="123"/>
      <c r="CH271" s="123"/>
      <c r="CI271" s="123"/>
      <c r="CJ271" s="123"/>
      <c r="CK271" s="123"/>
      <c r="CL271" s="123"/>
      <c r="CM271" s="123"/>
      <c r="CN271" s="123"/>
      <c r="CO271" s="123"/>
      <c r="CP271" s="123"/>
      <c r="CQ271" s="123"/>
      <c r="CR271" s="123"/>
      <c r="CS271" s="123"/>
      <c r="CT271" s="123"/>
      <c r="CU271" s="123"/>
      <c r="CV271" s="123"/>
      <c r="CW271" s="123"/>
      <c r="CX271" s="123"/>
      <c r="CY271" s="123"/>
      <c r="CZ271" s="123"/>
      <c r="DA271" s="123"/>
      <c r="DB271" s="123"/>
      <c r="DC271" s="123"/>
      <c r="DD271" s="123"/>
      <c r="DE271" s="123"/>
      <c r="DF271" s="123"/>
      <c r="DG271" s="123"/>
      <c r="DH271" s="123"/>
      <c r="DI271" s="123"/>
      <c r="DJ271" s="123"/>
      <c r="DK271" s="123"/>
      <c r="DL271" s="123"/>
      <c r="DM271" s="123"/>
      <c r="DN271" s="123"/>
      <c r="DO271" s="123"/>
      <c r="DP271" s="123"/>
      <c r="DQ271" s="123"/>
    </row>
    <row r="272" spans="1:121" ht="12.75">
      <c r="A272" s="125"/>
      <c r="B272" s="121"/>
      <c r="C272" s="122" t="str">
        <f t="shared" si="12"/>
        <v> --</v>
      </c>
      <c r="D272" s="123"/>
      <c r="E272" s="123"/>
      <c r="F272" s="123"/>
      <c r="G272" s="123"/>
      <c r="H272" s="126" t="str">
        <f t="shared" si="10"/>
        <v>-</v>
      </c>
      <c r="I272" s="126" t="str">
        <f t="shared" si="11"/>
        <v>-</v>
      </c>
      <c r="J272" s="127"/>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c r="AN272" s="123"/>
      <c r="AO272" s="123"/>
      <c r="AP272" s="123"/>
      <c r="AQ272" s="123"/>
      <c r="AR272" s="123"/>
      <c r="AS272" s="123"/>
      <c r="AT272" s="123"/>
      <c r="AU272" s="123"/>
      <c r="AV272" s="123"/>
      <c r="AW272" s="123"/>
      <c r="AX272" s="123"/>
      <c r="AY272" s="123"/>
      <c r="AZ272" s="123"/>
      <c r="BA272" s="123"/>
      <c r="BB272" s="123"/>
      <c r="BC272" s="123"/>
      <c r="BD272" s="123"/>
      <c r="BE272" s="123"/>
      <c r="BF272" s="123"/>
      <c r="BG272" s="123"/>
      <c r="BH272" s="123"/>
      <c r="BI272" s="123"/>
      <c r="BJ272" s="123"/>
      <c r="BK272" s="123"/>
      <c r="BL272" s="123"/>
      <c r="BM272" s="123"/>
      <c r="BN272" s="123"/>
      <c r="BO272" s="123"/>
      <c r="BP272" s="123"/>
      <c r="BQ272" s="123"/>
      <c r="BR272" s="123"/>
      <c r="BS272" s="123"/>
      <c r="BT272" s="123"/>
      <c r="BU272" s="123"/>
      <c r="BV272" s="123"/>
      <c r="BW272" s="123"/>
      <c r="BX272" s="123"/>
      <c r="BY272" s="123"/>
      <c r="BZ272" s="123"/>
      <c r="CA272" s="123"/>
      <c r="CB272" s="123"/>
      <c r="CC272" s="123"/>
      <c r="CD272" s="123"/>
      <c r="CE272" s="123"/>
      <c r="CF272" s="123"/>
      <c r="CG272" s="123"/>
      <c r="CH272" s="123"/>
      <c r="CI272" s="123"/>
      <c r="CJ272" s="123"/>
      <c r="CK272" s="123"/>
      <c r="CL272" s="123"/>
      <c r="CM272" s="123"/>
      <c r="CN272" s="123"/>
      <c r="CO272" s="123"/>
      <c r="CP272" s="123"/>
      <c r="CQ272" s="123"/>
      <c r="CR272" s="123"/>
      <c r="CS272" s="123"/>
      <c r="CT272" s="123"/>
      <c r="CU272" s="123"/>
      <c r="CV272" s="123"/>
      <c r="CW272" s="123"/>
      <c r="CX272" s="123"/>
      <c r="CY272" s="123"/>
      <c r="CZ272" s="123"/>
      <c r="DA272" s="123"/>
      <c r="DB272" s="123"/>
      <c r="DC272" s="123"/>
      <c r="DD272" s="123"/>
      <c r="DE272" s="123"/>
      <c r="DF272" s="123"/>
      <c r="DG272" s="123"/>
      <c r="DH272" s="123"/>
      <c r="DI272" s="123"/>
      <c r="DJ272" s="123"/>
      <c r="DK272" s="123"/>
      <c r="DL272" s="123"/>
      <c r="DM272" s="123"/>
      <c r="DN272" s="123"/>
      <c r="DO272" s="123"/>
      <c r="DP272" s="123"/>
      <c r="DQ272" s="123"/>
    </row>
    <row r="273" spans="1:121" ht="12.75">
      <c r="A273" s="125"/>
      <c r="B273" s="121"/>
      <c r="C273" s="122" t="str">
        <f t="shared" si="12"/>
        <v> --</v>
      </c>
      <c r="D273" s="123"/>
      <c r="E273" s="123"/>
      <c r="F273" s="123"/>
      <c r="G273" s="123"/>
      <c r="H273" s="126" t="str">
        <f t="shared" si="10"/>
        <v>-</v>
      </c>
      <c r="I273" s="126" t="str">
        <f t="shared" si="11"/>
        <v>-</v>
      </c>
      <c r="J273" s="127"/>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c r="AN273" s="123"/>
      <c r="AO273" s="123"/>
      <c r="AP273" s="123"/>
      <c r="AQ273" s="123"/>
      <c r="AR273" s="123"/>
      <c r="AS273" s="123"/>
      <c r="AT273" s="123"/>
      <c r="AU273" s="123"/>
      <c r="AV273" s="123"/>
      <c r="AW273" s="123"/>
      <c r="AX273" s="123"/>
      <c r="AY273" s="123"/>
      <c r="AZ273" s="123"/>
      <c r="BA273" s="123"/>
      <c r="BB273" s="123"/>
      <c r="BC273" s="123"/>
      <c r="BD273" s="123"/>
      <c r="BE273" s="123"/>
      <c r="BF273" s="123"/>
      <c r="BG273" s="123"/>
      <c r="BH273" s="123"/>
      <c r="BI273" s="123"/>
      <c r="BJ273" s="123"/>
      <c r="BK273" s="123"/>
      <c r="BL273" s="123"/>
      <c r="BM273" s="123"/>
      <c r="BN273" s="123"/>
      <c r="BO273" s="123"/>
      <c r="BP273" s="123"/>
      <c r="BQ273" s="123"/>
      <c r="BR273" s="123"/>
      <c r="BS273" s="123"/>
      <c r="BT273" s="123"/>
      <c r="BU273" s="123"/>
      <c r="BV273" s="123"/>
      <c r="BW273" s="123"/>
      <c r="BX273" s="123"/>
      <c r="BY273" s="123"/>
      <c r="BZ273" s="123"/>
      <c r="CA273" s="123"/>
      <c r="CB273" s="123"/>
      <c r="CC273" s="123"/>
      <c r="CD273" s="123"/>
      <c r="CE273" s="123"/>
      <c r="CF273" s="123"/>
      <c r="CG273" s="123"/>
      <c r="CH273" s="123"/>
      <c r="CI273" s="123"/>
      <c r="CJ273" s="123"/>
      <c r="CK273" s="123"/>
      <c r="CL273" s="123"/>
      <c r="CM273" s="123"/>
      <c r="CN273" s="123"/>
      <c r="CO273" s="123"/>
      <c r="CP273" s="123"/>
      <c r="CQ273" s="123"/>
      <c r="CR273" s="123"/>
      <c r="CS273" s="123"/>
      <c r="CT273" s="123"/>
      <c r="CU273" s="123"/>
      <c r="CV273" s="123"/>
      <c r="CW273" s="123"/>
      <c r="CX273" s="123"/>
      <c r="CY273" s="123"/>
      <c r="CZ273" s="123"/>
      <c r="DA273" s="123"/>
      <c r="DB273" s="123"/>
      <c r="DC273" s="123"/>
      <c r="DD273" s="123"/>
      <c r="DE273" s="123"/>
      <c r="DF273" s="123"/>
      <c r="DG273" s="123"/>
      <c r="DH273" s="123"/>
      <c r="DI273" s="123"/>
      <c r="DJ273" s="123"/>
      <c r="DK273" s="123"/>
      <c r="DL273" s="123"/>
      <c r="DM273" s="123"/>
      <c r="DN273" s="123"/>
      <c r="DO273" s="123"/>
      <c r="DP273" s="123"/>
      <c r="DQ273" s="123"/>
    </row>
    <row r="274" spans="1:121" ht="12.75">
      <c r="A274" s="125"/>
      <c r="B274" s="121"/>
      <c r="C274" s="122" t="str">
        <f t="shared" si="12"/>
        <v> --</v>
      </c>
      <c r="D274" s="123"/>
      <c r="E274" s="123"/>
      <c r="F274" s="123"/>
      <c r="G274" s="123"/>
      <c r="H274" s="126" t="str">
        <f aca="true" t="shared" si="13" ref="H274:H307">VLOOKUP(G274,AgeList,2,FALSE)</f>
        <v>-</v>
      </c>
      <c r="I274" s="126" t="str">
        <f aca="true" t="shared" si="14" ref="I274:I307">VLOOKUP(G274,AgeList,3,FALSE)</f>
        <v>-</v>
      </c>
      <c r="J274" s="127"/>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c r="AN274" s="123"/>
      <c r="AO274" s="123"/>
      <c r="AP274" s="123"/>
      <c r="AQ274" s="123"/>
      <c r="AR274" s="123"/>
      <c r="AS274" s="123"/>
      <c r="AT274" s="123"/>
      <c r="AU274" s="123"/>
      <c r="AV274" s="123"/>
      <c r="AW274" s="123"/>
      <c r="AX274" s="123"/>
      <c r="AY274" s="123"/>
      <c r="AZ274" s="123"/>
      <c r="BA274" s="123"/>
      <c r="BB274" s="123"/>
      <c r="BC274" s="123"/>
      <c r="BD274" s="123"/>
      <c r="BE274" s="123"/>
      <c r="BF274" s="123"/>
      <c r="BG274" s="123"/>
      <c r="BH274" s="123"/>
      <c r="BI274" s="123"/>
      <c r="BJ274" s="123"/>
      <c r="BK274" s="123"/>
      <c r="BL274" s="123"/>
      <c r="BM274" s="123"/>
      <c r="BN274" s="123"/>
      <c r="BO274" s="123"/>
      <c r="BP274" s="123"/>
      <c r="BQ274" s="123"/>
      <c r="BR274" s="123"/>
      <c r="BS274" s="123"/>
      <c r="BT274" s="123"/>
      <c r="BU274" s="123"/>
      <c r="BV274" s="123"/>
      <c r="BW274" s="123"/>
      <c r="BX274" s="123"/>
      <c r="BY274" s="123"/>
      <c r="BZ274" s="123"/>
      <c r="CA274" s="123"/>
      <c r="CB274" s="123"/>
      <c r="CC274" s="123"/>
      <c r="CD274" s="123"/>
      <c r="CE274" s="123"/>
      <c r="CF274" s="123"/>
      <c r="CG274" s="123"/>
      <c r="CH274" s="123"/>
      <c r="CI274" s="123"/>
      <c r="CJ274" s="123"/>
      <c r="CK274" s="123"/>
      <c r="CL274" s="123"/>
      <c r="CM274" s="123"/>
      <c r="CN274" s="123"/>
      <c r="CO274" s="123"/>
      <c r="CP274" s="123"/>
      <c r="CQ274" s="123"/>
      <c r="CR274" s="123"/>
      <c r="CS274" s="123"/>
      <c r="CT274" s="123"/>
      <c r="CU274" s="123"/>
      <c r="CV274" s="123"/>
      <c r="CW274" s="123"/>
      <c r="CX274" s="123"/>
      <c r="CY274" s="123"/>
      <c r="CZ274" s="123"/>
      <c r="DA274" s="123"/>
      <c r="DB274" s="123"/>
      <c r="DC274" s="123"/>
      <c r="DD274" s="123"/>
      <c r="DE274" s="123"/>
      <c r="DF274" s="123"/>
      <c r="DG274" s="123"/>
      <c r="DH274" s="123"/>
      <c r="DI274" s="123"/>
      <c r="DJ274" s="123"/>
      <c r="DK274" s="123"/>
      <c r="DL274" s="123"/>
      <c r="DM274" s="123"/>
      <c r="DN274" s="123"/>
      <c r="DO274" s="123"/>
      <c r="DP274" s="123"/>
      <c r="DQ274" s="123"/>
    </row>
    <row r="275" spans="1:121" ht="12.75">
      <c r="A275" s="125"/>
      <c r="B275" s="121"/>
      <c r="C275" s="122" t="str">
        <f t="shared" si="12"/>
        <v> --</v>
      </c>
      <c r="D275" s="123"/>
      <c r="E275" s="123"/>
      <c r="F275" s="123"/>
      <c r="G275" s="123"/>
      <c r="H275" s="126" t="str">
        <f t="shared" si="13"/>
        <v>-</v>
      </c>
      <c r="I275" s="126" t="str">
        <f t="shared" si="14"/>
        <v>-</v>
      </c>
      <c r="J275" s="127"/>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c r="AN275" s="123"/>
      <c r="AO275" s="123"/>
      <c r="AP275" s="123"/>
      <c r="AQ275" s="123"/>
      <c r="AR275" s="123"/>
      <c r="AS275" s="123"/>
      <c r="AT275" s="123"/>
      <c r="AU275" s="123"/>
      <c r="AV275" s="123"/>
      <c r="AW275" s="123"/>
      <c r="AX275" s="123"/>
      <c r="AY275" s="123"/>
      <c r="AZ275" s="123"/>
      <c r="BA275" s="123"/>
      <c r="BB275" s="123"/>
      <c r="BC275" s="123"/>
      <c r="BD275" s="123"/>
      <c r="BE275" s="123"/>
      <c r="BF275" s="123"/>
      <c r="BG275" s="123"/>
      <c r="BH275" s="123"/>
      <c r="BI275" s="123"/>
      <c r="BJ275" s="123"/>
      <c r="BK275" s="123"/>
      <c r="BL275" s="123"/>
      <c r="BM275" s="123"/>
      <c r="BN275" s="123"/>
      <c r="BO275" s="123"/>
      <c r="BP275" s="123"/>
      <c r="BQ275" s="123"/>
      <c r="BR275" s="123"/>
      <c r="BS275" s="123"/>
      <c r="BT275" s="123"/>
      <c r="BU275" s="123"/>
      <c r="BV275" s="123"/>
      <c r="BW275" s="123"/>
      <c r="BX275" s="123"/>
      <c r="BY275" s="123"/>
      <c r="BZ275" s="123"/>
      <c r="CA275" s="123"/>
      <c r="CB275" s="123"/>
      <c r="CC275" s="123"/>
      <c r="CD275" s="123"/>
      <c r="CE275" s="123"/>
      <c r="CF275" s="123"/>
      <c r="CG275" s="123"/>
      <c r="CH275" s="123"/>
      <c r="CI275" s="123"/>
      <c r="CJ275" s="123"/>
      <c r="CK275" s="123"/>
      <c r="CL275" s="123"/>
      <c r="CM275" s="123"/>
      <c r="CN275" s="123"/>
      <c r="CO275" s="123"/>
      <c r="CP275" s="123"/>
      <c r="CQ275" s="123"/>
      <c r="CR275" s="123"/>
      <c r="CS275" s="123"/>
      <c r="CT275" s="123"/>
      <c r="CU275" s="123"/>
      <c r="CV275" s="123"/>
      <c r="CW275" s="123"/>
      <c r="CX275" s="123"/>
      <c r="CY275" s="123"/>
      <c r="CZ275" s="123"/>
      <c r="DA275" s="123"/>
      <c r="DB275" s="123"/>
      <c r="DC275" s="123"/>
      <c r="DD275" s="123"/>
      <c r="DE275" s="123"/>
      <c r="DF275" s="123"/>
      <c r="DG275" s="123"/>
      <c r="DH275" s="123"/>
      <c r="DI275" s="123"/>
      <c r="DJ275" s="123"/>
      <c r="DK275" s="123"/>
      <c r="DL275" s="123"/>
      <c r="DM275" s="123"/>
      <c r="DN275" s="123"/>
      <c r="DO275" s="123"/>
      <c r="DP275" s="123"/>
      <c r="DQ275" s="123"/>
    </row>
    <row r="276" spans="1:121" ht="12.75">
      <c r="A276" s="125"/>
      <c r="B276" s="121"/>
      <c r="C276" s="122" t="str">
        <f t="shared" si="12"/>
        <v> --</v>
      </c>
      <c r="D276" s="123"/>
      <c r="E276" s="123"/>
      <c r="F276" s="123"/>
      <c r="G276" s="123"/>
      <c r="H276" s="126" t="str">
        <f t="shared" si="13"/>
        <v>-</v>
      </c>
      <c r="I276" s="126" t="str">
        <f t="shared" si="14"/>
        <v>-</v>
      </c>
      <c r="J276" s="127"/>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c r="AN276" s="123"/>
      <c r="AO276" s="123"/>
      <c r="AP276" s="123"/>
      <c r="AQ276" s="123"/>
      <c r="AR276" s="123"/>
      <c r="AS276" s="123"/>
      <c r="AT276" s="123"/>
      <c r="AU276" s="123"/>
      <c r="AV276" s="123"/>
      <c r="AW276" s="123"/>
      <c r="AX276" s="123"/>
      <c r="AY276" s="123"/>
      <c r="AZ276" s="123"/>
      <c r="BA276" s="123"/>
      <c r="BB276" s="123"/>
      <c r="BC276" s="123"/>
      <c r="BD276" s="123"/>
      <c r="BE276" s="123"/>
      <c r="BF276" s="123"/>
      <c r="BG276" s="123"/>
      <c r="BH276" s="123"/>
      <c r="BI276" s="123"/>
      <c r="BJ276" s="123"/>
      <c r="BK276" s="123"/>
      <c r="BL276" s="123"/>
      <c r="BM276" s="123"/>
      <c r="BN276" s="123"/>
      <c r="BO276" s="123"/>
      <c r="BP276" s="123"/>
      <c r="BQ276" s="123"/>
      <c r="BR276" s="123"/>
      <c r="BS276" s="123"/>
      <c r="BT276" s="123"/>
      <c r="BU276" s="123"/>
      <c r="BV276" s="123"/>
      <c r="BW276" s="123"/>
      <c r="BX276" s="123"/>
      <c r="BY276" s="123"/>
      <c r="BZ276" s="123"/>
      <c r="CA276" s="123"/>
      <c r="CB276" s="123"/>
      <c r="CC276" s="123"/>
      <c r="CD276" s="123"/>
      <c r="CE276" s="123"/>
      <c r="CF276" s="123"/>
      <c r="CG276" s="123"/>
      <c r="CH276" s="123"/>
      <c r="CI276" s="123"/>
      <c r="CJ276" s="123"/>
      <c r="CK276" s="123"/>
      <c r="CL276" s="123"/>
      <c r="CM276" s="123"/>
      <c r="CN276" s="123"/>
      <c r="CO276" s="123"/>
      <c r="CP276" s="123"/>
      <c r="CQ276" s="123"/>
      <c r="CR276" s="123"/>
      <c r="CS276" s="123"/>
      <c r="CT276" s="123"/>
      <c r="CU276" s="123"/>
      <c r="CV276" s="123"/>
      <c r="CW276" s="123"/>
      <c r="CX276" s="123"/>
      <c r="CY276" s="123"/>
      <c r="CZ276" s="123"/>
      <c r="DA276" s="123"/>
      <c r="DB276" s="123"/>
      <c r="DC276" s="123"/>
      <c r="DD276" s="123"/>
      <c r="DE276" s="123"/>
      <c r="DF276" s="123"/>
      <c r="DG276" s="123"/>
      <c r="DH276" s="123"/>
      <c r="DI276" s="123"/>
      <c r="DJ276" s="123"/>
      <c r="DK276" s="123"/>
      <c r="DL276" s="123"/>
      <c r="DM276" s="123"/>
      <c r="DN276" s="123"/>
      <c r="DO276" s="123"/>
      <c r="DP276" s="123"/>
      <c r="DQ276" s="123"/>
    </row>
    <row r="277" spans="1:121" ht="12.75">
      <c r="A277" s="125"/>
      <c r="B277" s="121"/>
      <c r="C277" s="122" t="str">
        <f t="shared" si="12"/>
        <v> --</v>
      </c>
      <c r="D277" s="123"/>
      <c r="E277" s="123"/>
      <c r="F277" s="123"/>
      <c r="G277" s="123"/>
      <c r="H277" s="126" t="str">
        <f t="shared" si="13"/>
        <v>-</v>
      </c>
      <c r="I277" s="126" t="str">
        <f t="shared" si="14"/>
        <v>-</v>
      </c>
      <c r="J277" s="127"/>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c r="AN277" s="123"/>
      <c r="AO277" s="123"/>
      <c r="AP277" s="123"/>
      <c r="AQ277" s="123"/>
      <c r="AR277" s="123"/>
      <c r="AS277" s="123"/>
      <c r="AT277" s="123"/>
      <c r="AU277" s="123"/>
      <c r="AV277" s="123"/>
      <c r="AW277" s="123"/>
      <c r="AX277" s="123"/>
      <c r="AY277" s="123"/>
      <c r="AZ277" s="123"/>
      <c r="BA277" s="123"/>
      <c r="BB277" s="123"/>
      <c r="BC277" s="123"/>
      <c r="BD277" s="123"/>
      <c r="BE277" s="123"/>
      <c r="BF277" s="123"/>
      <c r="BG277" s="123"/>
      <c r="BH277" s="123"/>
      <c r="BI277" s="123"/>
      <c r="BJ277" s="123"/>
      <c r="BK277" s="123"/>
      <c r="BL277" s="123"/>
      <c r="BM277" s="123"/>
      <c r="BN277" s="123"/>
      <c r="BO277" s="123"/>
      <c r="BP277" s="123"/>
      <c r="BQ277" s="123"/>
      <c r="BR277" s="123"/>
      <c r="BS277" s="123"/>
      <c r="BT277" s="123"/>
      <c r="BU277" s="123"/>
      <c r="BV277" s="123"/>
      <c r="BW277" s="123"/>
      <c r="BX277" s="123"/>
      <c r="BY277" s="123"/>
      <c r="BZ277" s="123"/>
      <c r="CA277" s="123"/>
      <c r="CB277" s="123"/>
      <c r="CC277" s="123"/>
      <c r="CD277" s="123"/>
      <c r="CE277" s="123"/>
      <c r="CF277" s="123"/>
      <c r="CG277" s="123"/>
      <c r="CH277" s="123"/>
      <c r="CI277" s="123"/>
      <c r="CJ277" s="123"/>
      <c r="CK277" s="123"/>
      <c r="CL277" s="123"/>
      <c r="CM277" s="123"/>
      <c r="CN277" s="123"/>
      <c r="CO277" s="123"/>
      <c r="CP277" s="123"/>
      <c r="CQ277" s="123"/>
      <c r="CR277" s="123"/>
      <c r="CS277" s="123"/>
      <c r="CT277" s="123"/>
      <c r="CU277" s="123"/>
      <c r="CV277" s="123"/>
      <c r="CW277" s="123"/>
      <c r="CX277" s="123"/>
      <c r="CY277" s="123"/>
      <c r="CZ277" s="123"/>
      <c r="DA277" s="123"/>
      <c r="DB277" s="123"/>
      <c r="DC277" s="123"/>
      <c r="DD277" s="123"/>
      <c r="DE277" s="123"/>
      <c r="DF277" s="123"/>
      <c r="DG277" s="123"/>
      <c r="DH277" s="123"/>
      <c r="DI277" s="123"/>
      <c r="DJ277" s="123"/>
      <c r="DK277" s="123"/>
      <c r="DL277" s="123"/>
      <c r="DM277" s="123"/>
      <c r="DN277" s="123"/>
      <c r="DO277" s="123"/>
      <c r="DP277" s="123"/>
      <c r="DQ277" s="123"/>
    </row>
    <row r="278" spans="1:121" ht="12.75">
      <c r="A278" s="125"/>
      <c r="B278" s="121"/>
      <c r="C278" s="122" t="str">
        <f t="shared" si="12"/>
        <v> --</v>
      </c>
      <c r="D278" s="123"/>
      <c r="E278" s="123"/>
      <c r="F278" s="123"/>
      <c r="G278" s="123"/>
      <c r="H278" s="126" t="str">
        <f t="shared" si="13"/>
        <v>-</v>
      </c>
      <c r="I278" s="126" t="str">
        <f t="shared" si="14"/>
        <v>-</v>
      </c>
      <c r="J278" s="127"/>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c r="AN278" s="123"/>
      <c r="AO278" s="123"/>
      <c r="AP278" s="123"/>
      <c r="AQ278" s="123"/>
      <c r="AR278" s="123"/>
      <c r="AS278" s="123"/>
      <c r="AT278" s="123"/>
      <c r="AU278" s="123"/>
      <c r="AV278" s="123"/>
      <c r="AW278" s="123"/>
      <c r="AX278" s="123"/>
      <c r="AY278" s="123"/>
      <c r="AZ278" s="123"/>
      <c r="BA278" s="123"/>
      <c r="BB278" s="123"/>
      <c r="BC278" s="123"/>
      <c r="BD278" s="123"/>
      <c r="BE278" s="123"/>
      <c r="BF278" s="123"/>
      <c r="BG278" s="123"/>
      <c r="BH278" s="123"/>
      <c r="BI278" s="123"/>
      <c r="BJ278" s="123"/>
      <c r="BK278" s="123"/>
      <c r="BL278" s="123"/>
      <c r="BM278" s="123"/>
      <c r="BN278" s="123"/>
      <c r="BO278" s="123"/>
      <c r="BP278" s="123"/>
      <c r="BQ278" s="123"/>
      <c r="BR278" s="123"/>
      <c r="BS278" s="123"/>
      <c r="BT278" s="123"/>
      <c r="BU278" s="123"/>
      <c r="BV278" s="123"/>
      <c r="BW278" s="123"/>
      <c r="BX278" s="123"/>
      <c r="BY278" s="123"/>
      <c r="BZ278" s="123"/>
      <c r="CA278" s="123"/>
      <c r="CB278" s="123"/>
      <c r="CC278" s="123"/>
      <c r="CD278" s="123"/>
      <c r="CE278" s="123"/>
      <c r="CF278" s="123"/>
      <c r="CG278" s="123"/>
      <c r="CH278" s="123"/>
      <c r="CI278" s="123"/>
      <c r="CJ278" s="123"/>
      <c r="CK278" s="123"/>
      <c r="CL278" s="123"/>
      <c r="CM278" s="123"/>
      <c r="CN278" s="123"/>
      <c r="CO278" s="123"/>
      <c r="CP278" s="123"/>
      <c r="CQ278" s="123"/>
      <c r="CR278" s="123"/>
      <c r="CS278" s="123"/>
      <c r="CT278" s="123"/>
      <c r="CU278" s="123"/>
      <c r="CV278" s="123"/>
      <c r="CW278" s="123"/>
      <c r="CX278" s="123"/>
      <c r="CY278" s="123"/>
      <c r="CZ278" s="123"/>
      <c r="DA278" s="123"/>
      <c r="DB278" s="123"/>
      <c r="DC278" s="123"/>
      <c r="DD278" s="123"/>
      <c r="DE278" s="123"/>
      <c r="DF278" s="123"/>
      <c r="DG278" s="123"/>
      <c r="DH278" s="123"/>
      <c r="DI278" s="123"/>
      <c r="DJ278" s="123"/>
      <c r="DK278" s="123"/>
      <c r="DL278" s="123"/>
      <c r="DM278" s="123"/>
      <c r="DN278" s="123"/>
      <c r="DO278" s="123"/>
      <c r="DP278" s="123"/>
      <c r="DQ278" s="123"/>
    </row>
    <row r="279" spans="1:121" ht="12.75">
      <c r="A279" s="125"/>
      <c r="B279" s="121"/>
      <c r="C279" s="122" t="str">
        <f t="shared" si="12"/>
        <v> --</v>
      </c>
      <c r="D279" s="123"/>
      <c r="E279" s="123"/>
      <c r="F279" s="123"/>
      <c r="G279" s="123"/>
      <c r="H279" s="126" t="str">
        <f t="shared" si="13"/>
        <v>-</v>
      </c>
      <c r="I279" s="126" t="str">
        <f t="shared" si="14"/>
        <v>-</v>
      </c>
      <c r="J279" s="127"/>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c r="AN279" s="123"/>
      <c r="AO279" s="123"/>
      <c r="AP279" s="123"/>
      <c r="AQ279" s="123"/>
      <c r="AR279" s="123"/>
      <c r="AS279" s="123"/>
      <c r="AT279" s="123"/>
      <c r="AU279" s="123"/>
      <c r="AV279" s="123"/>
      <c r="AW279" s="123"/>
      <c r="AX279" s="123"/>
      <c r="AY279" s="123"/>
      <c r="AZ279" s="123"/>
      <c r="BA279" s="123"/>
      <c r="BB279" s="123"/>
      <c r="BC279" s="123"/>
      <c r="BD279" s="123"/>
      <c r="BE279" s="123"/>
      <c r="BF279" s="123"/>
      <c r="BG279" s="123"/>
      <c r="BH279" s="123"/>
      <c r="BI279" s="123"/>
      <c r="BJ279" s="123"/>
      <c r="BK279" s="123"/>
      <c r="BL279" s="123"/>
      <c r="BM279" s="123"/>
      <c r="BN279" s="123"/>
      <c r="BO279" s="123"/>
      <c r="BP279" s="123"/>
      <c r="BQ279" s="123"/>
      <c r="BR279" s="123"/>
      <c r="BS279" s="123"/>
      <c r="BT279" s="123"/>
      <c r="BU279" s="123"/>
      <c r="BV279" s="123"/>
      <c r="BW279" s="123"/>
      <c r="BX279" s="123"/>
      <c r="BY279" s="123"/>
      <c r="BZ279" s="123"/>
      <c r="CA279" s="123"/>
      <c r="CB279" s="123"/>
      <c r="CC279" s="123"/>
      <c r="CD279" s="123"/>
      <c r="CE279" s="123"/>
      <c r="CF279" s="123"/>
      <c r="CG279" s="123"/>
      <c r="CH279" s="123"/>
      <c r="CI279" s="123"/>
      <c r="CJ279" s="123"/>
      <c r="CK279" s="123"/>
      <c r="CL279" s="123"/>
      <c r="CM279" s="123"/>
      <c r="CN279" s="123"/>
      <c r="CO279" s="123"/>
      <c r="CP279" s="123"/>
      <c r="CQ279" s="123"/>
      <c r="CR279" s="123"/>
      <c r="CS279" s="123"/>
      <c r="CT279" s="123"/>
      <c r="CU279" s="123"/>
      <c r="CV279" s="123"/>
      <c r="CW279" s="123"/>
      <c r="CX279" s="123"/>
      <c r="CY279" s="123"/>
      <c r="CZ279" s="123"/>
      <c r="DA279" s="123"/>
      <c r="DB279" s="123"/>
      <c r="DC279" s="123"/>
      <c r="DD279" s="123"/>
      <c r="DE279" s="123"/>
      <c r="DF279" s="123"/>
      <c r="DG279" s="123"/>
      <c r="DH279" s="123"/>
      <c r="DI279" s="123"/>
      <c r="DJ279" s="123"/>
      <c r="DK279" s="123"/>
      <c r="DL279" s="123"/>
      <c r="DM279" s="123"/>
      <c r="DN279" s="123"/>
      <c r="DO279" s="123"/>
      <c r="DP279" s="123"/>
      <c r="DQ279" s="123"/>
    </row>
    <row r="280" spans="1:121" ht="12.75">
      <c r="A280" s="125"/>
      <c r="B280" s="121"/>
      <c r="C280" s="122" t="str">
        <f t="shared" si="12"/>
        <v> --</v>
      </c>
      <c r="D280" s="123"/>
      <c r="E280" s="123"/>
      <c r="F280" s="123"/>
      <c r="G280" s="123"/>
      <c r="H280" s="126" t="str">
        <f t="shared" si="13"/>
        <v>-</v>
      </c>
      <c r="I280" s="126" t="str">
        <f t="shared" si="14"/>
        <v>-</v>
      </c>
      <c r="J280" s="127"/>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c r="AN280" s="123"/>
      <c r="AO280" s="123"/>
      <c r="AP280" s="123"/>
      <c r="AQ280" s="123"/>
      <c r="AR280" s="123"/>
      <c r="AS280" s="123"/>
      <c r="AT280" s="123"/>
      <c r="AU280" s="123"/>
      <c r="AV280" s="123"/>
      <c r="AW280" s="123"/>
      <c r="AX280" s="123"/>
      <c r="AY280" s="123"/>
      <c r="AZ280" s="123"/>
      <c r="BA280" s="123"/>
      <c r="BB280" s="123"/>
      <c r="BC280" s="123"/>
      <c r="BD280" s="123"/>
      <c r="BE280" s="123"/>
      <c r="BF280" s="123"/>
      <c r="BG280" s="123"/>
      <c r="BH280" s="123"/>
      <c r="BI280" s="123"/>
      <c r="BJ280" s="123"/>
      <c r="BK280" s="123"/>
      <c r="BL280" s="123"/>
      <c r="BM280" s="123"/>
      <c r="BN280" s="123"/>
      <c r="BO280" s="123"/>
      <c r="BP280" s="123"/>
      <c r="BQ280" s="123"/>
      <c r="BR280" s="123"/>
      <c r="BS280" s="123"/>
      <c r="BT280" s="123"/>
      <c r="BU280" s="123"/>
      <c r="BV280" s="123"/>
      <c r="BW280" s="123"/>
      <c r="BX280" s="123"/>
      <c r="BY280" s="123"/>
      <c r="BZ280" s="123"/>
      <c r="CA280" s="123"/>
      <c r="CB280" s="123"/>
      <c r="CC280" s="123"/>
      <c r="CD280" s="123"/>
      <c r="CE280" s="123"/>
      <c r="CF280" s="123"/>
      <c r="CG280" s="123"/>
      <c r="CH280" s="123"/>
      <c r="CI280" s="123"/>
      <c r="CJ280" s="123"/>
      <c r="CK280" s="123"/>
      <c r="CL280" s="123"/>
      <c r="CM280" s="123"/>
      <c r="CN280" s="123"/>
      <c r="CO280" s="123"/>
      <c r="CP280" s="123"/>
      <c r="CQ280" s="123"/>
      <c r="CR280" s="123"/>
      <c r="CS280" s="123"/>
      <c r="CT280" s="123"/>
      <c r="CU280" s="123"/>
      <c r="CV280" s="123"/>
      <c r="CW280" s="123"/>
      <c r="CX280" s="123"/>
      <c r="CY280" s="123"/>
      <c r="CZ280" s="123"/>
      <c r="DA280" s="123"/>
      <c r="DB280" s="123"/>
      <c r="DC280" s="123"/>
      <c r="DD280" s="123"/>
      <c r="DE280" s="123"/>
      <c r="DF280" s="123"/>
      <c r="DG280" s="123"/>
      <c r="DH280" s="123"/>
      <c r="DI280" s="123"/>
      <c r="DJ280" s="123"/>
      <c r="DK280" s="123"/>
      <c r="DL280" s="123"/>
      <c r="DM280" s="123"/>
      <c r="DN280" s="123"/>
      <c r="DO280" s="123"/>
      <c r="DP280" s="123"/>
      <c r="DQ280" s="123"/>
    </row>
    <row r="281" spans="1:121" ht="12.75">
      <c r="A281" s="125"/>
      <c r="B281" s="121"/>
      <c r="C281" s="122" t="str">
        <f t="shared" si="12"/>
        <v> --</v>
      </c>
      <c r="D281" s="123"/>
      <c r="E281" s="123"/>
      <c r="F281" s="123"/>
      <c r="G281" s="123"/>
      <c r="H281" s="126" t="str">
        <f t="shared" si="13"/>
        <v>-</v>
      </c>
      <c r="I281" s="126" t="str">
        <f t="shared" si="14"/>
        <v>-</v>
      </c>
      <c r="J281" s="127"/>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c r="AN281" s="123"/>
      <c r="AO281" s="123"/>
      <c r="AP281" s="123"/>
      <c r="AQ281" s="123"/>
      <c r="AR281" s="123"/>
      <c r="AS281" s="123"/>
      <c r="AT281" s="123"/>
      <c r="AU281" s="123"/>
      <c r="AV281" s="123"/>
      <c r="AW281" s="123"/>
      <c r="AX281" s="123"/>
      <c r="AY281" s="123"/>
      <c r="AZ281" s="123"/>
      <c r="BA281" s="123"/>
      <c r="BB281" s="123"/>
      <c r="BC281" s="123"/>
      <c r="BD281" s="123"/>
      <c r="BE281" s="123"/>
      <c r="BF281" s="123"/>
      <c r="BG281" s="123"/>
      <c r="BH281" s="123"/>
      <c r="BI281" s="123"/>
      <c r="BJ281" s="123"/>
      <c r="BK281" s="123"/>
      <c r="BL281" s="123"/>
      <c r="BM281" s="123"/>
      <c r="BN281" s="123"/>
      <c r="BO281" s="123"/>
      <c r="BP281" s="123"/>
      <c r="BQ281" s="123"/>
      <c r="BR281" s="123"/>
      <c r="BS281" s="123"/>
      <c r="BT281" s="123"/>
      <c r="BU281" s="123"/>
      <c r="BV281" s="123"/>
      <c r="BW281" s="123"/>
      <c r="BX281" s="123"/>
      <c r="BY281" s="123"/>
      <c r="BZ281" s="123"/>
      <c r="CA281" s="123"/>
      <c r="CB281" s="123"/>
      <c r="CC281" s="123"/>
      <c r="CD281" s="123"/>
      <c r="CE281" s="123"/>
      <c r="CF281" s="123"/>
      <c r="CG281" s="123"/>
      <c r="CH281" s="123"/>
      <c r="CI281" s="123"/>
      <c r="CJ281" s="123"/>
      <c r="CK281" s="123"/>
      <c r="CL281" s="123"/>
      <c r="CM281" s="123"/>
      <c r="CN281" s="123"/>
      <c r="CO281" s="123"/>
      <c r="CP281" s="123"/>
      <c r="CQ281" s="123"/>
      <c r="CR281" s="123"/>
      <c r="CS281" s="123"/>
      <c r="CT281" s="123"/>
      <c r="CU281" s="123"/>
      <c r="CV281" s="123"/>
      <c r="CW281" s="123"/>
      <c r="CX281" s="123"/>
      <c r="CY281" s="123"/>
      <c r="CZ281" s="123"/>
      <c r="DA281" s="123"/>
      <c r="DB281" s="123"/>
      <c r="DC281" s="123"/>
      <c r="DD281" s="123"/>
      <c r="DE281" s="123"/>
      <c r="DF281" s="123"/>
      <c r="DG281" s="123"/>
      <c r="DH281" s="123"/>
      <c r="DI281" s="123"/>
      <c r="DJ281" s="123"/>
      <c r="DK281" s="123"/>
      <c r="DL281" s="123"/>
      <c r="DM281" s="123"/>
      <c r="DN281" s="123"/>
      <c r="DO281" s="123"/>
      <c r="DP281" s="123"/>
      <c r="DQ281" s="123"/>
    </row>
    <row r="282" spans="1:121" ht="12.75">
      <c r="A282" s="125"/>
      <c r="B282" s="121"/>
      <c r="C282" s="122" t="str">
        <f t="shared" si="12"/>
        <v> --</v>
      </c>
      <c r="D282" s="123"/>
      <c r="E282" s="123"/>
      <c r="F282" s="123"/>
      <c r="G282" s="123"/>
      <c r="H282" s="126" t="str">
        <f t="shared" si="13"/>
        <v>-</v>
      </c>
      <c r="I282" s="126" t="str">
        <f t="shared" si="14"/>
        <v>-</v>
      </c>
      <c r="J282" s="127"/>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c r="AN282" s="123"/>
      <c r="AO282" s="123"/>
      <c r="AP282" s="123"/>
      <c r="AQ282" s="123"/>
      <c r="AR282" s="123"/>
      <c r="AS282" s="123"/>
      <c r="AT282" s="123"/>
      <c r="AU282" s="123"/>
      <c r="AV282" s="123"/>
      <c r="AW282" s="123"/>
      <c r="AX282" s="123"/>
      <c r="AY282" s="123"/>
      <c r="AZ282" s="123"/>
      <c r="BA282" s="123"/>
      <c r="BB282" s="123"/>
      <c r="BC282" s="123"/>
      <c r="BD282" s="123"/>
      <c r="BE282" s="123"/>
      <c r="BF282" s="123"/>
      <c r="BG282" s="123"/>
      <c r="BH282" s="123"/>
      <c r="BI282" s="123"/>
      <c r="BJ282" s="123"/>
      <c r="BK282" s="123"/>
      <c r="BL282" s="123"/>
      <c r="BM282" s="123"/>
      <c r="BN282" s="123"/>
      <c r="BO282" s="123"/>
      <c r="BP282" s="123"/>
      <c r="BQ282" s="123"/>
      <c r="BR282" s="123"/>
      <c r="BS282" s="123"/>
      <c r="BT282" s="123"/>
      <c r="BU282" s="123"/>
      <c r="BV282" s="123"/>
      <c r="BW282" s="123"/>
      <c r="BX282" s="123"/>
      <c r="BY282" s="123"/>
      <c r="BZ282" s="123"/>
      <c r="CA282" s="123"/>
      <c r="CB282" s="123"/>
      <c r="CC282" s="123"/>
      <c r="CD282" s="123"/>
      <c r="CE282" s="123"/>
      <c r="CF282" s="123"/>
      <c r="CG282" s="123"/>
      <c r="CH282" s="123"/>
      <c r="CI282" s="123"/>
      <c r="CJ282" s="123"/>
      <c r="CK282" s="123"/>
      <c r="CL282" s="123"/>
      <c r="CM282" s="123"/>
      <c r="CN282" s="123"/>
      <c r="CO282" s="123"/>
      <c r="CP282" s="123"/>
      <c r="CQ282" s="123"/>
      <c r="CR282" s="123"/>
      <c r="CS282" s="123"/>
      <c r="CT282" s="123"/>
      <c r="CU282" s="123"/>
      <c r="CV282" s="123"/>
      <c r="CW282" s="123"/>
      <c r="CX282" s="123"/>
      <c r="CY282" s="123"/>
      <c r="CZ282" s="123"/>
      <c r="DA282" s="123"/>
      <c r="DB282" s="123"/>
      <c r="DC282" s="123"/>
      <c r="DD282" s="123"/>
      <c r="DE282" s="123"/>
      <c r="DF282" s="123"/>
      <c r="DG282" s="123"/>
      <c r="DH282" s="123"/>
      <c r="DI282" s="123"/>
      <c r="DJ282" s="123"/>
      <c r="DK282" s="123"/>
      <c r="DL282" s="123"/>
      <c r="DM282" s="123"/>
      <c r="DN282" s="123"/>
      <c r="DO282" s="123"/>
      <c r="DP282" s="123"/>
      <c r="DQ282" s="123"/>
    </row>
    <row r="283" spans="1:121" ht="12.75">
      <c r="A283" s="125"/>
      <c r="B283" s="121"/>
      <c r="C283" s="122" t="str">
        <f t="shared" si="12"/>
        <v> --</v>
      </c>
      <c r="D283" s="123"/>
      <c r="E283" s="123"/>
      <c r="F283" s="123"/>
      <c r="G283" s="123"/>
      <c r="H283" s="126" t="str">
        <f t="shared" si="13"/>
        <v>-</v>
      </c>
      <c r="I283" s="126" t="str">
        <f t="shared" si="14"/>
        <v>-</v>
      </c>
      <c r="J283" s="127"/>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c r="AN283" s="123"/>
      <c r="AO283" s="123"/>
      <c r="AP283" s="123"/>
      <c r="AQ283" s="123"/>
      <c r="AR283" s="123"/>
      <c r="AS283" s="123"/>
      <c r="AT283" s="123"/>
      <c r="AU283" s="123"/>
      <c r="AV283" s="123"/>
      <c r="AW283" s="123"/>
      <c r="AX283" s="123"/>
      <c r="AY283" s="123"/>
      <c r="AZ283" s="123"/>
      <c r="BA283" s="123"/>
      <c r="BB283" s="123"/>
      <c r="BC283" s="123"/>
      <c r="BD283" s="123"/>
      <c r="BE283" s="123"/>
      <c r="BF283" s="123"/>
      <c r="BG283" s="123"/>
      <c r="BH283" s="123"/>
      <c r="BI283" s="123"/>
      <c r="BJ283" s="123"/>
      <c r="BK283" s="123"/>
      <c r="BL283" s="123"/>
      <c r="BM283" s="123"/>
      <c r="BN283" s="123"/>
      <c r="BO283" s="123"/>
      <c r="BP283" s="123"/>
      <c r="BQ283" s="123"/>
      <c r="BR283" s="123"/>
      <c r="BS283" s="123"/>
      <c r="BT283" s="123"/>
      <c r="BU283" s="123"/>
      <c r="BV283" s="123"/>
      <c r="BW283" s="123"/>
      <c r="BX283" s="123"/>
      <c r="BY283" s="123"/>
      <c r="BZ283" s="123"/>
      <c r="CA283" s="123"/>
      <c r="CB283" s="123"/>
      <c r="CC283" s="123"/>
      <c r="CD283" s="123"/>
      <c r="CE283" s="123"/>
      <c r="CF283" s="123"/>
      <c r="CG283" s="123"/>
      <c r="CH283" s="123"/>
      <c r="CI283" s="123"/>
      <c r="CJ283" s="123"/>
      <c r="CK283" s="123"/>
      <c r="CL283" s="123"/>
      <c r="CM283" s="123"/>
      <c r="CN283" s="123"/>
      <c r="CO283" s="123"/>
      <c r="CP283" s="123"/>
      <c r="CQ283" s="123"/>
      <c r="CR283" s="123"/>
      <c r="CS283" s="123"/>
      <c r="CT283" s="123"/>
      <c r="CU283" s="123"/>
      <c r="CV283" s="123"/>
      <c r="CW283" s="123"/>
      <c r="CX283" s="123"/>
      <c r="CY283" s="123"/>
      <c r="CZ283" s="123"/>
      <c r="DA283" s="123"/>
      <c r="DB283" s="123"/>
      <c r="DC283" s="123"/>
      <c r="DD283" s="123"/>
      <c r="DE283" s="123"/>
      <c r="DF283" s="123"/>
      <c r="DG283" s="123"/>
      <c r="DH283" s="123"/>
      <c r="DI283" s="123"/>
      <c r="DJ283" s="123"/>
      <c r="DK283" s="123"/>
      <c r="DL283" s="123"/>
      <c r="DM283" s="123"/>
      <c r="DN283" s="123"/>
      <c r="DO283" s="123"/>
      <c r="DP283" s="123"/>
      <c r="DQ283" s="123"/>
    </row>
    <row r="284" spans="1:121" ht="12.75">
      <c r="A284" s="125"/>
      <c r="B284" s="121"/>
      <c r="C284" s="122" t="str">
        <f t="shared" si="12"/>
        <v> --</v>
      </c>
      <c r="D284" s="123"/>
      <c r="E284" s="123"/>
      <c r="F284" s="123"/>
      <c r="G284" s="123"/>
      <c r="H284" s="126" t="str">
        <f t="shared" si="13"/>
        <v>-</v>
      </c>
      <c r="I284" s="126" t="str">
        <f t="shared" si="14"/>
        <v>-</v>
      </c>
      <c r="J284" s="127"/>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c r="AN284" s="123"/>
      <c r="AO284" s="123"/>
      <c r="AP284" s="123"/>
      <c r="AQ284" s="123"/>
      <c r="AR284" s="123"/>
      <c r="AS284" s="123"/>
      <c r="AT284" s="123"/>
      <c r="AU284" s="123"/>
      <c r="AV284" s="123"/>
      <c r="AW284" s="123"/>
      <c r="AX284" s="123"/>
      <c r="AY284" s="123"/>
      <c r="AZ284" s="123"/>
      <c r="BA284" s="123"/>
      <c r="BB284" s="123"/>
      <c r="BC284" s="123"/>
      <c r="BD284" s="123"/>
      <c r="BE284" s="123"/>
      <c r="BF284" s="123"/>
      <c r="BG284" s="123"/>
      <c r="BH284" s="123"/>
      <c r="BI284" s="123"/>
      <c r="BJ284" s="123"/>
      <c r="BK284" s="123"/>
      <c r="BL284" s="123"/>
      <c r="BM284" s="123"/>
      <c r="BN284" s="123"/>
      <c r="BO284" s="123"/>
      <c r="BP284" s="123"/>
      <c r="BQ284" s="123"/>
      <c r="BR284" s="123"/>
      <c r="BS284" s="123"/>
      <c r="BT284" s="123"/>
      <c r="BU284" s="123"/>
      <c r="BV284" s="123"/>
      <c r="BW284" s="123"/>
      <c r="BX284" s="123"/>
      <c r="BY284" s="123"/>
      <c r="BZ284" s="123"/>
      <c r="CA284" s="123"/>
      <c r="CB284" s="123"/>
      <c r="CC284" s="123"/>
      <c r="CD284" s="123"/>
      <c r="CE284" s="123"/>
      <c r="CF284" s="123"/>
      <c r="CG284" s="123"/>
      <c r="CH284" s="123"/>
      <c r="CI284" s="123"/>
      <c r="CJ284" s="123"/>
      <c r="CK284" s="123"/>
      <c r="CL284" s="123"/>
      <c r="CM284" s="123"/>
      <c r="CN284" s="123"/>
      <c r="CO284" s="123"/>
      <c r="CP284" s="123"/>
      <c r="CQ284" s="123"/>
      <c r="CR284" s="123"/>
      <c r="CS284" s="123"/>
      <c r="CT284" s="123"/>
      <c r="CU284" s="123"/>
      <c r="CV284" s="123"/>
      <c r="CW284" s="123"/>
      <c r="CX284" s="123"/>
      <c r="CY284" s="123"/>
      <c r="CZ284" s="123"/>
      <c r="DA284" s="123"/>
      <c r="DB284" s="123"/>
      <c r="DC284" s="123"/>
      <c r="DD284" s="123"/>
      <c r="DE284" s="123"/>
      <c r="DF284" s="123"/>
      <c r="DG284" s="123"/>
      <c r="DH284" s="123"/>
      <c r="DI284" s="123"/>
      <c r="DJ284" s="123"/>
      <c r="DK284" s="123"/>
      <c r="DL284" s="123"/>
      <c r="DM284" s="123"/>
      <c r="DN284" s="123"/>
      <c r="DO284" s="123"/>
      <c r="DP284" s="123"/>
      <c r="DQ284" s="123"/>
    </row>
    <row r="285" spans="1:121" ht="12.75">
      <c r="A285" s="125"/>
      <c r="B285" s="121"/>
      <c r="C285" s="122" t="str">
        <f t="shared" si="12"/>
        <v> --</v>
      </c>
      <c r="D285" s="123"/>
      <c r="E285" s="123"/>
      <c r="F285" s="123"/>
      <c r="G285" s="123"/>
      <c r="H285" s="126" t="str">
        <f t="shared" si="13"/>
        <v>-</v>
      </c>
      <c r="I285" s="126" t="str">
        <f t="shared" si="14"/>
        <v>-</v>
      </c>
      <c r="J285" s="127"/>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c r="AN285" s="123"/>
      <c r="AO285" s="123"/>
      <c r="AP285" s="123"/>
      <c r="AQ285" s="123"/>
      <c r="AR285" s="123"/>
      <c r="AS285" s="123"/>
      <c r="AT285" s="123"/>
      <c r="AU285" s="123"/>
      <c r="AV285" s="123"/>
      <c r="AW285" s="123"/>
      <c r="AX285" s="123"/>
      <c r="AY285" s="123"/>
      <c r="AZ285" s="123"/>
      <c r="BA285" s="123"/>
      <c r="BB285" s="123"/>
      <c r="BC285" s="123"/>
      <c r="BD285" s="123"/>
      <c r="BE285" s="123"/>
      <c r="BF285" s="123"/>
      <c r="BG285" s="123"/>
      <c r="BH285" s="123"/>
      <c r="BI285" s="123"/>
      <c r="BJ285" s="123"/>
      <c r="BK285" s="123"/>
      <c r="BL285" s="123"/>
      <c r="BM285" s="123"/>
      <c r="BN285" s="123"/>
      <c r="BO285" s="123"/>
      <c r="BP285" s="123"/>
      <c r="BQ285" s="123"/>
      <c r="BR285" s="123"/>
      <c r="BS285" s="123"/>
      <c r="BT285" s="123"/>
      <c r="BU285" s="123"/>
      <c r="BV285" s="123"/>
      <c r="BW285" s="123"/>
      <c r="BX285" s="123"/>
      <c r="BY285" s="123"/>
      <c r="BZ285" s="123"/>
      <c r="CA285" s="123"/>
      <c r="CB285" s="123"/>
      <c r="CC285" s="123"/>
      <c r="CD285" s="123"/>
      <c r="CE285" s="123"/>
      <c r="CF285" s="123"/>
      <c r="CG285" s="123"/>
      <c r="CH285" s="123"/>
      <c r="CI285" s="123"/>
      <c r="CJ285" s="123"/>
      <c r="CK285" s="123"/>
      <c r="CL285" s="123"/>
      <c r="CM285" s="123"/>
      <c r="CN285" s="123"/>
      <c r="CO285" s="123"/>
      <c r="CP285" s="123"/>
      <c r="CQ285" s="123"/>
      <c r="CR285" s="123"/>
      <c r="CS285" s="123"/>
      <c r="CT285" s="123"/>
      <c r="CU285" s="123"/>
      <c r="CV285" s="123"/>
      <c r="CW285" s="123"/>
      <c r="CX285" s="123"/>
      <c r="CY285" s="123"/>
      <c r="CZ285" s="123"/>
      <c r="DA285" s="123"/>
      <c r="DB285" s="123"/>
      <c r="DC285" s="123"/>
      <c r="DD285" s="123"/>
      <c r="DE285" s="123"/>
      <c r="DF285" s="123"/>
      <c r="DG285" s="123"/>
      <c r="DH285" s="123"/>
      <c r="DI285" s="123"/>
      <c r="DJ285" s="123"/>
      <c r="DK285" s="123"/>
      <c r="DL285" s="123"/>
      <c r="DM285" s="123"/>
      <c r="DN285" s="123"/>
      <c r="DO285" s="123"/>
      <c r="DP285" s="123"/>
      <c r="DQ285" s="123"/>
    </row>
    <row r="286" spans="1:121" ht="12.75">
      <c r="A286" s="125"/>
      <c r="B286" s="121"/>
      <c r="C286" s="122" t="str">
        <f t="shared" si="12"/>
        <v> --</v>
      </c>
      <c r="D286" s="123"/>
      <c r="E286" s="123"/>
      <c r="F286" s="123"/>
      <c r="G286" s="123"/>
      <c r="H286" s="126" t="str">
        <f t="shared" si="13"/>
        <v>-</v>
      </c>
      <c r="I286" s="126" t="str">
        <f t="shared" si="14"/>
        <v>-</v>
      </c>
      <c r="J286" s="127"/>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c r="AN286" s="123"/>
      <c r="AO286" s="123"/>
      <c r="AP286" s="123"/>
      <c r="AQ286" s="123"/>
      <c r="AR286" s="123"/>
      <c r="AS286" s="123"/>
      <c r="AT286" s="123"/>
      <c r="AU286" s="123"/>
      <c r="AV286" s="123"/>
      <c r="AW286" s="123"/>
      <c r="AX286" s="123"/>
      <c r="AY286" s="123"/>
      <c r="AZ286" s="123"/>
      <c r="BA286" s="123"/>
      <c r="BB286" s="123"/>
      <c r="BC286" s="123"/>
      <c r="BD286" s="123"/>
      <c r="BE286" s="123"/>
      <c r="BF286" s="123"/>
      <c r="BG286" s="123"/>
      <c r="BH286" s="123"/>
      <c r="BI286" s="123"/>
      <c r="BJ286" s="123"/>
      <c r="BK286" s="123"/>
      <c r="BL286" s="123"/>
      <c r="BM286" s="123"/>
      <c r="BN286" s="123"/>
      <c r="BO286" s="123"/>
      <c r="BP286" s="123"/>
      <c r="BQ286" s="123"/>
      <c r="BR286" s="123"/>
      <c r="BS286" s="123"/>
      <c r="BT286" s="123"/>
      <c r="BU286" s="123"/>
      <c r="BV286" s="123"/>
      <c r="BW286" s="123"/>
      <c r="BX286" s="123"/>
      <c r="BY286" s="123"/>
      <c r="BZ286" s="123"/>
      <c r="CA286" s="123"/>
      <c r="CB286" s="123"/>
      <c r="CC286" s="123"/>
      <c r="CD286" s="123"/>
      <c r="CE286" s="123"/>
      <c r="CF286" s="123"/>
      <c r="CG286" s="123"/>
      <c r="CH286" s="123"/>
      <c r="CI286" s="123"/>
      <c r="CJ286" s="123"/>
      <c r="CK286" s="123"/>
      <c r="CL286" s="123"/>
      <c r="CM286" s="123"/>
      <c r="CN286" s="123"/>
      <c r="CO286" s="123"/>
      <c r="CP286" s="123"/>
      <c r="CQ286" s="123"/>
      <c r="CR286" s="123"/>
      <c r="CS286" s="123"/>
      <c r="CT286" s="123"/>
      <c r="CU286" s="123"/>
      <c r="CV286" s="123"/>
      <c r="CW286" s="123"/>
      <c r="CX286" s="123"/>
      <c r="CY286" s="123"/>
      <c r="CZ286" s="123"/>
      <c r="DA286" s="123"/>
      <c r="DB286" s="123"/>
      <c r="DC286" s="123"/>
      <c r="DD286" s="123"/>
      <c r="DE286" s="123"/>
      <c r="DF286" s="123"/>
      <c r="DG286" s="123"/>
      <c r="DH286" s="123"/>
      <c r="DI286" s="123"/>
      <c r="DJ286" s="123"/>
      <c r="DK286" s="123"/>
      <c r="DL286" s="123"/>
      <c r="DM286" s="123"/>
      <c r="DN286" s="123"/>
      <c r="DO286" s="123"/>
      <c r="DP286" s="123"/>
      <c r="DQ286" s="123"/>
    </row>
    <row r="287" spans="1:121" ht="12.75">
      <c r="A287" s="125"/>
      <c r="B287" s="121"/>
      <c r="C287" s="122" t="str">
        <f t="shared" si="12"/>
        <v> --</v>
      </c>
      <c r="D287" s="123"/>
      <c r="E287" s="123"/>
      <c r="F287" s="123"/>
      <c r="G287" s="123"/>
      <c r="H287" s="126" t="str">
        <f t="shared" si="13"/>
        <v>-</v>
      </c>
      <c r="I287" s="126" t="str">
        <f t="shared" si="14"/>
        <v>-</v>
      </c>
      <c r="J287" s="127"/>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c r="AN287" s="123"/>
      <c r="AO287" s="123"/>
      <c r="AP287" s="123"/>
      <c r="AQ287" s="123"/>
      <c r="AR287" s="123"/>
      <c r="AS287" s="123"/>
      <c r="AT287" s="123"/>
      <c r="AU287" s="123"/>
      <c r="AV287" s="123"/>
      <c r="AW287" s="123"/>
      <c r="AX287" s="123"/>
      <c r="AY287" s="123"/>
      <c r="AZ287" s="123"/>
      <c r="BA287" s="123"/>
      <c r="BB287" s="123"/>
      <c r="BC287" s="123"/>
      <c r="BD287" s="123"/>
      <c r="BE287" s="123"/>
      <c r="BF287" s="123"/>
      <c r="BG287" s="123"/>
      <c r="BH287" s="123"/>
      <c r="BI287" s="123"/>
      <c r="BJ287" s="123"/>
      <c r="BK287" s="123"/>
      <c r="BL287" s="123"/>
      <c r="BM287" s="123"/>
      <c r="BN287" s="123"/>
      <c r="BO287" s="123"/>
      <c r="BP287" s="123"/>
      <c r="BQ287" s="123"/>
      <c r="BR287" s="123"/>
      <c r="BS287" s="123"/>
      <c r="BT287" s="123"/>
      <c r="BU287" s="123"/>
      <c r="BV287" s="123"/>
      <c r="BW287" s="123"/>
      <c r="BX287" s="123"/>
      <c r="BY287" s="123"/>
      <c r="BZ287" s="123"/>
      <c r="CA287" s="123"/>
      <c r="CB287" s="123"/>
      <c r="CC287" s="123"/>
      <c r="CD287" s="123"/>
      <c r="CE287" s="123"/>
      <c r="CF287" s="123"/>
      <c r="CG287" s="123"/>
      <c r="CH287" s="123"/>
      <c r="CI287" s="123"/>
      <c r="CJ287" s="123"/>
      <c r="CK287" s="123"/>
      <c r="CL287" s="123"/>
      <c r="CM287" s="123"/>
      <c r="CN287" s="123"/>
      <c r="CO287" s="123"/>
      <c r="CP287" s="123"/>
      <c r="CQ287" s="123"/>
      <c r="CR287" s="123"/>
      <c r="CS287" s="123"/>
      <c r="CT287" s="123"/>
      <c r="CU287" s="123"/>
      <c r="CV287" s="123"/>
      <c r="CW287" s="123"/>
      <c r="CX287" s="123"/>
      <c r="CY287" s="123"/>
      <c r="CZ287" s="123"/>
      <c r="DA287" s="123"/>
      <c r="DB287" s="123"/>
      <c r="DC287" s="123"/>
      <c r="DD287" s="123"/>
      <c r="DE287" s="123"/>
      <c r="DF287" s="123"/>
      <c r="DG287" s="123"/>
      <c r="DH287" s="123"/>
      <c r="DI287" s="123"/>
      <c r="DJ287" s="123"/>
      <c r="DK287" s="123"/>
      <c r="DL287" s="123"/>
      <c r="DM287" s="123"/>
      <c r="DN287" s="123"/>
      <c r="DO287" s="123"/>
      <c r="DP287" s="123"/>
      <c r="DQ287" s="123"/>
    </row>
    <row r="288" spans="1:121" ht="12.75">
      <c r="A288" s="125"/>
      <c r="B288" s="121"/>
      <c r="C288" s="122" t="str">
        <f t="shared" si="12"/>
        <v> --</v>
      </c>
      <c r="D288" s="123"/>
      <c r="E288" s="123"/>
      <c r="F288" s="123"/>
      <c r="G288" s="123"/>
      <c r="H288" s="126" t="str">
        <f t="shared" si="13"/>
        <v>-</v>
      </c>
      <c r="I288" s="126" t="str">
        <f t="shared" si="14"/>
        <v>-</v>
      </c>
      <c r="J288" s="127"/>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c r="AN288" s="123"/>
      <c r="AO288" s="123"/>
      <c r="AP288" s="123"/>
      <c r="AQ288" s="123"/>
      <c r="AR288" s="123"/>
      <c r="AS288" s="123"/>
      <c r="AT288" s="123"/>
      <c r="AU288" s="123"/>
      <c r="AV288" s="123"/>
      <c r="AW288" s="123"/>
      <c r="AX288" s="123"/>
      <c r="AY288" s="123"/>
      <c r="AZ288" s="123"/>
      <c r="BA288" s="123"/>
      <c r="BB288" s="123"/>
      <c r="BC288" s="123"/>
      <c r="BD288" s="123"/>
      <c r="BE288" s="123"/>
      <c r="BF288" s="123"/>
      <c r="BG288" s="123"/>
      <c r="BH288" s="123"/>
      <c r="BI288" s="123"/>
      <c r="BJ288" s="123"/>
      <c r="BK288" s="123"/>
      <c r="BL288" s="123"/>
      <c r="BM288" s="123"/>
      <c r="BN288" s="123"/>
      <c r="BO288" s="123"/>
      <c r="BP288" s="123"/>
      <c r="BQ288" s="123"/>
      <c r="BR288" s="123"/>
      <c r="BS288" s="123"/>
      <c r="BT288" s="123"/>
      <c r="BU288" s="123"/>
      <c r="BV288" s="123"/>
      <c r="BW288" s="123"/>
      <c r="BX288" s="123"/>
      <c r="BY288" s="123"/>
      <c r="BZ288" s="123"/>
      <c r="CA288" s="123"/>
      <c r="CB288" s="123"/>
      <c r="CC288" s="123"/>
      <c r="CD288" s="123"/>
      <c r="CE288" s="123"/>
      <c r="CF288" s="123"/>
      <c r="CG288" s="123"/>
      <c r="CH288" s="123"/>
      <c r="CI288" s="123"/>
      <c r="CJ288" s="123"/>
      <c r="CK288" s="123"/>
      <c r="CL288" s="123"/>
      <c r="CM288" s="123"/>
      <c r="CN288" s="123"/>
      <c r="CO288" s="123"/>
      <c r="CP288" s="123"/>
      <c r="CQ288" s="123"/>
      <c r="CR288" s="123"/>
      <c r="CS288" s="123"/>
      <c r="CT288" s="123"/>
      <c r="CU288" s="123"/>
      <c r="CV288" s="123"/>
      <c r="CW288" s="123"/>
      <c r="CX288" s="123"/>
      <c r="CY288" s="123"/>
      <c r="CZ288" s="123"/>
      <c r="DA288" s="123"/>
      <c r="DB288" s="123"/>
      <c r="DC288" s="123"/>
      <c r="DD288" s="123"/>
      <c r="DE288" s="123"/>
      <c r="DF288" s="123"/>
      <c r="DG288" s="123"/>
      <c r="DH288" s="123"/>
      <c r="DI288" s="123"/>
      <c r="DJ288" s="123"/>
      <c r="DK288" s="123"/>
      <c r="DL288" s="123"/>
      <c r="DM288" s="123"/>
      <c r="DN288" s="123"/>
      <c r="DO288" s="123"/>
      <c r="DP288" s="123"/>
      <c r="DQ288" s="123"/>
    </row>
    <row r="289" spans="1:121" ht="12.75">
      <c r="A289" s="125"/>
      <c r="B289" s="121"/>
      <c r="C289" s="122" t="str">
        <f t="shared" si="12"/>
        <v> --</v>
      </c>
      <c r="D289" s="123"/>
      <c r="E289" s="123"/>
      <c r="F289" s="123"/>
      <c r="G289" s="123"/>
      <c r="H289" s="126" t="str">
        <f t="shared" si="13"/>
        <v>-</v>
      </c>
      <c r="I289" s="126" t="str">
        <f t="shared" si="14"/>
        <v>-</v>
      </c>
      <c r="J289" s="127"/>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c r="AN289" s="123"/>
      <c r="AO289" s="123"/>
      <c r="AP289" s="123"/>
      <c r="AQ289" s="123"/>
      <c r="AR289" s="123"/>
      <c r="AS289" s="123"/>
      <c r="AT289" s="123"/>
      <c r="AU289" s="123"/>
      <c r="AV289" s="123"/>
      <c r="AW289" s="123"/>
      <c r="AX289" s="123"/>
      <c r="AY289" s="123"/>
      <c r="AZ289" s="123"/>
      <c r="BA289" s="123"/>
      <c r="BB289" s="123"/>
      <c r="BC289" s="123"/>
      <c r="BD289" s="123"/>
      <c r="BE289" s="123"/>
      <c r="BF289" s="123"/>
      <c r="BG289" s="123"/>
      <c r="BH289" s="123"/>
      <c r="BI289" s="123"/>
      <c r="BJ289" s="123"/>
      <c r="BK289" s="123"/>
      <c r="BL289" s="123"/>
      <c r="BM289" s="123"/>
      <c r="BN289" s="123"/>
      <c r="BO289" s="123"/>
      <c r="BP289" s="123"/>
      <c r="BQ289" s="123"/>
      <c r="BR289" s="123"/>
      <c r="BS289" s="123"/>
      <c r="BT289" s="123"/>
      <c r="BU289" s="123"/>
      <c r="BV289" s="123"/>
      <c r="BW289" s="123"/>
      <c r="BX289" s="123"/>
      <c r="BY289" s="123"/>
      <c r="BZ289" s="123"/>
      <c r="CA289" s="123"/>
      <c r="CB289" s="123"/>
      <c r="CC289" s="123"/>
      <c r="CD289" s="123"/>
      <c r="CE289" s="123"/>
      <c r="CF289" s="123"/>
      <c r="CG289" s="123"/>
      <c r="CH289" s="123"/>
      <c r="CI289" s="123"/>
      <c r="CJ289" s="123"/>
      <c r="CK289" s="123"/>
      <c r="CL289" s="123"/>
      <c r="CM289" s="123"/>
      <c r="CN289" s="123"/>
      <c r="CO289" s="123"/>
      <c r="CP289" s="123"/>
      <c r="CQ289" s="123"/>
      <c r="CR289" s="123"/>
      <c r="CS289" s="123"/>
      <c r="CT289" s="123"/>
      <c r="CU289" s="123"/>
      <c r="CV289" s="123"/>
      <c r="CW289" s="123"/>
      <c r="CX289" s="123"/>
      <c r="CY289" s="123"/>
      <c r="CZ289" s="123"/>
      <c r="DA289" s="123"/>
      <c r="DB289" s="123"/>
      <c r="DC289" s="123"/>
      <c r="DD289" s="123"/>
      <c r="DE289" s="123"/>
      <c r="DF289" s="123"/>
      <c r="DG289" s="123"/>
      <c r="DH289" s="123"/>
      <c r="DI289" s="123"/>
      <c r="DJ289" s="123"/>
      <c r="DK289" s="123"/>
      <c r="DL289" s="123"/>
      <c r="DM289" s="123"/>
      <c r="DN289" s="123"/>
      <c r="DO289" s="123"/>
      <c r="DP289" s="123"/>
      <c r="DQ289" s="123"/>
    </row>
    <row r="290" spans="1:121" ht="12.75">
      <c r="A290" s="125"/>
      <c r="B290" s="121"/>
      <c r="C290" s="122" t="str">
        <f t="shared" si="12"/>
        <v> --</v>
      </c>
      <c r="D290" s="123"/>
      <c r="E290" s="123"/>
      <c r="F290" s="123"/>
      <c r="G290" s="123"/>
      <c r="H290" s="126" t="str">
        <f t="shared" si="13"/>
        <v>-</v>
      </c>
      <c r="I290" s="126" t="str">
        <f t="shared" si="14"/>
        <v>-</v>
      </c>
      <c r="J290" s="127"/>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c r="AN290" s="123"/>
      <c r="AO290" s="123"/>
      <c r="AP290" s="123"/>
      <c r="AQ290" s="123"/>
      <c r="AR290" s="123"/>
      <c r="AS290" s="123"/>
      <c r="AT290" s="123"/>
      <c r="AU290" s="123"/>
      <c r="AV290" s="123"/>
      <c r="AW290" s="123"/>
      <c r="AX290" s="123"/>
      <c r="AY290" s="123"/>
      <c r="AZ290" s="123"/>
      <c r="BA290" s="123"/>
      <c r="BB290" s="123"/>
      <c r="BC290" s="123"/>
      <c r="BD290" s="123"/>
      <c r="BE290" s="123"/>
      <c r="BF290" s="123"/>
      <c r="BG290" s="123"/>
      <c r="BH290" s="123"/>
      <c r="BI290" s="123"/>
      <c r="BJ290" s="123"/>
      <c r="BK290" s="123"/>
      <c r="BL290" s="123"/>
      <c r="BM290" s="123"/>
      <c r="BN290" s="123"/>
      <c r="BO290" s="123"/>
      <c r="BP290" s="123"/>
      <c r="BQ290" s="123"/>
      <c r="BR290" s="123"/>
      <c r="BS290" s="123"/>
      <c r="BT290" s="123"/>
      <c r="BU290" s="123"/>
      <c r="BV290" s="123"/>
      <c r="BW290" s="123"/>
      <c r="BX290" s="123"/>
      <c r="BY290" s="123"/>
      <c r="BZ290" s="123"/>
      <c r="CA290" s="123"/>
      <c r="CB290" s="123"/>
      <c r="CC290" s="123"/>
      <c r="CD290" s="123"/>
      <c r="CE290" s="123"/>
      <c r="CF290" s="123"/>
      <c r="CG290" s="123"/>
      <c r="CH290" s="123"/>
      <c r="CI290" s="123"/>
      <c r="CJ290" s="123"/>
      <c r="CK290" s="123"/>
      <c r="CL290" s="123"/>
      <c r="CM290" s="123"/>
      <c r="CN290" s="123"/>
      <c r="CO290" s="123"/>
      <c r="CP290" s="123"/>
      <c r="CQ290" s="123"/>
      <c r="CR290" s="123"/>
      <c r="CS290" s="123"/>
      <c r="CT290" s="123"/>
      <c r="CU290" s="123"/>
      <c r="CV290" s="123"/>
      <c r="CW290" s="123"/>
      <c r="CX290" s="123"/>
      <c r="CY290" s="123"/>
      <c r="CZ290" s="123"/>
      <c r="DA290" s="123"/>
      <c r="DB290" s="123"/>
      <c r="DC290" s="123"/>
      <c r="DD290" s="123"/>
      <c r="DE290" s="123"/>
      <c r="DF290" s="123"/>
      <c r="DG290" s="123"/>
      <c r="DH290" s="123"/>
      <c r="DI290" s="123"/>
      <c r="DJ290" s="123"/>
      <c r="DK290" s="123"/>
      <c r="DL290" s="123"/>
      <c r="DM290" s="123"/>
      <c r="DN290" s="123"/>
      <c r="DO290" s="123"/>
      <c r="DP290" s="123"/>
      <c r="DQ290" s="123"/>
    </row>
    <row r="291" spans="1:121" ht="12.75">
      <c r="A291" s="125"/>
      <c r="B291" s="121"/>
      <c r="C291" s="122" t="str">
        <f t="shared" si="12"/>
        <v> --</v>
      </c>
      <c r="D291" s="123"/>
      <c r="E291" s="123"/>
      <c r="F291" s="123"/>
      <c r="G291" s="123"/>
      <c r="H291" s="126" t="str">
        <f t="shared" si="13"/>
        <v>-</v>
      </c>
      <c r="I291" s="126" t="str">
        <f t="shared" si="14"/>
        <v>-</v>
      </c>
      <c r="J291" s="127"/>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c r="AN291" s="123"/>
      <c r="AO291" s="123"/>
      <c r="AP291" s="123"/>
      <c r="AQ291" s="123"/>
      <c r="AR291" s="123"/>
      <c r="AS291" s="123"/>
      <c r="AT291" s="123"/>
      <c r="AU291" s="123"/>
      <c r="AV291" s="123"/>
      <c r="AW291" s="123"/>
      <c r="AX291" s="123"/>
      <c r="AY291" s="123"/>
      <c r="AZ291" s="123"/>
      <c r="BA291" s="123"/>
      <c r="BB291" s="123"/>
      <c r="BC291" s="123"/>
      <c r="BD291" s="123"/>
      <c r="BE291" s="123"/>
      <c r="BF291" s="123"/>
      <c r="BG291" s="123"/>
      <c r="BH291" s="123"/>
      <c r="BI291" s="123"/>
      <c r="BJ291" s="123"/>
      <c r="BK291" s="123"/>
      <c r="BL291" s="123"/>
      <c r="BM291" s="123"/>
      <c r="BN291" s="123"/>
      <c r="BO291" s="123"/>
      <c r="BP291" s="123"/>
      <c r="BQ291" s="123"/>
      <c r="BR291" s="123"/>
      <c r="BS291" s="123"/>
      <c r="BT291" s="123"/>
      <c r="BU291" s="123"/>
      <c r="BV291" s="123"/>
      <c r="BW291" s="123"/>
      <c r="BX291" s="123"/>
      <c r="BY291" s="123"/>
      <c r="BZ291" s="123"/>
      <c r="CA291" s="123"/>
      <c r="CB291" s="123"/>
      <c r="CC291" s="123"/>
      <c r="CD291" s="123"/>
      <c r="CE291" s="123"/>
      <c r="CF291" s="123"/>
      <c r="CG291" s="123"/>
      <c r="CH291" s="123"/>
      <c r="CI291" s="123"/>
      <c r="CJ291" s="123"/>
      <c r="CK291" s="123"/>
      <c r="CL291" s="123"/>
      <c r="CM291" s="123"/>
      <c r="CN291" s="123"/>
      <c r="CO291" s="123"/>
      <c r="CP291" s="123"/>
      <c r="CQ291" s="123"/>
      <c r="CR291" s="123"/>
      <c r="CS291" s="123"/>
      <c r="CT291" s="123"/>
      <c r="CU291" s="123"/>
      <c r="CV291" s="123"/>
      <c r="CW291" s="123"/>
      <c r="CX291" s="123"/>
      <c r="CY291" s="123"/>
      <c r="CZ291" s="123"/>
      <c r="DA291" s="123"/>
      <c r="DB291" s="123"/>
      <c r="DC291" s="123"/>
      <c r="DD291" s="123"/>
      <c r="DE291" s="123"/>
      <c r="DF291" s="123"/>
      <c r="DG291" s="123"/>
      <c r="DH291" s="123"/>
      <c r="DI291" s="123"/>
      <c r="DJ291" s="123"/>
      <c r="DK291" s="123"/>
      <c r="DL291" s="123"/>
      <c r="DM291" s="123"/>
      <c r="DN291" s="123"/>
      <c r="DO291" s="123"/>
      <c r="DP291" s="123"/>
      <c r="DQ291" s="123"/>
    </row>
    <row r="292" spans="1:121" ht="12.75">
      <c r="A292" s="125"/>
      <c r="B292" s="121"/>
      <c r="C292" s="122" t="str">
        <f t="shared" si="12"/>
        <v> --</v>
      </c>
      <c r="D292" s="123"/>
      <c r="E292" s="123"/>
      <c r="F292" s="123"/>
      <c r="G292" s="123"/>
      <c r="H292" s="126" t="str">
        <f t="shared" si="13"/>
        <v>-</v>
      </c>
      <c r="I292" s="126" t="str">
        <f t="shared" si="14"/>
        <v>-</v>
      </c>
      <c r="J292" s="127"/>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c r="AN292" s="123"/>
      <c r="AO292" s="123"/>
      <c r="AP292" s="123"/>
      <c r="AQ292" s="123"/>
      <c r="AR292" s="123"/>
      <c r="AS292" s="123"/>
      <c r="AT292" s="123"/>
      <c r="AU292" s="123"/>
      <c r="AV292" s="123"/>
      <c r="AW292" s="123"/>
      <c r="AX292" s="123"/>
      <c r="AY292" s="123"/>
      <c r="AZ292" s="123"/>
      <c r="BA292" s="123"/>
      <c r="BB292" s="123"/>
      <c r="BC292" s="123"/>
      <c r="BD292" s="123"/>
      <c r="BE292" s="123"/>
      <c r="BF292" s="123"/>
      <c r="BG292" s="123"/>
      <c r="BH292" s="123"/>
      <c r="BI292" s="123"/>
      <c r="BJ292" s="123"/>
      <c r="BK292" s="123"/>
      <c r="BL292" s="123"/>
      <c r="BM292" s="123"/>
      <c r="BN292" s="123"/>
      <c r="BO292" s="123"/>
      <c r="BP292" s="123"/>
      <c r="BQ292" s="123"/>
      <c r="BR292" s="123"/>
      <c r="BS292" s="123"/>
      <c r="BT292" s="123"/>
      <c r="BU292" s="123"/>
      <c r="BV292" s="123"/>
      <c r="BW292" s="123"/>
      <c r="BX292" s="123"/>
      <c r="BY292" s="123"/>
      <c r="BZ292" s="123"/>
      <c r="CA292" s="123"/>
      <c r="CB292" s="123"/>
      <c r="CC292" s="123"/>
      <c r="CD292" s="123"/>
      <c r="CE292" s="123"/>
      <c r="CF292" s="123"/>
      <c r="CG292" s="123"/>
      <c r="CH292" s="123"/>
      <c r="CI292" s="123"/>
      <c r="CJ292" s="123"/>
      <c r="CK292" s="123"/>
      <c r="CL292" s="123"/>
      <c r="CM292" s="123"/>
      <c r="CN292" s="123"/>
      <c r="CO292" s="123"/>
      <c r="CP292" s="123"/>
      <c r="CQ292" s="123"/>
      <c r="CR292" s="123"/>
      <c r="CS292" s="123"/>
      <c r="CT292" s="123"/>
      <c r="CU292" s="123"/>
      <c r="CV292" s="123"/>
      <c r="CW292" s="123"/>
      <c r="CX292" s="123"/>
      <c r="CY292" s="123"/>
      <c r="CZ292" s="123"/>
      <c r="DA292" s="123"/>
      <c r="DB292" s="123"/>
      <c r="DC292" s="123"/>
      <c r="DD292" s="123"/>
      <c r="DE292" s="123"/>
      <c r="DF292" s="123"/>
      <c r="DG292" s="123"/>
      <c r="DH292" s="123"/>
      <c r="DI292" s="123"/>
      <c r="DJ292" s="123"/>
      <c r="DK292" s="123"/>
      <c r="DL292" s="123"/>
      <c r="DM292" s="123"/>
      <c r="DN292" s="123"/>
      <c r="DO292" s="123"/>
      <c r="DP292" s="123"/>
      <c r="DQ292" s="123"/>
    </row>
    <row r="293" spans="1:121" ht="12.75">
      <c r="A293" s="125"/>
      <c r="B293" s="121"/>
      <c r="C293" s="122" t="str">
        <f t="shared" si="12"/>
        <v> --</v>
      </c>
      <c r="D293" s="123"/>
      <c r="E293" s="123"/>
      <c r="F293" s="123"/>
      <c r="G293" s="123"/>
      <c r="H293" s="126" t="str">
        <f t="shared" si="13"/>
        <v>-</v>
      </c>
      <c r="I293" s="126" t="str">
        <f t="shared" si="14"/>
        <v>-</v>
      </c>
      <c r="J293" s="127"/>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c r="AN293" s="123"/>
      <c r="AO293" s="123"/>
      <c r="AP293" s="123"/>
      <c r="AQ293" s="123"/>
      <c r="AR293" s="123"/>
      <c r="AS293" s="123"/>
      <c r="AT293" s="123"/>
      <c r="AU293" s="123"/>
      <c r="AV293" s="123"/>
      <c r="AW293" s="123"/>
      <c r="AX293" s="123"/>
      <c r="AY293" s="123"/>
      <c r="AZ293" s="123"/>
      <c r="BA293" s="123"/>
      <c r="BB293" s="123"/>
      <c r="BC293" s="123"/>
      <c r="BD293" s="123"/>
      <c r="BE293" s="123"/>
      <c r="BF293" s="123"/>
      <c r="BG293" s="123"/>
      <c r="BH293" s="123"/>
      <c r="BI293" s="123"/>
      <c r="BJ293" s="123"/>
      <c r="BK293" s="123"/>
      <c r="BL293" s="123"/>
      <c r="BM293" s="123"/>
      <c r="BN293" s="123"/>
      <c r="BO293" s="123"/>
      <c r="BP293" s="123"/>
      <c r="BQ293" s="123"/>
      <c r="BR293" s="123"/>
      <c r="BS293" s="123"/>
      <c r="BT293" s="123"/>
      <c r="BU293" s="123"/>
      <c r="BV293" s="123"/>
      <c r="BW293" s="123"/>
      <c r="BX293" s="123"/>
      <c r="BY293" s="123"/>
      <c r="BZ293" s="123"/>
      <c r="CA293" s="123"/>
      <c r="CB293" s="123"/>
      <c r="CC293" s="123"/>
      <c r="CD293" s="123"/>
      <c r="CE293" s="123"/>
      <c r="CF293" s="123"/>
      <c r="CG293" s="123"/>
      <c r="CH293" s="123"/>
      <c r="CI293" s="123"/>
      <c r="CJ293" s="123"/>
      <c r="CK293" s="123"/>
      <c r="CL293" s="123"/>
      <c r="CM293" s="123"/>
      <c r="CN293" s="123"/>
      <c r="CO293" s="123"/>
      <c r="CP293" s="123"/>
      <c r="CQ293" s="123"/>
      <c r="CR293" s="123"/>
      <c r="CS293" s="123"/>
      <c r="CT293" s="123"/>
      <c r="CU293" s="123"/>
      <c r="CV293" s="123"/>
      <c r="CW293" s="123"/>
      <c r="CX293" s="123"/>
      <c r="CY293" s="123"/>
      <c r="CZ293" s="123"/>
      <c r="DA293" s="123"/>
      <c r="DB293" s="123"/>
      <c r="DC293" s="123"/>
      <c r="DD293" s="123"/>
      <c r="DE293" s="123"/>
      <c r="DF293" s="123"/>
      <c r="DG293" s="123"/>
      <c r="DH293" s="123"/>
      <c r="DI293" s="123"/>
      <c r="DJ293" s="123"/>
      <c r="DK293" s="123"/>
      <c r="DL293" s="123"/>
      <c r="DM293" s="123"/>
      <c r="DN293" s="123"/>
      <c r="DO293" s="123"/>
      <c r="DP293" s="123"/>
      <c r="DQ293" s="123"/>
    </row>
    <row r="294" spans="1:121" ht="12.75">
      <c r="A294" s="125"/>
      <c r="B294" s="121"/>
      <c r="C294" s="122" t="str">
        <f t="shared" si="12"/>
        <v> --</v>
      </c>
      <c r="D294" s="123"/>
      <c r="E294" s="123"/>
      <c r="F294" s="123"/>
      <c r="G294" s="123"/>
      <c r="H294" s="126" t="str">
        <f t="shared" si="13"/>
        <v>-</v>
      </c>
      <c r="I294" s="126" t="str">
        <f t="shared" si="14"/>
        <v>-</v>
      </c>
      <c r="J294" s="127"/>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c r="AN294" s="123"/>
      <c r="AO294" s="123"/>
      <c r="AP294" s="123"/>
      <c r="AQ294" s="123"/>
      <c r="AR294" s="123"/>
      <c r="AS294" s="123"/>
      <c r="AT294" s="123"/>
      <c r="AU294" s="123"/>
      <c r="AV294" s="123"/>
      <c r="AW294" s="123"/>
      <c r="AX294" s="123"/>
      <c r="AY294" s="123"/>
      <c r="AZ294" s="123"/>
      <c r="BA294" s="123"/>
      <c r="BB294" s="123"/>
      <c r="BC294" s="123"/>
      <c r="BD294" s="123"/>
      <c r="BE294" s="123"/>
      <c r="BF294" s="123"/>
      <c r="BG294" s="123"/>
      <c r="BH294" s="123"/>
      <c r="BI294" s="123"/>
      <c r="BJ294" s="123"/>
      <c r="BK294" s="123"/>
      <c r="BL294" s="123"/>
      <c r="BM294" s="123"/>
      <c r="BN294" s="123"/>
      <c r="BO294" s="123"/>
      <c r="BP294" s="123"/>
      <c r="BQ294" s="123"/>
      <c r="BR294" s="123"/>
      <c r="BS294" s="123"/>
      <c r="BT294" s="123"/>
      <c r="BU294" s="123"/>
      <c r="BV294" s="123"/>
      <c r="BW294" s="123"/>
      <c r="BX294" s="123"/>
      <c r="BY294" s="123"/>
      <c r="BZ294" s="123"/>
      <c r="CA294" s="123"/>
      <c r="CB294" s="123"/>
      <c r="CC294" s="123"/>
      <c r="CD294" s="123"/>
      <c r="CE294" s="123"/>
      <c r="CF294" s="123"/>
      <c r="CG294" s="123"/>
      <c r="CH294" s="123"/>
      <c r="CI294" s="123"/>
      <c r="CJ294" s="123"/>
      <c r="CK294" s="123"/>
      <c r="CL294" s="123"/>
      <c r="CM294" s="123"/>
      <c r="CN294" s="123"/>
      <c r="CO294" s="123"/>
      <c r="CP294" s="123"/>
      <c r="CQ294" s="123"/>
      <c r="CR294" s="123"/>
      <c r="CS294" s="123"/>
      <c r="CT294" s="123"/>
      <c r="CU294" s="123"/>
      <c r="CV294" s="123"/>
      <c r="CW294" s="123"/>
      <c r="CX294" s="123"/>
      <c r="CY294" s="123"/>
      <c r="CZ294" s="123"/>
      <c r="DA294" s="123"/>
      <c r="DB294" s="123"/>
      <c r="DC294" s="123"/>
      <c r="DD294" s="123"/>
      <c r="DE294" s="123"/>
      <c r="DF294" s="123"/>
      <c r="DG294" s="123"/>
      <c r="DH294" s="123"/>
      <c r="DI294" s="123"/>
      <c r="DJ294" s="123"/>
      <c r="DK294" s="123"/>
      <c r="DL294" s="123"/>
      <c r="DM294" s="123"/>
      <c r="DN294" s="123"/>
      <c r="DO294" s="123"/>
      <c r="DP294" s="123"/>
      <c r="DQ294" s="123"/>
    </row>
    <row r="295" spans="1:121" ht="12.75">
      <c r="A295" s="125"/>
      <c r="B295" s="121"/>
      <c r="C295" s="122" t="str">
        <f t="shared" si="12"/>
        <v> --</v>
      </c>
      <c r="D295" s="123"/>
      <c r="E295" s="123"/>
      <c r="F295" s="123"/>
      <c r="G295" s="123"/>
      <c r="H295" s="126" t="str">
        <f t="shared" si="13"/>
        <v>-</v>
      </c>
      <c r="I295" s="126" t="str">
        <f t="shared" si="14"/>
        <v>-</v>
      </c>
      <c r="J295" s="127"/>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c r="AN295" s="123"/>
      <c r="AO295" s="123"/>
      <c r="AP295" s="123"/>
      <c r="AQ295" s="123"/>
      <c r="AR295" s="123"/>
      <c r="AS295" s="123"/>
      <c r="AT295" s="123"/>
      <c r="AU295" s="123"/>
      <c r="AV295" s="123"/>
      <c r="AW295" s="123"/>
      <c r="AX295" s="123"/>
      <c r="AY295" s="123"/>
      <c r="AZ295" s="123"/>
      <c r="BA295" s="123"/>
      <c r="BB295" s="123"/>
      <c r="BC295" s="123"/>
      <c r="BD295" s="123"/>
      <c r="BE295" s="123"/>
      <c r="BF295" s="123"/>
      <c r="BG295" s="123"/>
      <c r="BH295" s="123"/>
      <c r="BI295" s="123"/>
      <c r="BJ295" s="123"/>
      <c r="BK295" s="123"/>
      <c r="BL295" s="123"/>
      <c r="BM295" s="123"/>
      <c r="BN295" s="123"/>
      <c r="BO295" s="123"/>
      <c r="BP295" s="123"/>
      <c r="BQ295" s="123"/>
      <c r="BR295" s="123"/>
      <c r="BS295" s="123"/>
      <c r="BT295" s="123"/>
      <c r="BU295" s="123"/>
      <c r="BV295" s="123"/>
      <c r="BW295" s="123"/>
      <c r="BX295" s="123"/>
      <c r="BY295" s="123"/>
      <c r="BZ295" s="123"/>
      <c r="CA295" s="123"/>
      <c r="CB295" s="123"/>
      <c r="CC295" s="123"/>
      <c r="CD295" s="123"/>
      <c r="CE295" s="123"/>
      <c r="CF295" s="123"/>
      <c r="CG295" s="123"/>
      <c r="CH295" s="123"/>
      <c r="CI295" s="123"/>
      <c r="CJ295" s="123"/>
      <c r="CK295" s="123"/>
      <c r="CL295" s="123"/>
      <c r="CM295" s="123"/>
      <c r="CN295" s="123"/>
      <c r="CO295" s="123"/>
      <c r="CP295" s="123"/>
      <c r="CQ295" s="123"/>
      <c r="CR295" s="123"/>
      <c r="CS295" s="123"/>
      <c r="CT295" s="123"/>
      <c r="CU295" s="123"/>
      <c r="CV295" s="123"/>
      <c r="CW295" s="123"/>
      <c r="CX295" s="123"/>
      <c r="CY295" s="123"/>
      <c r="CZ295" s="123"/>
      <c r="DA295" s="123"/>
      <c r="DB295" s="123"/>
      <c r="DC295" s="123"/>
      <c r="DD295" s="123"/>
      <c r="DE295" s="123"/>
      <c r="DF295" s="123"/>
      <c r="DG295" s="123"/>
      <c r="DH295" s="123"/>
      <c r="DI295" s="123"/>
      <c r="DJ295" s="123"/>
      <c r="DK295" s="123"/>
      <c r="DL295" s="123"/>
      <c r="DM295" s="123"/>
      <c r="DN295" s="123"/>
      <c r="DO295" s="123"/>
      <c r="DP295" s="123"/>
      <c r="DQ295" s="123"/>
    </row>
    <row r="296" spans="1:121" ht="12.75">
      <c r="A296" s="125"/>
      <c r="B296" s="121"/>
      <c r="C296" s="122" t="str">
        <f t="shared" si="12"/>
        <v> --</v>
      </c>
      <c r="D296" s="123"/>
      <c r="E296" s="123"/>
      <c r="F296" s="123"/>
      <c r="G296" s="123"/>
      <c r="H296" s="126" t="str">
        <f t="shared" si="13"/>
        <v>-</v>
      </c>
      <c r="I296" s="126" t="str">
        <f t="shared" si="14"/>
        <v>-</v>
      </c>
      <c r="J296" s="127"/>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c r="AN296" s="123"/>
      <c r="AO296" s="123"/>
      <c r="AP296" s="123"/>
      <c r="AQ296" s="123"/>
      <c r="AR296" s="123"/>
      <c r="AS296" s="123"/>
      <c r="AT296" s="123"/>
      <c r="AU296" s="123"/>
      <c r="AV296" s="123"/>
      <c r="AW296" s="123"/>
      <c r="AX296" s="123"/>
      <c r="AY296" s="123"/>
      <c r="AZ296" s="123"/>
      <c r="BA296" s="123"/>
      <c r="BB296" s="123"/>
      <c r="BC296" s="123"/>
      <c r="BD296" s="123"/>
      <c r="BE296" s="123"/>
      <c r="BF296" s="123"/>
      <c r="BG296" s="123"/>
      <c r="BH296" s="123"/>
      <c r="BI296" s="123"/>
      <c r="BJ296" s="123"/>
      <c r="BK296" s="123"/>
      <c r="BL296" s="123"/>
      <c r="BM296" s="123"/>
      <c r="BN296" s="123"/>
      <c r="BO296" s="123"/>
      <c r="BP296" s="123"/>
      <c r="BQ296" s="123"/>
      <c r="BR296" s="123"/>
      <c r="BS296" s="123"/>
      <c r="BT296" s="123"/>
      <c r="BU296" s="123"/>
      <c r="BV296" s="123"/>
      <c r="BW296" s="123"/>
      <c r="BX296" s="123"/>
      <c r="BY296" s="123"/>
      <c r="BZ296" s="123"/>
      <c r="CA296" s="123"/>
      <c r="CB296" s="123"/>
      <c r="CC296" s="123"/>
      <c r="CD296" s="123"/>
      <c r="CE296" s="123"/>
      <c r="CF296" s="123"/>
      <c r="CG296" s="123"/>
      <c r="CH296" s="123"/>
      <c r="CI296" s="123"/>
      <c r="CJ296" s="123"/>
      <c r="CK296" s="123"/>
      <c r="CL296" s="123"/>
      <c r="CM296" s="123"/>
      <c r="CN296" s="123"/>
      <c r="CO296" s="123"/>
      <c r="CP296" s="123"/>
      <c r="CQ296" s="123"/>
      <c r="CR296" s="123"/>
      <c r="CS296" s="123"/>
      <c r="CT296" s="123"/>
      <c r="CU296" s="123"/>
      <c r="CV296" s="123"/>
      <c r="CW296" s="123"/>
      <c r="CX296" s="123"/>
      <c r="CY296" s="123"/>
      <c r="CZ296" s="123"/>
      <c r="DA296" s="123"/>
      <c r="DB296" s="123"/>
      <c r="DC296" s="123"/>
      <c r="DD296" s="123"/>
      <c r="DE296" s="123"/>
      <c r="DF296" s="123"/>
      <c r="DG296" s="123"/>
      <c r="DH296" s="123"/>
      <c r="DI296" s="123"/>
      <c r="DJ296" s="123"/>
      <c r="DK296" s="123"/>
      <c r="DL296" s="123"/>
      <c r="DM296" s="123"/>
      <c r="DN296" s="123"/>
      <c r="DO296" s="123"/>
      <c r="DP296" s="123"/>
      <c r="DQ296" s="123"/>
    </row>
    <row r="297" spans="1:121" ht="12.75">
      <c r="A297" s="125"/>
      <c r="B297" s="121"/>
      <c r="C297" s="122" t="str">
        <f t="shared" si="12"/>
        <v> --</v>
      </c>
      <c r="D297" s="123"/>
      <c r="E297" s="123"/>
      <c r="F297" s="123"/>
      <c r="G297" s="123"/>
      <c r="H297" s="126" t="str">
        <f t="shared" si="13"/>
        <v>-</v>
      </c>
      <c r="I297" s="126" t="str">
        <f t="shared" si="14"/>
        <v>-</v>
      </c>
      <c r="J297" s="127"/>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c r="AN297" s="123"/>
      <c r="AO297" s="123"/>
      <c r="AP297" s="123"/>
      <c r="AQ297" s="123"/>
      <c r="AR297" s="123"/>
      <c r="AS297" s="123"/>
      <c r="AT297" s="123"/>
      <c r="AU297" s="123"/>
      <c r="AV297" s="123"/>
      <c r="AW297" s="123"/>
      <c r="AX297" s="123"/>
      <c r="AY297" s="123"/>
      <c r="AZ297" s="123"/>
      <c r="BA297" s="123"/>
      <c r="BB297" s="123"/>
      <c r="BC297" s="123"/>
      <c r="BD297" s="123"/>
      <c r="BE297" s="123"/>
      <c r="BF297" s="123"/>
      <c r="BG297" s="123"/>
      <c r="BH297" s="123"/>
      <c r="BI297" s="123"/>
      <c r="BJ297" s="123"/>
      <c r="BK297" s="123"/>
      <c r="BL297" s="123"/>
      <c r="BM297" s="123"/>
      <c r="BN297" s="123"/>
      <c r="BO297" s="123"/>
      <c r="BP297" s="123"/>
      <c r="BQ297" s="123"/>
      <c r="BR297" s="123"/>
      <c r="BS297" s="123"/>
      <c r="BT297" s="123"/>
      <c r="BU297" s="123"/>
      <c r="BV297" s="123"/>
      <c r="BW297" s="123"/>
      <c r="BX297" s="123"/>
      <c r="BY297" s="123"/>
      <c r="BZ297" s="123"/>
      <c r="CA297" s="123"/>
      <c r="CB297" s="123"/>
      <c r="CC297" s="123"/>
      <c r="CD297" s="123"/>
      <c r="CE297" s="123"/>
      <c r="CF297" s="123"/>
      <c r="CG297" s="123"/>
      <c r="CH297" s="123"/>
      <c r="CI297" s="123"/>
      <c r="CJ297" s="123"/>
      <c r="CK297" s="123"/>
      <c r="CL297" s="123"/>
      <c r="CM297" s="123"/>
      <c r="CN297" s="123"/>
      <c r="CO297" s="123"/>
      <c r="CP297" s="123"/>
      <c r="CQ297" s="123"/>
      <c r="CR297" s="123"/>
      <c r="CS297" s="123"/>
      <c r="CT297" s="123"/>
      <c r="CU297" s="123"/>
      <c r="CV297" s="123"/>
      <c r="CW297" s="123"/>
      <c r="CX297" s="123"/>
      <c r="CY297" s="123"/>
      <c r="CZ297" s="123"/>
      <c r="DA297" s="123"/>
      <c r="DB297" s="123"/>
      <c r="DC297" s="123"/>
      <c r="DD297" s="123"/>
      <c r="DE297" s="123"/>
      <c r="DF297" s="123"/>
      <c r="DG297" s="123"/>
      <c r="DH297" s="123"/>
      <c r="DI297" s="123"/>
      <c r="DJ297" s="123"/>
      <c r="DK297" s="123"/>
      <c r="DL297" s="123"/>
      <c r="DM297" s="123"/>
      <c r="DN297" s="123"/>
      <c r="DO297" s="123"/>
      <c r="DP297" s="123"/>
      <c r="DQ297" s="123"/>
    </row>
    <row r="298" spans="1:121" ht="12.75">
      <c r="A298" s="125"/>
      <c r="B298" s="121"/>
      <c r="C298" s="122" t="str">
        <f t="shared" si="12"/>
        <v> --</v>
      </c>
      <c r="D298" s="123"/>
      <c r="E298" s="123"/>
      <c r="F298" s="123"/>
      <c r="G298" s="123"/>
      <c r="H298" s="126" t="str">
        <f t="shared" si="13"/>
        <v>-</v>
      </c>
      <c r="I298" s="126" t="str">
        <f t="shared" si="14"/>
        <v>-</v>
      </c>
      <c r="J298" s="127"/>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c r="AN298" s="123"/>
      <c r="AO298" s="123"/>
      <c r="AP298" s="123"/>
      <c r="AQ298" s="123"/>
      <c r="AR298" s="123"/>
      <c r="AS298" s="123"/>
      <c r="AT298" s="123"/>
      <c r="AU298" s="123"/>
      <c r="AV298" s="123"/>
      <c r="AW298" s="123"/>
      <c r="AX298" s="123"/>
      <c r="AY298" s="123"/>
      <c r="AZ298" s="123"/>
      <c r="BA298" s="123"/>
      <c r="BB298" s="123"/>
      <c r="BC298" s="123"/>
      <c r="BD298" s="123"/>
      <c r="BE298" s="123"/>
      <c r="BF298" s="123"/>
      <c r="BG298" s="123"/>
      <c r="BH298" s="123"/>
      <c r="BI298" s="123"/>
      <c r="BJ298" s="123"/>
      <c r="BK298" s="123"/>
      <c r="BL298" s="123"/>
      <c r="BM298" s="123"/>
      <c r="BN298" s="123"/>
      <c r="BO298" s="123"/>
      <c r="BP298" s="123"/>
      <c r="BQ298" s="123"/>
      <c r="BR298" s="123"/>
      <c r="BS298" s="123"/>
      <c r="BT298" s="123"/>
      <c r="BU298" s="123"/>
      <c r="BV298" s="123"/>
      <c r="BW298" s="123"/>
      <c r="BX298" s="123"/>
      <c r="BY298" s="123"/>
      <c r="BZ298" s="123"/>
      <c r="CA298" s="123"/>
      <c r="CB298" s="123"/>
      <c r="CC298" s="123"/>
      <c r="CD298" s="123"/>
      <c r="CE298" s="123"/>
      <c r="CF298" s="123"/>
      <c r="CG298" s="123"/>
      <c r="CH298" s="123"/>
      <c r="CI298" s="123"/>
      <c r="CJ298" s="123"/>
      <c r="CK298" s="123"/>
      <c r="CL298" s="123"/>
      <c r="CM298" s="123"/>
      <c r="CN298" s="123"/>
      <c r="CO298" s="123"/>
      <c r="CP298" s="123"/>
      <c r="CQ298" s="123"/>
      <c r="CR298" s="123"/>
      <c r="CS298" s="123"/>
      <c r="CT298" s="123"/>
      <c r="CU298" s="123"/>
      <c r="CV298" s="123"/>
      <c r="CW298" s="123"/>
      <c r="CX298" s="123"/>
      <c r="CY298" s="123"/>
      <c r="CZ298" s="123"/>
      <c r="DA298" s="123"/>
      <c r="DB298" s="123"/>
      <c r="DC298" s="123"/>
      <c r="DD298" s="123"/>
      <c r="DE298" s="123"/>
      <c r="DF298" s="123"/>
      <c r="DG298" s="123"/>
      <c r="DH298" s="123"/>
      <c r="DI298" s="123"/>
      <c r="DJ298" s="123"/>
      <c r="DK298" s="123"/>
      <c r="DL298" s="123"/>
      <c r="DM298" s="123"/>
      <c r="DN298" s="123"/>
      <c r="DO298" s="123"/>
      <c r="DP298" s="123"/>
      <c r="DQ298" s="123"/>
    </row>
    <row r="299" spans="1:121" ht="12.75">
      <c r="A299" s="125"/>
      <c r="B299" s="121"/>
      <c r="C299" s="122" t="str">
        <f t="shared" si="12"/>
        <v> --</v>
      </c>
      <c r="D299" s="123"/>
      <c r="E299" s="123"/>
      <c r="F299" s="123"/>
      <c r="G299" s="123"/>
      <c r="H299" s="126" t="str">
        <f t="shared" si="13"/>
        <v>-</v>
      </c>
      <c r="I299" s="126" t="str">
        <f t="shared" si="14"/>
        <v>-</v>
      </c>
      <c r="J299" s="127"/>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c r="AN299" s="123"/>
      <c r="AO299" s="123"/>
      <c r="AP299" s="123"/>
      <c r="AQ299" s="123"/>
      <c r="AR299" s="123"/>
      <c r="AS299" s="123"/>
      <c r="AT299" s="123"/>
      <c r="AU299" s="123"/>
      <c r="AV299" s="123"/>
      <c r="AW299" s="123"/>
      <c r="AX299" s="123"/>
      <c r="AY299" s="123"/>
      <c r="AZ299" s="123"/>
      <c r="BA299" s="123"/>
      <c r="BB299" s="123"/>
      <c r="BC299" s="123"/>
      <c r="BD299" s="123"/>
      <c r="BE299" s="123"/>
      <c r="BF299" s="123"/>
      <c r="BG299" s="123"/>
      <c r="BH299" s="123"/>
      <c r="BI299" s="123"/>
      <c r="BJ299" s="123"/>
      <c r="BK299" s="123"/>
      <c r="BL299" s="123"/>
      <c r="BM299" s="123"/>
      <c r="BN299" s="123"/>
      <c r="BO299" s="123"/>
      <c r="BP299" s="123"/>
      <c r="BQ299" s="123"/>
      <c r="BR299" s="123"/>
      <c r="BS299" s="123"/>
      <c r="BT299" s="123"/>
      <c r="BU299" s="123"/>
      <c r="BV299" s="123"/>
      <c r="BW299" s="123"/>
      <c r="BX299" s="123"/>
      <c r="BY299" s="123"/>
      <c r="BZ299" s="123"/>
      <c r="CA299" s="123"/>
      <c r="CB299" s="123"/>
      <c r="CC299" s="123"/>
      <c r="CD299" s="123"/>
      <c r="CE299" s="123"/>
      <c r="CF299" s="123"/>
      <c r="CG299" s="123"/>
      <c r="CH299" s="123"/>
      <c r="CI299" s="123"/>
      <c r="CJ299" s="123"/>
      <c r="CK299" s="123"/>
      <c r="CL299" s="123"/>
      <c r="CM299" s="123"/>
      <c r="CN299" s="123"/>
      <c r="CO299" s="123"/>
      <c r="CP299" s="123"/>
      <c r="CQ299" s="123"/>
      <c r="CR299" s="123"/>
      <c r="CS299" s="123"/>
      <c r="CT299" s="123"/>
      <c r="CU299" s="123"/>
      <c r="CV299" s="123"/>
      <c r="CW299" s="123"/>
      <c r="CX299" s="123"/>
      <c r="CY299" s="123"/>
      <c r="CZ299" s="123"/>
      <c r="DA299" s="123"/>
      <c r="DB299" s="123"/>
      <c r="DC299" s="123"/>
      <c r="DD299" s="123"/>
      <c r="DE299" s="123"/>
      <c r="DF299" s="123"/>
      <c r="DG299" s="123"/>
      <c r="DH299" s="123"/>
      <c r="DI299" s="123"/>
      <c r="DJ299" s="123"/>
      <c r="DK299" s="123"/>
      <c r="DL299" s="123"/>
      <c r="DM299" s="123"/>
      <c r="DN299" s="123"/>
      <c r="DO299" s="123"/>
      <c r="DP299" s="123"/>
      <c r="DQ299" s="123"/>
    </row>
    <row r="300" spans="1:121" ht="12.75">
      <c r="A300" s="125"/>
      <c r="B300" s="121"/>
      <c r="C300" s="122" t="str">
        <f t="shared" si="12"/>
        <v> --</v>
      </c>
      <c r="D300" s="123"/>
      <c r="E300" s="123"/>
      <c r="F300" s="123"/>
      <c r="G300" s="123"/>
      <c r="H300" s="126" t="str">
        <f t="shared" si="13"/>
        <v>-</v>
      </c>
      <c r="I300" s="126" t="str">
        <f t="shared" si="14"/>
        <v>-</v>
      </c>
      <c r="J300" s="127"/>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c r="AN300" s="123"/>
      <c r="AO300" s="123"/>
      <c r="AP300" s="123"/>
      <c r="AQ300" s="123"/>
      <c r="AR300" s="123"/>
      <c r="AS300" s="123"/>
      <c r="AT300" s="123"/>
      <c r="AU300" s="123"/>
      <c r="AV300" s="123"/>
      <c r="AW300" s="123"/>
      <c r="AX300" s="123"/>
      <c r="AY300" s="123"/>
      <c r="AZ300" s="123"/>
      <c r="BA300" s="123"/>
      <c r="BB300" s="123"/>
      <c r="BC300" s="123"/>
      <c r="BD300" s="123"/>
      <c r="BE300" s="123"/>
      <c r="BF300" s="123"/>
      <c r="BG300" s="123"/>
      <c r="BH300" s="123"/>
      <c r="BI300" s="123"/>
      <c r="BJ300" s="123"/>
      <c r="BK300" s="123"/>
      <c r="BL300" s="123"/>
      <c r="BM300" s="123"/>
      <c r="BN300" s="123"/>
      <c r="BO300" s="123"/>
      <c r="BP300" s="123"/>
      <c r="BQ300" s="123"/>
      <c r="BR300" s="123"/>
      <c r="BS300" s="123"/>
      <c r="BT300" s="123"/>
      <c r="BU300" s="123"/>
      <c r="BV300" s="123"/>
      <c r="BW300" s="123"/>
      <c r="BX300" s="123"/>
      <c r="BY300" s="123"/>
      <c r="BZ300" s="123"/>
      <c r="CA300" s="123"/>
      <c r="CB300" s="123"/>
      <c r="CC300" s="123"/>
      <c r="CD300" s="123"/>
      <c r="CE300" s="123"/>
      <c r="CF300" s="123"/>
      <c r="CG300" s="123"/>
      <c r="CH300" s="123"/>
      <c r="CI300" s="123"/>
      <c r="CJ300" s="123"/>
      <c r="CK300" s="123"/>
      <c r="CL300" s="123"/>
      <c r="CM300" s="123"/>
      <c r="CN300" s="123"/>
      <c r="CO300" s="123"/>
      <c r="CP300" s="123"/>
      <c r="CQ300" s="123"/>
      <c r="CR300" s="123"/>
      <c r="CS300" s="123"/>
      <c r="CT300" s="123"/>
      <c r="CU300" s="123"/>
      <c r="CV300" s="123"/>
      <c r="CW300" s="123"/>
      <c r="CX300" s="123"/>
      <c r="CY300" s="123"/>
      <c r="CZ300" s="123"/>
      <c r="DA300" s="123"/>
      <c r="DB300" s="123"/>
      <c r="DC300" s="123"/>
      <c r="DD300" s="123"/>
      <c r="DE300" s="123"/>
      <c r="DF300" s="123"/>
      <c r="DG300" s="123"/>
      <c r="DH300" s="123"/>
      <c r="DI300" s="123"/>
      <c r="DJ300" s="123"/>
      <c r="DK300" s="123"/>
      <c r="DL300" s="123"/>
      <c r="DM300" s="123"/>
      <c r="DN300" s="123"/>
      <c r="DO300" s="123"/>
      <c r="DP300" s="123"/>
      <c r="DQ300" s="123"/>
    </row>
    <row r="301" spans="1:121" ht="12.75">
      <c r="A301" s="125"/>
      <c r="B301" s="121"/>
      <c r="C301" s="122" t="str">
        <f t="shared" si="12"/>
        <v> --</v>
      </c>
      <c r="D301" s="123"/>
      <c r="E301" s="123"/>
      <c r="F301" s="123"/>
      <c r="G301" s="123"/>
      <c r="H301" s="126" t="str">
        <f t="shared" si="13"/>
        <v>-</v>
      </c>
      <c r="I301" s="126" t="str">
        <f t="shared" si="14"/>
        <v>-</v>
      </c>
      <c r="J301" s="127"/>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c r="AN301" s="123"/>
      <c r="AO301" s="123"/>
      <c r="AP301" s="123"/>
      <c r="AQ301" s="123"/>
      <c r="AR301" s="123"/>
      <c r="AS301" s="123"/>
      <c r="AT301" s="123"/>
      <c r="AU301" s="123"/>
      <c r="AV301" s="123"/>
      <c r="AW301" s="123"/>
      <c r="AX301" s="123"/>
      <c r="AY301" s="123"/>
      <c r="AZ301" s="123"/>
      <c r="BA301" s="123"/>
      <c r="BB301" s="123"/>
      <c r="BC301" s="123"/>
      <c r="BD301" s="123"/>
      <c r="BE301" s="123"/>
      <c r="BF301" s="123"/>
      <c r="BG301" s="123"/>
      <c r="BH301" s="123"/>
      <c r="BI301" s="123"/>
      <c r="BJ301" s="123"/>
      <c r="BK301" s="123"/>
      <c r="BL301" s="123"/>
      <c r="BM301" s="123"/>
      <c r="BN301" s="123"/>
      <c r="BO301" s="123"/>
      <c r="BP301" s="123"/>
      <c r="BQ301" s="123"/>
      <c r="BR301" s="123"/>
      <c r="BS301" s="123"/>
      <c r="BT301" s="123"/>
      <c r="BU301" s="123"/>
      <c r="BV301" s="123"/>
      <c r="BW301" s="123"/>
      <c r="BX301" s="123"/>
      <c r="BY301" s="123"/>
      <c r="BZ301" s="123"/>
      <c r="CA301" s="123"/>
      <c r="CB301" s="123"/>
      <c r="CC301" s="123"/>
      <c r="CD301" s="123"/>
      <c r="CE301" s="123"/>
      <c r="CF301" s="123"/>
      <c r="CG301" s="123"/>
      <c r="CH301" s="123"/>
      <c r="CI301" s="123"/>
      <c r="CJ301" s="123"/>
      <c r="CK301" s="123"/>
      <c r="CL301" s="123"/>
      <c r="CM301" s="123"/>
      <c r="CN301" s="123"/>
      <c r="CO301" s="123"/>
      <c r="CP301" s="123"/>
      <c r="CQ301" s="123"/>
      <c r="CR301" s="123"/>
      <c r="CS301" s="123"/>
      <c r="CT301" s="123"/>
      <c r="CU301" s="123"/>
      <c r="CV301" s="123"/>
      <c r="CW301" s="123"/>
      <c r="CX301" s="123"/>
      <c r="CY301" s="123"/>
      <c r="CZ301" s="123"/>
      <c r="DA301" s="123"/>
      <c r="DB301" s="123"/>
      <c r="DC301" s="123"/>
      <c r="DD301" s="123"/>
      <c r="DE301" s="123"/>
      <c r="DF301" s="123"/>
      <c r="DG301" s="123"/>
      <c r="DH301" s="123"/>
      <c r="DI301" s="123"/>
      <c r="DJ301" s="123"/>
      <c r="DK301" s="123"/>
      <c r="DL301" s="123"/>
      <c r="DM301" s="123"/>
      <c r="DN301" s="123"/>
      <c r="DO301" s="123"/>
      <c r="DP301" s="123"/>
      <c r="DQ301" s="123"/>
    </row>
    <row r="302" spans="1:121" ht="12.75">
      <c r="A302" s="125"/>
      <c r="B302" s="121"/>
      <c r="C302" s="122" t="str">
        <f t="shared" si="12"/>
        <v> --</v>
      </c>
      <c r="D302" s="123"/>
      <c r="E302" s="123"/>
      <c r="F302" s="123"/>
      <c r="G302" s="123"/>
      <c r="H302" s="126" t="str">
        <f t="shared" si="13"/>
        <v>-</v>
      </c>
      <c r="I302" s="126" t="str">
        <f t="shared" si="14"/>
        <v>-</v>
      </c>
      <c r="J302" s="127"/>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c r="AN302" s="123"/>
      <c r="AO302" s="123"/>
      <c r="AP302" s="123"/>
      <c r="AQ302" s="123"/>
      <c r="AR302" s="123"/>
      <c r="AS302" s="123"/>
      <c r="AT302" s="123"/>
      <c r="AU302" s="123"/>
      <c r="AV302" s="123"/>
      <c r="AW302" s="123"/>
      <c r="AX302" s="123"/>
      <c r="AY302" s="123"/>
      <c r="AZ302" s="123"/>
      <c r="BA302" s="123"/>
      <c r="BB302" s="123"/>
      <c r="BC302" s="123"/>
      <c r="BD302" s="123"/>
      <c r="BE302" s="123"/>
      <c r="BF302" s="123"/>
      <c r="BG302" s="123"/>
      <c r="BH302" s="123"/>
      <c r="BI302" s="123"/>
      <c r="BJ302" s="123"/>
      <c r="BK302" s="123"/>
      <c r="BL302" s="123"/>
      <c r="BM302" s="123"/>
      <c r="BN302" s="123"/>
      <c r="BO302" s="123"/>
      <c r="BP302" s="123"/>
      <c r="BQ302" s="123"/>
      <c r="BR302" s="123"/>
      <c r="BS302" s="123"/>
      <c r="BT302" s="123"/>
      <c r="BU302" s="123"/>
      <c r="BV302" s="123"/>
      <c r="BW302" s="123"/>
      <c r="BX302" s="123"/>
      <c r="BY302" s="123"/>
      <c r="BZ302" s="123"/>
      <c r="CA302" s="123"/>
      <c r="CB302" s="123"/>
      <c r="CC302" s="123"/>
      <c r="CD302" s="123"/>
      <c r="CE302" s="123"/>
      <c r="CF302" s="123"/>
      <c r="CG302" s="123"/>
      <c r="CH302" s="123"/>
      <c r="CI302" s="123"/>
      <c r="CJ302" s="123"/>
      <c r="CK302" s="123"/>
      <c r="CL302" s="123"/>
      <c r="CM302" s="123"/>
      <c r="CN302" s="123"/>
      <c r="CO302" s="123"/>
      <c r="CP302" s="123"/>
      <c r="CQ302" s="123"/>
      <c r="CR302" s="123"/>
      <c r="CS302" s="123"/>
      <c r="CT302" s="123"/>
      <c r="CU302" s="123"/>
      <c r="CV302" s="123"/>
      <c r="CW302" s="123"/>
      <c r="CX302" s="123"/>
      <c r="CY302" s="123"/>
      <c r="CZ302" s="123"/>
      <c r="DA302" s="123"/>
      <c r="DB302" s="123"/>
      <c r="DC302" s="123"/>
      <c r="DD302" s="123"/>
      <c r="DE302" s="123"/>
      <c r="DF302" s="123"/>
      <c r="DG302" s="123"/>
      <c r="DH302" s="123"/>
      <c r="DI302" s="123"/>
      <c r="DJ302" s="123"/>
      <c r="DK302" s="123"/>
      <c r="DL302" s="123"/>
      <c r="DM302" s="123"/>
      <c r="DN302" s="123"/>
      <c r="DO302" s="123"/>
      <c r="DP302" s="123"/>
      <c r="DQ302" s="123"/>
    </row>
    <row r="303" spans="1:121" ht="12.75">
      <c r="A303" s="125"/>
      <c r="B303" s="121"/>
      <c r="C303" s="122" t="str">
        <f t="shared" si="12"/>
        <v> --</v>
      </c>
      <c r="D303" s="123"/>
      <c r="E303" s="123"/>
      <c r="F303" s="123"/>
      <c r="G303" s="123"/>
      <c r="H303" s="126" t="str">
        <f t="shared" si="13"/>
        <v>-</v>
      </c>
      <c r="I303" s="126" t="str">
        <f t="shared" si="14"/>
        <v>-</v>
      </c>
      <c r="J303" s="127"/>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c r="AN303" s="123"/>
      <c r="AO303" s="123"/>
      <c r="AP303" s="123"/>
      <c r="AQ303" s="123"/>
      <c r="AR303" s="123"/>
      <c r="AS303" s="123"/>
      <c r="AT303" s="123"/>
      <c r="AU303" s="123"/>
      <c r="AV303" s="123"/>
      <c r="AW303" s="123"/>
      <c r="AX303" s="123"/>
      <c r="AY303" s="123"/>
      <c r="AZ303" s="123"/>
      <c r="BA303" s="123"/>
      <c r="BB303" s="123"/>
      <c r="BC303" s="123"/>
      <c r="BD303" s="123"/>
      <c r="BE303" s="123"/>
      <c r="BF303" s="123"/>
      <c r="BG303" s="123"/>
      <c r="BH303" s="123"/>
      <c r="BI303" s="123"/>
      <c r="BJ303" s="123"/>
      <c r="BK303" s="123"/>
      <c r="BL303" s="123"/>
      <c r="BM303" s="123"/>
      <c r="BN303" s="123"/>
      <c r="BO303" s="123"/>
      <c r="BP303" s="123"/>
      <c r="BQ303" s="123"/>
      <c r="BR303" s="123"/>
      <c r="BS303" s="123"/>
      <c r="BT303" s="123"/>
      <c r="BU303" s="123"/>
      <c r="BV303" s="123"/>
      <c r="BW303" s="123"/>
      <c r="BX303" s="123"/>
      <c r="BY303" s="123"/>
      <c r="BZ303" s="123"/>
      <c r="CA303" s="123"/>
      <c r="CB303" s="123"/>
      <c r="CC303" s="123"/>
      <c r="CD303" s="123"/>
      <c r="CE303" s="123"/>
      <c r="CF303" s="123"/>
      <c r="CG303" s="123"/>
      <c r="CH303" s="123"/>
      <c r="CI303" s="123"/>
      <c r="CJ303" s="123"/>
      <c r="CK303" s="123"/>
      <c r="CL303" s="123"/>
      <c r="CM303" s="123"/>
      <c r="CN303" s="123"/>
      <c r="CO303" s="123"/>
      <c r="CP303" s="123"/>
      <c r="CQ303" s="123"/>
      <c r="CR303" s="123"/>
      <c r="CS303" s="123"/>
      <c r="CT303" s="123"/>
      <c r="CU303" s="123"/>
      <c r="CV303" s="123"/>
      <c r="CW303" s="123"/>
      <c r="CX303" s="123"/>
      <c r="CY303" s="123"/>
      <c r="CZ303" s="123"/>
      <c r="DA303" s="123"/>
      <c r="DB303" s="123"/>
      <c r="DC303" s="123"/>
      <c r="DD303" s="123"/>
      <c r="DE303" s="123"/>
      <c r="DF303" s="123"/>
      <c r="DG303" s="123"/>
      <c r="DH303" s="123"/>
      <c r="DI303" s="123"/>
      <c r="DJ303" s="123"/>
      <c r="DK303" s="123"/>
      <c r="DL303" s="123"/>
      <c r="DM303" s="123"/>
      <c r="DN303" s="123"/>
      <c r="DO303" s="123"/>
      <c r="DP303" s="123"/>
      <c r="DQ303" s="123"/>
    </row>
    <row r="304" spans="1:121" ht="12.75">
      <c r="A304" s="125"/>
      <c r="B304" s="121"/>
      <c r="C304" s="122" t="str">
        <f t="shared" si="12"/>
        <v> --</v>
      </c>
      <c r="D304" s="123"/>
      <c r="E304" s="123"/>
      <c r="F304" s="123"/>
      <c r="G304" s="123"/>
      <c r="H304" s="126" t="str">
        <f t="shared" si="13"/>
        <v>-</v>
      </c>
      <c r="I304" s="126" t="str">
        <f t="shared" si="14"/>
        <v>-</v>
      </c>
      <c r="J304" s="127"/>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c r="AN304" s="123"/>
      <c r="AO304" s="123"/>
      <c r="AP304" s="123"/>
      <c r="AQ304" s="123"/>
      <c r="AR304" s="123"/>
      <c r="AS304" s="123"/>
      <c r="AT304" s="123"/>
      <c r="AU304" s="123"/>
      <c r="AV304" s="123"/>
      <c r="AW304" s="123"/>
      <c r="AX304" s="123"/>
      <c r="AY304" s="123"/>
      <c r="AZ304" s="123"/>
      <c r="BA304" s="123"/>
      <c r="BB304" s="123"/>
      <c r="BC304" s="123"/>
      <c r="BD304" s="123"/>
      <c r="BE304" s="123"/>
      <c r="BF304" s="123"/>
      <c r="BG304" s="123"/>
      <c r="BH304" s="123"/>
      <c r="BI304" s="123"/>
      <c r="BJ304" s="123"/>
      <c r="BK304" s="123"/>
      <c r="BL304" s="123"/>
      <c r="BM304" s="123"/>
      <c r="BN304" s="123"/>
      <c r="BO304" s="123"/>
      <c r="BP304" s="123"/>
      <c r="BQ304" s="123"/>
      <c r="BR304" s="123"/>
      <c r="BS304" s="123"/>
      <c r="BT304" s="123"/>
      <c r="BU304" s="123"/>
      <c r="BV304" s="123"/>
      <c r="BW304" s="123"/>
      <c r="BX304" s="123"/>
      <c r="BY304" s="123"/>
      <c r="BZ304" s="123"/>
      <c r="CA304" s="123"/>
      <c r="CB304" s="123"/>
      <c r="CC304" s="123"/>
      <c r="CD304" s="123"/>
      <c r="CE304" s="123"/>
      <c r="CF304" s="123"/>
      <c r="CG304" s="123"/>
      <c r="CH304" s="123"/>
      <c r="CI304" s="123"/>
      <c r="CJ304" s="123"/>
      <c r="CK304" s="123"/>
      <c r="CL304" s="123"/>
      <c r="CM304" s="123"/>
      <c r="CN304" s="123"/>
      <c r="CO304" s="123"/>
      <c r="CP304" s="123"/>
      <c r="CQ304" s="123"/>
      <c r="CR304" s="123"/>
      <c r="CS304" s="123"/>
      <c r="CT304" s="123"/>
      <c r="CU304" s="123"/>
      <c r="CV304" s="123"/>
      <c r="CW304" s="123"/>
      <c r="CX304" s="123"/>
      <c r="CY304" s="123"/>
      <c r="CZ304" s="123"/>
      <c r="DA304" s="123"/>
      <c r="DB304" s="123"/>
      <c r="DC304" s="123"/>
      <c r="DD304" s="123"/>
      <c r="DE304" s="123"/>
      <c r="DF304" s="123"/>
      <c r="DG304" s="123"/>
      <c r="DH304" s="123"/>
      <c r="DI304" s="123"/>
      <c r="DJ304" s="123"/>
      <c r="DK304" s="123"/>
      <c r="DL304" s="123"/>
      <c r="DM304" s="123"/>
      <c r="DN304" s="123"/>
      <c r="DO304" s="123"/>
      <c r="DP304" s="123"/>
      <c r="DQ304" s="123"/>
    </row>
    <row r="305" spans="1:121" ht="12.75">
      <c r="A305" s="125"/>
      <c r="B305" s="121"/>
      <c r="C305" s="122" t="str">
        <f t="shared" si="12"/>
        <v> --</v>
      </c>
      <c r="D305" s="123"/>
      <c r="E305" s="123"/>
      <c r="F305" s="123"/>
      <c r="G305" s="123"/>
      <c r="H305" s="126" t="str">
        <f t="shared" si="13"/>
        <v>-</v>
      </c>
      <c r="I305" s="126" t="str">
        <f t="shared" si="14"/>
        <v>-</v>
      </c>
      <c r="J305" s="127"/>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c r="AN305" s="123"/>
      <c r="AO305" s="123"/>
      <c r="AP305" s="123"/>
      <c r="AQ305" s="123"/>
      <c r="AR305" s="123"/>
      <c r="AS305" s="123"/>
      <c r="AT305" s="123"/>
      <c r="AU305" s="123"/>
      <c r="AV305" s="123"/>
      <c r="AW305" s="123"/>
      <c r="AX305" s="123"/>
      <c r="AY305" s="123"/>
      <c r="AZ305" s="123"/>
      <c r="BA305" s="123"/>
      <c r="BB305" s="123"/>
      <c r="BC305" s="123"/>
      <c r="BD305" s="123"/>
      <c r="BE305" s="123"/>
      <c r="BF305" s="123"/>
      <c r="BG305" s="123"/>
      <c r="BH305" s="123"/>
      <c r="BI305" s="123"/>
      <c r="BJ305" s="123"/>
      <c r="BK305" s="123"/>
      <c r="BL305" s="123"/>
      <c r="BM305" s="123"/>
      <c r="BN305" s="123"/>
      <c r="BO305" s="123"/>
      <c r="BP305" s="123"/>
      <c r="BQ305" s="123"/>
      <c r="BR305" s="123"/>
      <c r="BS305" s="123"/>
      <c r="BT305" s="123"/>
      <c r="BU305" s="123"/>
      <c r="BV305" s="123"/>
      <c r="BW305" s="123"/>
      <c r="BX305" s="123"/>
      <c r="BY305" s="123"/>
      <c r="BZ305" s="123"/>
      <c r="CA305" s="123"/>
      <c r="CB305" s="123"/>
      <c r="CC305" s="123"/>
      <c r="CD305" s="123"/>
      <c r="CE305" s="123"/>
      <c r="CF305" s="123"/>
      <c r="CG305" s="123"/>
      <c r="CH305" s="123"/>
      <c r="CI305" s="123"/>
      <c r="CJ305" s="123"/>
      <c r="CK305" s="123"/>
      <c r="CL305" s="123"/>
      <c r="CM305" s="123"/>
      <c r="CN305" s="123"/>
      <c r="CO305" s="123"/>
      <c r="CP305" s="123"/>
      <c r="CQ305" s="123"/>
      <c r="CR305" s="123"/>
      <c r="CS305" s="123"/>
      <c r="CT305" s="123"/>
      <c r="CU305" s="123"/>
      <c r="CV305" s="123"/>
      <c r="CW305" s="123"/>
      <c r="CX305" s="123"/>
      <c r="CY305" s="123"/>
      <c r="CZ305" s="123"/>
      <c r="DA305" s="123"/>
      <c r="DB305" s="123"/>
      <c r="DC305" s="123"/>
      <c r="DD305" s="123"/>
      <c r="DE305" s="123"/>
      <c r="DF305" s="123"/>
      <c r="DG305" s="123"/>
      <c r="DH305" s="123"/>
      <c r="DI305" s="123"/>
      <c r="DJ305" s="123"/>
      <c r="DK305" s="123"/>
      <c r="DL305" s="123"/>
      <c r="DM305" s="123"/>
      <c r="DN305" s="123"/>
      <c r="DO305" s="123"/>
      <c r="DP305" s="123"/>
      <c r="DQ305" s="123"/>
    </row>
    <row r="306" spans="1:121" ht="12.75">
      <c r="A306" s="125"/>
      <c r="B306" s="121"/>
      <c r="C306" s="122" t="str">
        <f t="shared" si="12"/>
        <v> --</v>
      </c>
      <c r="D306" s="123"/>
      <c r="E306" s="123"/>
      <c r="F306" s="123"/>
      <c r="G306" s="123"/>
      <c r="H306" s="126" t="str">
        <f t="shared" si="13"/>
        <v>-</v>
      </c>
      <c r="I306" s="126" t="str">
        <f t="shared" si="14"/>
        <v>-</v>
      </c>
      <c r="J306" s="127"/>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c r="AN306" s="123"/>
      <c r="AO306" s="123"/>
      <c r="AP306" s="123"/>
      <c r="AQ306" s="123"/>
      <c r="AR306" s="123"/>
      <c r="AS306" s="123"/>
      <c r="AT306" s="123"/>
      <c r="AU306" s="123"/>
      <c r="AV306" s="123"/>
      <c r="AW306" s="123"/>
      <c r="AX306" s="123"/>
      <c r="AY306" s="123"/>
      <c r="AZ306" s="123"/>
      <c r="BA306" s="123"/>
      <c r="BB306" s="123"/>
      <c r="BC306" s="123"/>
      <c r="BD306" s="123"/>
      <c r="BE306" s="123"/>
      <c r="BF306" s="123"/>
      <c r="BG306" s="123"/>
      <c r="BH306" s="123"/>
      <c r="BI306" s="123"/>
      <c r="BJ306" s="123"/>
      <c r="BK306" s="123"/>
      <c r="BL306" s="123"/>
      <c r="BM306" s="123"/>
      <c r="BN306" s="123"/>
      <c r="BO306" s="123"/>
      <c r="BP306" s="123"/>
      <c r="BQ306" s="123"/>
      <c r="BR306" s="123"/>
      <c r="BS306" s="123"/>
      <c r="BT306" s="123"/>
      <c r="BU306" s="123"/>
      <c r="BV306" s="123"/>
      <c r="BW306" s="123"/>
      <c r="BX306" s="123"/>
      <c r="BY306" s="123"/>
      <c r="BZ306" s="123"/>
      <c r="CA306" s="123"/>
      <c r="CB306" s="123"/>
      <c r="CC306" s="123"/>
      <c r="CD306" s="123"/>
      <c r="CE306" s="123"/>
      <c r="CF306" s="123"/>
      <c r="CG306" s="123"/>
      <c r="CH306" s="123"/>
      <c r="CI306" s="123"/>
      <c r="CJ306" s="123"/>
      <c r="CK306" s="123"/>
      <c r="CL306" s="123"/>
      <c r="CM306" s="123"/>
      <c r="CN306" s="123"/>
      <c r="CO306" s="123"/>
      <c r="CP306" s="123"/>
      <c r="CQ306" s="123"/>
      <c r="CR306" s="123"/>
      <c r="CS306" s="123"/>
      <c r="CT306" s="123"/>
      <c r="CU306" s="123"/>
      <c r="CV306" s="123"/>
      <c r="CW306" s="123"/>
      <c r="CX306" s="123"/>
      <c r="CY306" s="123"/>
      <c r="CZ306" s="123"/>
      <c r="DA306" s="123"/>
      <c r="DB306" s="123"/>
      <c r="DC306" s="123"/>
      <c r="DD306" s="123"/>
      <c r="DE306" s="123"/>
      <c r="DF306" s="123"/>
      <c r="DG306" s="123"/>
      <c r="DH306" s="123"/>
      <c r="DI306" s="123"/>
      <c r="DJ306" s="123"/>
      <c r="DK306" s="123"/>
      <c r="DL306" s="123"/>
      <c r="DM306" s="123"/>
      <c r="DN306" s="123"/>
      <c r="DO306" s="123"/>
      <c r="DP306" s="123"/>
      <c r="DQ306" s="123"/>
    </row>
    <row r="307" spans="1:121" ht="12.75">
      <c r="A307" s="125"/>
      <c r="B307" s="121"/>
      <c r="C307" s="122" t="str">
        <f t="shared" si="12"/>
        <v> --</v>
      </c>
      <c r="D307" s="123"/>
      <c r="E307" s="123"/>
      <c r="F307" s="123"/>
      <c r="G307" s="123"/>
      <c r="H307" s="126" t="str">
        <f t="shared" si="13"/>
        <v>-</v>
      </c>
      <c r="I307" s="126" t="str">
        <f t="shared" si="14"/>
        <v>-</v>
      </c>
      <c r="J307" s="127"/>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3"/>
      <c r="AY307" s="123"/>
      <c r="AZ307" s="123"/>
      <c r="BA307" s="123"/>
      <c r="BB307" s="123"/>
      <c r="BC307" s="123"/>
      <c r="BD307" s="123"/>
      <c r="BE307" s="123"/>
      <c r="BF307" s="123"/>
      <c r="BG307" s="123"/>
      <c r="BH307" s="123"/>
      <c r="BI307" s="123"/>
      <c r="BJ307" s="123"/>
      <c r="BK307" s="123"/>
      <c r="BL307" s="123"/>
      <c r="BM307" s="123"/>
      <c r="BN307" s="123"/>
      <c r="BO307" s="123"/>
      <c r="BP307" s="123"/>
      <c r="BQ307" s="123"/>
      <c r="BR307" s="123"/>
      <c r="BS307" s="123"/>
      <c r="BT307" s="123"/>
      <c r="BU307" s="123"/>
      <c r="BV307" s="123"/>
      <c r="BW307" s="123"/>
      <c r="BX307" s="123"/>
      <c r="BY307" s="123"/>
      <c r="BZ307" s="123"/>
      <c r="CA307" s="123"/>
      <c r="CB307" s="123"/>
      <c r="CC307" s="123"/>
      <c r="CD307" s="123"/>
      <c r="CE307" s="123"/>
      <c r="CF307" s="123"/>
      <c r="CG307" s="123"/>
      <c r="CH307" s="123"/>
      <c r="CI307" s="123"/>
      <c r="CJ307" s="123"/>
      <c r="CK307" s="123"/>
      <c r="CL307" s="123"/>
      <c r="CM307" s="123"/>
      <c r="CN307" s="123"/>
      <c r="CO307" s="123"/>
      <c r="CP307" s="123"/>
      <c r="CQ307" s="123"/>
      <c r="CR307" s="123"/>
      <c r="CS307" s="123"/>
      <c r="CT307" s="123"/>
      <c r="CU307" s="123"/>
      <c r="CV307" s="123"/>
      <c r="CW307" s="123"/>
      <c r="CX307" s="123"/>
      <c r="CY307" s="123"/>
      <c r="CZ307" s="123"/>
      <c r="DA307" s="123"/>
      <c r="DB307" s="123"/>
      <c r="DC307" s="123"/>
      <c r="DD307" s="123"/>
      <c r="DE307" s="123"/>
      <c r="DF307" s="123"/>
      <c r="DG307" s="123"/>
      <c r="DH307" s="123"/>
      <c r="DI307" s="123"/>
      <c r="DJ307" s="123"/>
      <c r="DK307" s="123"/>
      <c r="DL307" s="123"/>
      <c r="DM307" s="123"/>
      <c r="DN307" s="123"/>
      <c r="DO307" s="123"/>
      <c r="DP307" s="123"/>
      <c r="DQ307" s="123"/>
    </row>
    <row r="308" spans="1:16" ht="12.75">
      <c r="A308" s="128"/>
      <c r="B308" s="128"/>
      <c r="C308" s="128"/>
      <c r="D308" s="128"/>
      <c r="E308" s="128"/>
      <c r="F308" s="128"/>
      <c r="G308" s="128"/>
      <c r="H308" s="128"/>
      <c r="I308" s="128"/>
      <c r="J308" s="128"/>
      <c r="K308" s="128"/>
      <c r="L308" s="128"/>
      <c r="M308" s="128"/>
      <c r="N308" s="128"/>
      <c r="O308" s="128"/>
      <c r="P308" s="128"/>
    </row>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customHeight="1" hidden="1"/>
  </sheetData>
  <mergeCells count="4">
    <mergeCell ref="F5:F7"/>
    <mergeCell ref="H5:H7"/>
    <mergeCell ref="I5:I7"/>
    <mergeCell ref="G6:G7"/>
  </mergeCells>
  <dataValidations count="7">
    <dataValidation type="whole" allowBlank="1" showErrorMessage="1" errorTitle="Error" error="Must be integer between 1750 and 2300." sqref="A8:A307">
      <formula1>1750</formula1>
      <formula2>2300</formula2>
    </dataValidation>
    <dataValidation type="list" allowBlank="1" showErrorMessage="1" sqref="D18:D307">
      <formula1>VarType</formula1>
      <formula2>0</formula2>
    </dataValidation>
    <dataValidation type="list" allowBlank="1" showErrorMessage="1" sqref="E18:E307">
      <formula1>Units</formula1>
      <formula2>0</formula2>
    </dataValidation>
    <dataValidation type="list" allowBlank="1" showErrorMessage="1" sqref="G18:G307">
      <formula1>AgeGroups</formula1>
      <formula2>0</formula2>
    </dataValidation>
    <dataValidation type="list" allowBlank="1" showErrorMessage="1" sqref="J18:J307">
      <formula1>Status</formula1>
      <formula2>0</formula2>
    </dataValidation>
    <dataValidation type="list" showErrorMessage="1" sqref="F18:F307">
      <formula1>Nominal</formula1>
      <formula2>0</formula2>
    </dataValidation>
    <dataValidation type="list" allowBlank="1" showErrorMessage="1" sqref="B8:B307">
      <formula1>VarNames</formula1>
      <formula2>0</formula2>
    </dataValidation>
  </dataValidations>
  <hyperlinks>
    <hyperlink ref="E2" r:id="rId1" display="HELP"/>
  </hyperlinks>
  <printOptions/>
  <pageMargins left="0.7479166666666667" right="0.7479166666666667" top="0.9840277777777777" bottom="0.9840277777777777"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DQ282"/>
  <sheetViews>
    <sheetView workbookViewId="0" topLeftCell="A1">
      <selection activeCell="A1" sqref="A1"/>
    </sheetView>
  </sheetViews>
  <sheetFormatPr defaultColWidth="9.140625" defaultRowHeight="12.75"/>
  <cols>
    <col min="1" max="1" width="10.8515625" style="0" customWidth="1"/>
    <col min="2" max="2" width="8.7109375" style="0" customWidth="1"/>
    <col min="3" max="3" width="29.140625" style="0" customWidth="1"/>
    <col min="4" max="4" width="9.00390625" style="0" customWidth="1"/>
    <col min="5" max="5" width="21.00390625" style="0" customWidth="1"/>
    <col min="6" max="6" width="22.28125" style="0" customWidth="1"/>
    <col min="7" max="7" width="13.7109375" style="0" customWidth="1"/>
    <col min="8" max="8" width="20.00390625" style="0" customWidth="1"/>
    <col min="9" max="9" width="19.00390625" style="0" customWidth="1"/>
    <col min="10" max="16384" width="0" style="0" hidden="1" customWidth="1"/>
  </cols>
  <sheetData>
    <row r="1" spans="1:121" ht="12.75">
      <c r="A1" s="114" t="s">
        <v>203</v>
      </c>
      <c r="B1" s="114"/>
      <c r="C1" s="115" t="str">
        <f>'Data to Upload'!C3</f>
        <v>US</v>
      </c>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row>
    <row r="2" spans="1:13" ht="12.75">
      <c r="A2" s="114" t="s">
        <v>204</v>
      </c>
      <c r="B2" s="114"/>
      <c r="C2" s="127" t="str">
        <f>'Data to Upload'!C4</f>
        <v>Gretchen Donehower</v>
      </c>
      <c r="D2" s="114"/>
      <c r="E2" s="129" t="s">
        <v>296</v>
      </c>
      <c r="F2" s="114"/>
      <c r="G2" s="114"/>
      <c r="H2" s="114"/>
      <c r="I2" s="114"/>
      <c r="J2" s="114"/>
      <c r="K2" s="114"/>
      <c r="L2" s="114"/>
      <c r="M2" s="114"/>
    </row>
    <row r="3" spans="1:13" ht="12.75">
      <c r="A3" s="114" t="s">
        <v>205</v>
      </c>
      <c r="B3" s="114"/>
      <c r="C3" s="130">
        <f>'Data to Upload'!C5</f>
        <v>39502</v>
      </c>
      <c r="D3" s="114"/>
      <c r="E3" s="114"/>
      <c r="F3" s="114"/>
      <c r="G3" s="114"/>
      <c r="H3" s="114"/>
      <c r="I3" s="114"/>
      <c r="J3" s="114"/>
      <c r="K3" s="114"/>
      <c r="L3" s="114"/>
      <c r="M3" s="114"/>
    </row>
    <row r="4" spans="1:13" ht="12.75">
      <c r="A4" s="118"/>
      <c r="B4" s="114"/>
      <c r="C4" s="114"/>
      <c r="D4" s="114"/>
      <c r="E4" s="114"/>
      <c r="F4" s="114"/>
      <c r="G4" s="114"/>
      <c r="H4" s="114"/>
      <c r="I4" s="114"/>
      <c r="J4" s="114"/>
      <c r="K4" s="114"/>
      <c r="L4" s="114"/>
      <c r="M4" s="114"/>
    </row>
    <row r="5" spans="1:13" ht="12.75">
      <c r="A5" s="114"/>
      <c r="B5" s="114"/>
      <c r="C5" s="114"/>
      <c r="D5" s="114"/>
      <c r="E5" s="114"/>
      <c r="F5" s="114"/>
      <c r="G5" s="114"/>
      <c r="H5" s="114"/>
      <c r="I5" s="114"/>
      <c r="J5" s="114"/>
      <c r="K5" s="114"/>
      <c r="L5" s="114"/>
      <c r="M5" s="114"/>
    </row>
    <row r="6" spans="1:13" ht="12.75">
      <c r="A6" s="118" t="s">
        <v>408</v>
      </c>
      <c r="B6" s="118"/>
      <c r="C6" s="114"/>
      <c r="D6" s="152" t="s">
        <v>209</v>
      </c>
      <c r="E6" s="153" t="s">
        <v>210</v>
      </c>
      <c r="F6" s="152" t="s">
        <v>211</v>
      </c>
      <c r="G6" s="131"/>
      <c r="H6" s="131"/>
      <c r="I6" s="131"/>
      <c r="J6" s="114"/>
      <c r="K6" s="114"/>
      <c r="L6" s="114"/>
      <c r="M6" s="114"/>
    </row>
    <row r="7" spans="1:13" ht="12.75" customHeight="1">
      <c r="A7" s="114"/>
      <c r="B7" s="114"/>
      <c r="C7" s="114"/>
      <c r="D7" s="152"/>
      <c r="E7" s="153"/>
      <c r="F7" s="152"/>
      <c r="G7" s="152" t="s">
        <v>213</v>
      </c>
      <c r="H7" s="131"/>
      <c r="I7" s="131"/>
      <c r="J7" s="114"/>
      <c r="K7" s="114"/>
      <c r="L7" s="114"/>
      <c r="M7" s="114"/>
    </row>
    <row r="8" spans="1:13" ht="12.75">
      <c r="A8" s="118" t="s">
        <v>38</v>
      </c>
      <c r="B8" s="118" t="s">
        <v>214</v>
      </c>
      <c r="C8" s="118" t="s">
        <v>215</v>
      </c>
      <c r="D8" s="152"/>
      <c r="E8" s="153"/>
      <c r="F8" s="152"/>
      <c r="G8" s="152"/>
      <c r="H8" s="131" t="s">
        <v>219</v>
      </c>
      <c r="I8" s="131" t="s">
        <v>220</v>
      </c>
      <c r="J8" s="114"/>
      <c r="K8" s="114"/>
      <c r="L8" s="114"/>
      <c r="M8" s="114"/>
    </row>
    <row r="9" spans="1:9" ht="12.75">
      <c r="A9" s="120">
        <f>'Data to Upload'!A9</f>
        <v>2003</v>
      </c>
      <c r="B9" s="121" t="s">
        <v>221</v>
      </c>
      <c r="C9" s="132" t="str">
        <f aca="true" t="shared" si="0" ref="C9:C72">VLOOKUP(B9,VarList,2,FALSE)</f>
        <v>Public Asset-based Reallocations</v>
      </c>
      <c r="D9" s="133">
        <f>'Data to Upload'!K9</f>
        <v>0</v>
      </c>
      <c r="E9" s="133">
        <f>'Data to Upload'!L9</f>
        <v>0</v>
      </c>
      <c r="F9" s="133">
        <f>'Data to Upload'!M9</f>
        <v>0</v>
      </c>
      <c r="G9" s="133">
        <f>'Data to Upload'!N9</f>
        <v>0</v>
      </c>
      <c r="H9" s="133">
        <f>'Data to Upload'!O9</f>
        <v>0</v>
      </c>
      <c r="I9" s="134">
        <f>'Data to Upload'!P9</f>
        <v>0</v>
      </c>
    </row>
    <row r="10" spans="1:9" ht="12.75">
      <c r="A10" s="120">
        <f>'Data to Upload'!A10</f>
        <v>2003</v>
      </c>
      <c r="B10" s="121" t="s">
        <v>222</v>
      </c>
      <c r="C10" s="132" t="str">
        <f t="shared" si="0"/>
        <v>Public Asset Income</v>
      </c>
      <c r="D10" s="133">
        <f>'Data to Upload'!K10</f>
        <v>0</v>
      </c>
      <c r="E10" s="133">
        <f>'Data to Upload'!L10</f>
        <v>0</v>
      </c>
      <c r="F10" s="133">
        <f>'Data to Upload'!M10</f>
        <v>0</v>
      </c>
      <c r="G10" s="133">
        <f>'Data to Upload'!N10</f>
        <v>0</v>
      </c>
      <c r="H10" s="133">
        <f>'Data to Upload'!O10</f>
        <v>0</v>
      </c>
      <c r="I10" s="134">
        <f>'Data to Upload'!P10</f>
        <v>0</v>
      </c>
    </row>
    <row r="11" spans="1:9" ht="12.75">
      <c r="A11" s="120">
        <f>'Data to Upload'!A11</f>
        <v>2003</v>
      </c>
      <c r="B11" s="121" t="s">
        <v>223</v>
      </c>
      <c r="C11" s="132" t="str">
        <f t="shared" si="0"/>
        <v>Public Capital Income</v>
      </c>
      <c r="D11" s="133">
        <f>'Data to Upload'!K11</f>
        <v>0</v>
      </c>
      <c r="E11" s="133">
        <f>'Data to Upload'!L11</f>
        <v>0</v>
      </c>
      <c r="F11" s="133">
        <f>'Data to Upload'!M11</f>
        <v>0</v>
      </c>
      <c r="G11" s="133">
        <f>'Data to Upload'!N11</f>
        <v>0</v>
      </c>
      <c r="H11" s="133">
        <f>'Data to Upload'!O11</f>
        <v>0</v>
      </c>
      <c r="I11" s="134">
        <f>'Data to Upload'!P11</f>
        <v>0</v>
      </c>
    </row>
    <row r="12" spans="1:9" ht="12.75">
      <c r="A12" s="120">
        <f>'Data to Upload'!A12</f>
        <v>2003</v>
      </c>
      <c r="B12" s="121" t="s">
        <v>224</v>
      </c>
      <c r="C12" s="132" t="str">
        <f t="shared" si="0"/>
        <v>Public Credit Income, Taxpayers</v>
      </c>
      <c r="D12" s="133">
        <f>'Data to Upload'!K12</f>
        <v>0</v>
      </c>
      <c r="E12" s="133">
        <f>'Data to Upload'!L12</f>
        <v>0</v>
      </c>
      <c r="F12" s="133">
        <f>'Data to Upload'!M12</f>
        <v>0</v>
      </c>
      <c r="G12" s="133">
        <f>'Data to Upload'!N12</f>
        <v>0</v>
      </c>
      <c r="H12" s="133">
        <f>'Data to Upload'!O12</f>
        <v>0</v>
      </c>
      <c r="I12" s="134">
        <f>'Data to Upload'!P12</f>
        <v>0</v>
      </c>
    </row>
    <row r="13" spans="1:9" ht="12.75">
      <c r="A13" s="120">
        <f>'Data to Upload'!A13</f>
        <v>2003</v>
      </c>
      <c r="B13" s="121" t="s">
        <v>225</v>
      </c>
      <c r="C13" s="132" t="str">
        <f t="shared" si="0"/>
        <v>Public Saving</v>
      </c>
      <c r="D13" s="133">
        <f>'Data to Upload'!K13</f>
        <v>0</v>
      </c>
      <c r="E13" s="133">
        <f>'Data to Upload'!L13</f>
        <v>0</v>
      </c>
      <c r="F13" s="133">
        <f>'Data to Upload'!M13</f>
        <v>0</v>
      </c>
      <c r="G13" s="133">
        <f>'Data to Upload'!N13</f>
        <v>0</v>
      </c>
      <c r="H13" s="133">
        <f>'Data to Upload'!O13</f>
        <v>0</v>
      </c>
      <c r="I13" s="134">
        <f>'Data to Upload'!P13</f>
        <v>0</v>
      </c>
    </row>
    <row r="14" spans="1:9" ht="12.75">
      <c r="A14" s="120">
        <f>'Data to Upload'!A14</f>
        <v>2003</v>
      </c>
      <c r="B14" s="121" t="s">
        <v>226</v>
      </c>
      <c r="C14" s="132" t="str">
        <f t="shared" si="0"/>
        <v>Public Investment</v>
      </c>
      <c r="D14" s="133">
        <f>'Data to Upload'!K14</f>
        <v>0</v>
      </c>
      <c r="E14" s="133">
        <f>'Data to Upload'!L14</f>
        <v>0</v>
      </c>
      <c r="F14" s="133">
        <f>'Data to Upload'!M14</f>
        <v>0</v>
      </c>
      <c r="G14" s="133">
        <f>'Data to Upload'!N14</f>
        <v>0</v>
      </c>
      <c r="H14" s="133">
        <f>'Data to Upload'!O14</f>
        <v>0</v>
      </c>
      <c r="I14" s="134">
        <f>'Data to Upload'!P14</f>
        <v>0</v>
      </c>
    </row>
    <row r="15" spans="1:9" ht="12.75">
      <c r="A15" s="120">
        <f>'Data to Upload'!A15</f>
        <v>2003</v>
      </c>
      <c r="B15" s="121" t="s">
        <v>227</v>
      </c>
      <c r="C15" s="132" t="str">
        <f t="shared" si="0"/>
        <v>Public Lending, Taxpayers</v>
      </c>
      <c r="D15" s="133">
        <f>'Data to Upload'!K15</f>
        <v>0</v>
      </c>
      <c r="E15" s="133">
        <f>'Data to Upload'!L15</f>
        <v>0</v>
      </c>
      <c r="F15" s="133">
        <f>'Data to Upload'!M15</f>
        <v>0</v>
      </c>
      <c r="G15" s="133">
        <f>'Data to Upload'!N15</f>
        <v>0</v>
      </c>
      <c r="H15" s="133">
        <f>'Data to Upload'!O15</f>
        <v>0</v>
      </c>
      <c r="I15" s="134">
        <f>'Data to Upload'!P15</f>
        <v>0</v>
      </c>
    </row>
    <row r="16" spans="1:9" ht="12.75">
      <c r="A16" s="120">
        <f>'Data to Upload'!A16</f>
        <v>2003</v>
      </c>
      <c r="B16" s="121" t="s">
        <v>228</v>
      </c>
      <c r="C16" s="132" t="str">
        <f t="shared" si="0"/>
        <v>Public Bequest</v>
      </c>
      <c r="D16" s="133">
        <f>'Data to Upload'!K16</f>
        <v>0</v>
      </c>
      <c r="E16" s="133">
        <f>'Data to Upload'!L16</f>
        <v>0</v>
      </c>
      <c r="F16" s="133">
        <f>'Data to Upload'!M16</f>
        <v>0</v>
      </c>
      <c r="G16" s="133">
        <f>'Data to Upload'!N16</f>
        <v>0</v>
      </c>
      <c r="H16" s="133">
        <f>'Data to Upload'!O16</f>
        <v>0</v>
      </c>
      <c r="I16" s="134">
        <f>'Data to Upload'!P16</f>
        <v>0</v>
      </c>
    </row>
    <row r="17" spans="1:9" ht="12.75">
      <c r="A17" s="120">
        <f>'Data to Upload'!A17</f>
        <v>2003</v>
      </c>
      <c r="B17" s="121" t="s">
        <v>229</v>
      </c>
      <c r="C17" s="132" t="str">
        <f t="shared" si="0"/>
        <v>Public Bequest, Capital</v>
      </c>
      <c r="D17" s="133">
        <f>'Data to Upload'!K17</f>
        <v>0</v>
      </c>
      <c r="E17" s="133">
        <f>'Data to Upload'!L17</f>
        <v>0</v>
      </c>
      <c r="F17" s="133">
        <f>'Data to Upload'!M17</f>
        <v>0</v>
      </c>
      <c r="G17" s="133">
        <f>'Data to Upload'!N17</f>
        <v>0</v>
      </c>
      <c r="H17" s="133">
        <f>'Data to Upload'!O17</f>
        <v>0</v>
      </c>
      <c r="I17" s="134">
        <f>'Data to Upload'!P17</f>
        <v>0</v>
      </c>
    </row>
    <row r="18" spans="1:9" ht="12.75">
      <c r="A18" s="120">
        <f>'Data to Upload'!A18</f>
        <v>2003</v>
      </c>
      <c r="B18" s="121" t="s">
        <v>230</v>
      </c>
      <c r="C18" s="132" t="str">
        <f t="shared" si="0"/>
        <v>Public Bequest, Credit</v>
      </c>
      <c r="D18" s="133">
        <f>'Data to Upload'!K18</f>
        <v>0</v>
      </c>
      <c r="E18" s="133">
        <f>'Data to Upload'!L18</f>
        <v>0</v>
      </c>
      <c r="F18" s="133">
        <f>'Data to Upload'!M18</f>
        <v>0</v>
      </c>
      <c r="G18" s="133">
        <f>'Data to Upload'!N18</f>
        <v>0</v>
      </c>
      <c r="H18" s="133">
        <f>'Data to Upload'!O18</f>
        <v>0</v>
      </c>
      <c r="I18" s="134">
        <f>'Data to Upload'!P18</f>
        <v>0</v>
      </c>
    </row>
    <row r="19" spans="1:9" ht="12.75">
      <c r="A19" s="135"/>
      <c r="B19" s="136"/>
      <c r="C19" s="132" t="str">
        <f t="shared" si="0"/>
        <v> --</v>
      </c>
      <c r="D19" s="133"/>
      <c r="E19" s="133"/>
      <c r="F19" s="133"/>
      <c r="G19" s="133"/>
      <c r="H19" s="133"/>
      <c r="I19" s="133"/>
    </row>
    <row r="20" spans="1:9" ht="12.75">
      <c r="A20" s="135"/>
      <c r="B20" s="136"/>
      <c r="C20" s="132" t="str">
        <f t="shared" si="0"/>
        <v> --</v>
      </c>
      <c r="D20" s="133"/>
      <c r="E20" s="133"/>
      <c r="F20" s="133"/>
      <c r="G20" s="133"/>
      <c r="H20" s="133"/>
      <c r="I20" s="133"/>
    </row>
    <row r="21" spans="1:9" ht="12.75">
      <c r="A21" s="135"/>
      <c r="B21" s="136"/>
      <c r="C21" s="132" t="str">
        <f t="shared" si="0"/>
        <v> --</v>
      </c>
      <c r="D21" s="133"/>
      <c r="E21" s="133"/>
      <c r="F21" s="133"/>
      <c r="G21" s="133"/>
      <c r="H21" s="133"/>
      <c r="I21" s="133"/>
    </row>
    <row r="22" spans="1:9" ht="12.75">
      <c r="A22" s="135"/>
      <c r="B22" s="136"/>
      <c r="C22" s="132" t="str">
        <f t="shared" si="0"/>
        <v> --</v>
      </c>
      <c r="D22" s="133"/>
      <c r="E22" s="133"/>
      <c r="F22" s="133"/>
      <c r="G22" s="133"/>
      <c r="H22" s="133"/>
      <c r="I22" s="133"/>
    </row>
    <row r="23" spans="1:9" ht="12.75">
      <c r="A23" s="135"/>
      <c r="B23" s="136"/>
      <c r="C23" s="132" t="str">
        <f t="shared" si="0"/>
        <v> --</v>
      </c>
      <c r="D23" s="133"/>
      <c r="E23" s="133"/>
      <c r="F23" s="133"/>
      <c r="G23" s="133"/>
      <c r="H23" s="133"/>
      <c r="I23" s="133"/>
    </row>
    <row r="24" spans="1:9" ht="12.75">
      <c r="A24" s="135"/>
      <c r="B24" s="136"/>
      <c r="C24" s="132" t="str">
        <f t="shared" si="0"/>
        <v> --</v>
      </c>
      <c r="D24" s="133"/>
      <c r="E24" s="133"/>
      <c r="F24" s="133"/>
      <c r="G24" s="133"/>
      <c r="H24" s="133"/>
      <c r="I24" s="133"/>
    </row>
    <row r="25" spans="1:9" ht="12.75">
      <c r="A25" s="135"/>
      <c r="B25" s="136"/>
      <c r="C25" s="132" t="str">
        <f t="shared" si="0"/>
        <v> --</v>
      </c>
      <c r="D25" s="133"/>
      <c r="E25" s="133"/>
      <c r="F25" s="133"/>
      <c r="G25" s="133"/>
      <c r="H25" s="133"/>
      <c r="I25" s="133"/>
    </row>
    <row r="26" spans="1:9" ht="12.75">
      <c r="A26" s="135"/>
      <c r="B26" s="136"/>
      <c r="C26" s="132" t="str">
        <f t="shared" si="0"/>
        <v> --</v>
      </c>
      <c r="D26" s="133"/>
      <c r="E26" s="133"/>
      <c r="F26" s="133"/>
      <c r="G26" s="133"/>
      <c r="H26" s="133"/>
      <c r="I26" s="133"/>
    </row>
    <row r="27" spans="1:9" ht="12.75">
      <c r="A27" s="135"/>
      <c r="B27" s="136"/>
      <c r="C27" s="132" t="str">
        <f t="shared" si="0"/>
        <v> --</v>
      </c>
      <c r="D27" s="133"/>
      <c r="E27" s="133"/>
      <c r="F27" s="133"/>
      <c r="G27" s="133"/>
      <c r="H27" s="133"/>
      <c r="I27" s="133"/>
    </row>
    <row r="28" spans="1:9" ht="12.75">
      <c r="A28" s="135"/>
      <c r="B28" s="136"/>
      <c r="C28" s="132" t="str">
        <f t="shared" si="0"/>
        <v> --</v>
      </c>
      <c r="D28" s="133"/>
      <c r="E28" s="133"/>
      <c r="F28" s="133"/>
      <c r="G28" s="133"/>
      <c r="H28" s="133"/>
      <c r="I28" s="133"/>
    </row>
    <row r="29" spans="1:9" ht="12.75">
      <c r="A29" s="135"/>
      <c r="B29" s="136"/>
      <c r="C29" s="132" t="str">
        <f t="shared" si="0"/>
        <v> --</v>
      </c>
      <c r="D29" s="133"/>
      <c r="E29" s="133"/>
      <c r="F29" s="133"/>
      <c r="G29" s="133"/>
      <c r="H29" s="133"/>
      <c r="I29" s="133"/>
    </row>
    <row r="30" spans="1:9" ht="12.75">
      <c r="A30" s="135"/>
      <c r="B30" s="136"/>
      <c r="C30" s="132" t="str">
        <f t="shared" si="0"/>
        <v> --</v>
      </c>
      <c r="D30" s="133"/>
      <c r="E30" s="133"/>
      <c r="F30" s="133"/>
      <c r="G30" s="133"/>
      <c r="H30" s="133"/>
      <c r="I30" s="133"/>
    </row>
    <row r="31" spans="1:9" ht="12.75">
      <c r="A31" s="135"/>
      <c r="B31" s="136"/>
      <c r="C31" s="132" t="str">
        <f t="shared" si="0"/>
        <v> --</v>
      </c>
      <c r="D31" s="133"/>
      <c r="E31" s="133"/>
      <c r="F31" s="133"/>
      <c r="G31" s="133"/>
      <c r="H31" s="133"/>
      <c r="I31" s="133"/>
    </row>
    <row r="32" spans="1:9" ht="12.75">
      <c r="A32" s="135"/>
      <c r="B32" s="136"/>
      <c r="C32" s="132" t="str">
        <f t="shared" si="0"/>
        <v> --</v>
      </c>
      <c r="D32" s="133"/>
      <c r="E32" s="133"/>
      <c r="F32" s="133"/>
      <c r="G32" s="133"/>
      <c r="H32" s="133"/>
      <c r="I32" s="133"/>
    </row>
    <row r="33" spans="1:9" ht="12.75">
      <c r="A33" s="135"/>
      <c r="B33" s="136"/>
      <c r="C33" s="132" t="str">
        <f t="shared" si="0"/>
        <v> --</v>
      </c>
      <c r="D33" s="133"/>
      <c r="E33" s="133"/>
      <c r="F33" s="133"/>
      <c r="G33" s="133"/>
      <c r="H33" s="133"/>
      <c r="I33" s="133"/>
    </row>
    <row r="34" spans="1:9" ht="12.75">
      <c r="A34" s="135"/>
      <c r="B34" s="136"/>
      <c r="C34" s="132" t="str">
        <f t="shared" si="0"/>
        <v> --</v>
      </c>
      <c r="D34" s="133"/>
      <c r="E34" s="133"/>
      <c r="F34" s="133"/>
      <c r="G34" s="133"/>
      <c r="H34" s="133"/>
      <c r="I34" s="133"/>
    </row>
    <row r="35" spans="1:9" ht="12.75">
      <c r="A35" s="135"/>
      <c r="B35" s="136"/>
      <c r="C35" s="132" t="str">
        <f t="shared" si="0"/>
        <v> --</v>
      </c>
      <c r="D35" s="133"/>
      <c r="E35" s="133"/>
      <c r="F35" s="133"/>
      <c r="G35" s="133"/>
      <c r="H35" s="133"/>
      <c r="I35" s="133"/>
    </row>
    <row r="36" spans="1:9" ht="12.75">
      <c r="A36" s="135"/>
      <c r="B36" s="136"/>
      <c r="C36" s="132" t="str">
        <f t="shared" si="0"/>
        <v> --</v>
      </c>
      <c r="D36" s="133"/>
      <c r="E36" s="133"/>
      <c r="F36" s="133"/>
      <c r="G36" s="133"/>
      <c r="H36" s="133"/>
      <c r="I36" s="133"/>
    </row>
    <row r="37" spans="1:9" ht="12.75">
      <c r="A37" s="135"/>
      <c r="B37" s="136"/>
      <c r="C37" s="132" t="str">
        <f t="shared" si="0"/>
        <v> --</v>
      </c>
      <c r="D37" s="133"/>
      <c r="E37" s="133"/>
      <c r="F37" s="133"/>
      <c r="G37" s="133"/>
      <c r="H37" s="133"/>
      <c r="I37" s="133"/>
    </row>
    <row r="38" spans="1:9" ht="12.75">
      <c r="A38" s="135"/>
      <c r="B38" s="136"/>
      <c r="C38" s="132" t="str">
        <f t="shared" si="0"/>
        <v> --</v>
      </c>
      <c r="D38" s="133"/>
      <c r="E38" s="133"/>
      <c r="F38" s="133"/>
      <c r="G38" s="133"/>
      <c r="H38" s="133"/>
      <c r="I38" s="133"/>
    </row>
    <row r="39" spans="1:9" ht="12.75">
      <c r="A39" s="135"/>
      <c r="B39" s="136"/>
      <c r="C39" s="132" t="str">
        <f t="shared" si="0"/>
        <v> --</v>
      </c>
      <c r="D39" s="133"/>
      <c r="E39" s="133"/>
      <c r="F39" s="133"/>
      <c r="G39" s="133"/>
      <c r="H39" s="133"/>
      <c r="I39" s="133"/>
    </row>
    <row r="40" spans="1:9" ht="12.75">
      <c r="A40" s="135"/>
      <c r="B40" s="136"/>
      <c r="C40" s="132" t="str">
        <f t="shared" si="0"/>
        <v> --</v>
      </c>
      <c r="D40" s="133"/>
      <c r="E40" s="133"/>
      <c r="F40" s="133"/>
      <c r="G40" s="133"/>
      <c r="H40" s="133"/>
      <c r="I40" s="133"/>
    </row>
    <row r="41" spans="1:9" ht="12.75">
      <c r="A41" s="135"/>
      <c r="B41" s="136"/>
      <c r="C41" s="132" t="str">
        <f t="shared" si="0"/>
        <v> --</v>
      </c>
      <c r="D41" s="133"/>
      <c r="E41" s="133"/>
      <c r="F41" s="133"/>
      <c r="G41" s="133"/>
      <c r="H41" s="133"/>
      <c r="I41" s="133"/>
    </row>
    <row r="42" spans="1:9" ht="12.75">
      <c r="A42" s="135"/>
      <c r="B42" s="136"/>
      <c r="C42" s="132" t="str">
        <f t="shared" si="0"/>
        <v> --</v>
      </c>
      <c r="D42" s="133"/>
      <c r="E42" s="133"/>
      <c r="F42" s="133"/>
      <c r="G42" s="133"/>
      <c r="H42" s="133"/>
      <c r="I42" s="133"/>
    </row>
    <row r="43" spans="1:9" ht="12.75">
      <c r="A43" s="135"/>
      <c r="B43" s="136"/>
      <c r="C43" s="132" t="str">
        <f t="shared" si="0"/>
        <v> --</v>
      </c>
      <c r="D43" s="133"/>
      <c r="E43" s="133"/>
      <c r="F43" s="133"/>
      <c r="G43" s="133"/>
      <c r="H43" s="133"/>
      <c r="I43" s="133"/>
    </row>
    <row r="44" spans="1:9" ht="12.75">
      <c r="A44" s="135"/>
      <c r="B44" s="136"/>
      <c r="C44" s="132" t="str">
        <f t="shared" si="0"/>
        <v> --</v>
      </c>
      <c r="D44" s="133"/>
      <c r="E44" s="133"/>
      <c r="F44" s="133"/>
      <c r="G44" s="133"/>
      <c r="H44" s="133"/>
      <c r="I44" s="133"/>
    </row>
    <row r="45" spans="1:9" ht="12.75">
      <c r="A45" s="135"/>
      <c r="B45" s="136"/>
      <c r="C45" s="132" t="str">
        <f t="shared" si="0"/>
        <v> --</v>
      </c>
      <c r="D45" s="133"/>
      <c r="E45" s="133"/>
      <c r="F45" s="133"/>
      <c r="G45" s="133"/>
      <c r="H45" s="133"/>
      <c r="I45" s="133"/>
    </row>
    <row r="46" spans="1:9" ht="12.75">
      <c r="A46" s="135"/>
      <c r="B46" s="136"/>
      <c r="C46" s="132" t="str">
        <f t="shared" si="0"/>
        <v> --</v>
      </c>
      <c r="D46" s="133"/>
      <c r="E46" s="133"/>
      <c r="F46" s="133"/>
      <c r="G46" s="133"/>
      <c r="H46" s="133"/>
      <c r="I46" s="133"/>
    </row>
    <row r="47" spans="1:9" ht="12.75">
      <c r="A47" s="135"/>
      <c r="B47" s="136"/>
      <c r="C47" s="132" t="str">
        <f t="shared" si="0"/>
        <v> --</v>
      </c>
      <c r="D47" s="133"/>
      <c r="E47" s="133"/>
      <c r="F47" s="133"/>
      <c r="G47" s="133"/>
      <c r="H47" s="133"/>
      <c r="I47" s="133"/>
    </row>
    <row r="48" spans="1:9" ht="12.75">
      <c r="A48" s="135"/>
      <c r="B48" s="136"/>
      <c r="C48" s="132" t="str">
        <f t="shared" si="0"/>
        <v> --</v>
      </c>
      <c r="D48" s="133"/>
      <c r="E48" s="133"/>
      <c r="F48" s="133"/>
      <c r="G48" s="133"/>
      <c r="H48" s="133"/>
      <c r="I48" s="133"/>
    </row>
    <row r="49" spans="1:9" ht="12.75">
      <c r="A49" s="135"/>
      <c r="B49" s="136"/>
      <c r="C49" s="132" t="str">
        <f t="shared" si="0"/>
        <v> --</v>
      </c>
      <c r="D49" s="133"/>
      <c r="E49" s="133"/>
      <c r="F49" s="133"/>
      <c r="G49" s="133"/>
      <c r="H49" s="133"/>
      <c r="I49" s="133"/>
    </row>
    <row r="50" spans="1:9" ht="12.75">
      <c r="A50" s="135"/>
      <c r="B50" s="136"/>
      <c r="C50" s="132" t="str">
        <f t="shared" si="0"/>
        <v> --</v>
      </c>
      <c r="D50" s="133"/>
      <c r="E50" s="133"/>
      <c r="F50" s="133"/>
      <c r="G50" s="133"/>
      <c r="H50" s="133"/>
      <c r="I50" s="133"/>
    </row>
    <row r="51" spans="1:9" ht="12.75">
      <c r="A51" s="135"/>
      <c r="B51" s="136"/>
      <c r="C51" s="132" t="str">
        <f t="shared" si="0"/>
        <v> --</v>
      </c>
      <c r="D51" s="133"/>
      <c r="E51" s="133"/>
      <c r="F51" s="133"/>
      <c r="G51" s="133"/>
      <c r="H51" s="133"/>
      <c r="I51" s="133"/>
    </row>
    <row r="52" spans="1:9" ht="12.75">
      <c r="A52" s="135"/>
      <c r="B52" s="136"/>
      <c r="C52" s="132" t="str">
        <f t="shared" si="0"/>
        <v> --</v>
      </c>
      <c r="D52" s="133"/>
      <c r="E52" s="133"/>
      <c r="F52" s="133"/>
      <c r="G52" s="133"/>
      <c r="H52" s="133"/>
      <c r="I52" s="133"/>
    </row>
    <row r="53" spans="1:9" ht="12.75">
      <c r="A53" s="135"/>
      <c r="B53" s="136"/>
      <c r="C53" s="132" t="str">
        <f t="shared" si="0"/>
        <v> --</v>
      </c>
      <c r="D53" s="133"/>
      <c r="E53" s="133"/>
      <c r="F53" s="133"/>
      <c r="G53" s="133"/>
      <c r="H53" s="133"/>
      <c r="I53" s="133"/>
    </row>
    <row r="54" spans="1:9" ht="12.75">
      <c r="A54" s="135"/>
      <c r="B54" s="136"/>
      <c r="C54" s="132" t="str">
        <f t="shared" si="0"/>
        <v> --</v>
      </c>
      <c r="D54" s="133"/>
      <c r="E54" s="133"/>
      <c r="F54" s="133"/>
      <c r="G54" s="133"/>
      <c r="H54" s="133"/>
      <c r="I54" s="133"/>
    </row>
    <row r="55" spans="1:9" ht="12.75">
      <c r="A55" s="135"/>
      <c r="B55" s="136"/>
      <c r="C55" s="132" t="str">
        <f t="shared" si="0"/>
        <v> --</v>
      </c>
      <c r="D55" s="133"/>
      <c r="E55" s="133"/>
      <c r="F55" s="133"/>
      <c r="G55" s="133"/>
      <c r="H55" s="133"/>
      <c r="I55" s="133"/>
    </row>
    <row r="56" spans="1:9" ht="12.75">
      <c r="A56" s="135"/>
      <c r="B56" s="136"/>
      <c r="C56" s="132" t="str">
        <f t="shared" si="0"/>
        <v> --</v>
      </c>
      <c r="D56" s="133"/>
      <c r="E56" s="133"/>
      <c r="F56" s="133"/>
      <c r="G56" s="133"/>
      <c r="H56" s="133"/>
      <c r="I56" s="133"/>
    </row>
    <row r="57" spans="1:9" ht="12.75">
      <c r="A57" s="135"/>
      <c r="B57" s="136"/>
      <c r="C57" s="132" t="str">
        <f t="shared" si="0"/>
        <v> --</v>
      </c>
      <c r="D57" s="133"/>
      <c r="E57" s="133"/>
      <c r="F57" s="133"/>
      <c r="G57" s="133"/>
      <c r="H57" s="133"/>
      <c r="I57" s="133"/>
    </row>
    <row r="58" spans="1:9" ht="12.75">
      <c r="A58" s="135"/>
      <c r="B58" s="136"/>
      <c r="C58" s="132" t="str">
        <f t="shared" si="0"/>
        <v> --</v>
      </c>
      <c r="D58" s="133"/>
      <c r="E58" s="133"/>
      <c r="F58" s="133"/>
      <c r="G58" s="133"/>
      <c r="H58" s="133"/>
      <c r="I58" s="133"/>
    </row>
    <row r="59" spans="1:9" ht="12.75">
      <c r="A59" s="135"/>
      <c r="B59" s="136"/>
      <c r="C59" s="132" t="str">
        <f t="shared" si="0"/>
        <v> --</v>
      </c>
      <c r="D59" s="133"/>
      <c r="E59" s="133"/>
      <c r="F59" s="133"/>
      <c r="G59" s="133"/>
      <c r="H59" s="133"/>
      <c r="I59" s="133"/>
    </row>
    <row r="60" spans="1:9" ht="12.75">
      <c r="A60" s="135"/>
      <c r="B60" s="136"/>
      <c r="C60" s="132" t="str">
        <f t="shared" si="0"/>
        <v> --</v>
      </c>
      <c r="D60" s="133"/>
      <c r="E60" s="133"/>
      <c r="F60" s="133"/>
      <c r="G60" s="133"/>
      <c r="H60" s="133"/>
      <c r="I60" s="133"/>
    </row>
    <row r="61" spans="1:9" ht="12.75">
      <c r="A61" s="135"/>
      <c r="B61" s="136"/>
      <c r="C61" s="132" t="str">
        <f t="shared" si="0"/>
        <v> --</v>
      </c>
      <c r="D61" s="133"/>
      <c r="E61" s="133"/>
      <c r="F61" s="133"/>
      <c r="G61" s="133"/>
      <c r="H61" s="133"/>
      <c r="I61" s="133"/>
    </row>
    <row r="62" spans="1:9" ht="12.75">
      <c r="A62" s="135"/>
      <c r="B62" s="136"/>
      <c r="C62" s="132" t="str">
        <f t="shared" si="0"/>
        <v> --</v>
      </c>
      <c r="D62" s="133"/>
      <c r="E62" s="133"/>
      <c r="F62" s="133"/>
      <c r="G62" s="133"/>
      <c r="H62" s="133"/>
      <c r="I62" s="133"/>
    </row>
    <row r="63" spans="1:9" ht="12.75">
      <c r="A63" s="135"/>
      <c r="B63" s="136"/>
      <c r="C63" s="132" t="str">
        <f t="shared" si="0"/>
        <v> --</v>
      </c>
      <c r="D63" s="133"/>
      <c r="E63" s="133"/>
      <c r="F63" s="133"/>
      <c r="G63" s="133"/>
      <c r="H63" s="133"/>
      <c r="I63" s="133"/>
    </row>
    <row r="64" spans="1:9" ht="12.75">
      <c r="A64" s="135"/>
      <c r="B64" s="136"/>
      <c r="C64" s="132" t="str">
        <f t="shared" si="0"/>
        <v> --</v>
      </c>
      <c r="D64" s="133"/>
      <c r="E64" s="133"/>
      <c r="F64" s="133"/>
      <c r="G64" s="133"/>
      <c r="H64" s="133"/>
      <c r="I64" s="133"/>
    </row>
    <row r="65" spans="1:9" ht="12.75">
      <c r="A65" s="135"/>
      <c r="B65" s="136"/>
      <c r="C65" s="132" t="str">
        <f t="shared" si="0"/>
        <v> --</v>
      </c>
      <c r="D65" s="133"/>
      <c r="E65" s="133"/>
      <c r="F65" s="133"/>
      <c r="G65" s="133"/>
      <c r="H65" s="133"/>
      <c r="I65" s="133"/>
    </row>
    <row r="66" spans="1:9" ht="12.75">
      <c r="A66" s="135"/>
      <c r="B66" s="136"/>
      <c r="C66" s="132" t="str">
        <f t="shared" si="0"/>
        <v> --</v>
      </c>
      <c r="D66" s="133"/>
      <c r="E66" s="133"/>
      <c r="F66" s="133"/>
      <c r="G66" s="133"/>
      <c r="H66" s="133"/>
      <c r="I66" s="133"/>
    </row>
    <row r="67" spans="1:9" ht="12.75">
      <c r="A67" s="135"/>
      <c r="B67" s="136"/>
      <c r="C67" s="132" t="str">
        <f t="shared" si="0"/>
        <v> --</v>
      </c>
      <c r="D67" s="133"/>
      <c r="E67" s="133"/>
      <c r="F67" s="133"/>
      <c r="G67" s="133"/>
      <c r="H67" s="133"/>
      <c r="I67" s="133"/>
    </row>
    <row r="68" spans="1:9" ht="12.75">
      <c r="A68" s="135"/>
      <c r="B68" s="136"/>
      <c r="C68" s="132" t="str">
        <f t="shared" si="0"/>
        <v> --</v>
      </c>
      <c r="D68" s="133"/>
      <c r="E68" s="133"/>
      <c r="F68" s="133"/>
      <c r="G68" s="133"/>
      <c r="H68" s="133"/>
      <c r="I68" s="133"/>
    </row>
    <row r="69" spans="1:9" ht="12.75">
      <c r="A69" s="135"/>
      <c r="B69" s="136"/>
      <c r="C69" s="132" t="str">
        <f t="shared" si="0"/>
        <v> --</v>
      </c>
      <c r="D69" s="133"/>
      <c r="E69" s="133"/>
      <c r="F69" s="133"/>
      <c r="G69" s="133"/>
      <c r="H69" s="133"/>
      <c r="I69" s="133"/>
    </row>
    <row r="70" spans="1:9" ht="12.75">
      <c r="A70" s="135"/>
      <c r="B70" s="136"/>
      <c r="C70" s="132" t="str">
        <f t="shared" si="0"/>
        <v> --</v>
      </c>
      <c r="D70" s="133"/>
      <c r="E70" s="133"/>
      <c r="F70" s="133"/>
      <c r="G70" s="133"/>
      <c r="H70" s="133"/>
      <c r="I70" s="133"/>
    </row>
    <row r="71" spans="1:9" ht="12.75">
      <c r="A71" s="135"/>
      <c r="B71" s="136"/>
      <c r="C71" s="132" t="str">
        <f t="shared" si="0"/>
        <v> --</v>
      </c>
      <c r="D71" s="133"/>
      <c r="E71" s="133"/>
      <c r="F71" s="133"/>
      <c r="G71" s="133"/>
      <c r="H71" s="133"/>
      <c r="I71" s="133"/>
    </row>
    <row r="72" spans="1:9" ht="12.75">
      <c r="A72" s="135"/>
      <c r="B72" s="136"/>
      <c r="C72" s="132" t="str">
        <f t="shared" si="0"/>
        <v> --</v>
      </c>
      <c r="D72" s="133"/>
      <c r="E72" s="133"/>
      <c r="F72" s="133"/>
      <c r="G72" s="133"/>
      <c r="H72" s="133"/>
      <c r="I72" s="133"/>
    </row>
    <row r="73" spans="1:9" ht="12.75">
      <c r="A73" s="135"/>
      <c r="B73" s="136"/>
      <c r="C73" s="132" t="str">
        <f aca="true" t="shared" si="1" ref="C73:C136">VLOOKUP(B73,VarList,2,FALSE)</f>
        <v> --</v>
      </c>
      <c r="D73" s="133"/>
      <c r="E73" s="133"/>
      <c r="F73" s="133"/>
      <c r="G73" s="133"/>
      <c r="H73" s="133"/>
      <c r="I73" s="133"/>
    </row>
    <row r="74" spans="1:9" ht="12.75">
      <c r="A74" s="135"/>
      <c r="B74" s="136"/>
      <c r="C74" s="132" t="str">
        <f t="shared" si="1"/>
        <v> --</v>
      </c>
      <c r="D74" s="133"/>
      <c r="E74" s="133"/>
      <c r="F74" s="133"/>
      <c r="G74" s="133"/>
      <c r="H74" s="133"/>
      <c r="I74" s="133"/>
    </row>
    <row r="75" spans="1:9" ht="12.75">
      <c r="A75" s="135"/>
      <c r="B75" s="136"/>
      <c r="C75" s="132" t="str">
        <f t="shared" si="1"/>
        <v> --</v>
      </c>
      <c r="D75" s="133"/>
      <c r="E75" s="133"/>
      <c r="F75" s="133"/>
      <c r="G75" s="133"/>
      <c r="H75" s="133"/>
      <c r="I75" s="133"/>
    </row>
    <row r="76" spans="1:9" ht="12.75">
      <c r="A76" s="135"/>
      <c r="B76" s="136"/>
      <c r="C76" s="132" t="str">
        <f t="shared" si="1"/>
        <v> --</v>
      </c>
      <c r="D76" s="133"/>
      <c r="E76" s="133"/>
      <c r="F76" s="133"/>
      <c r="G76" s="133"/>
      <c r="H76" s="133"/>
      <c r="I76" s="133"/>
    </row>
    <row r="77" spans="1:9" ht="12.75">
      <c r="A77" s="135"/>
      <c r="B77" s="136"/>
      <c r="C77" s="132" t="str">
        <f t="shared" si="1"/>
        <v> --</v>
      </c>
      <c r="D77" s="133"/>
      <c r="E77" s="133"/>
      <c r="F77" s="133"/>
      <c r="G77" s="133"/>
      <c r="H77" s="133"/>
      <c r="I77" s="133"/>
    </row>
    <row r="78" spans="1:9" ht="12.75">
      <c r="A78" s="135"/>
      <c r="B78" s="136"/>
      <c r="C78" s="132" t="str">
        <f t="shared" si="1"/>
        <v> --</v>
      </c>
      <c r="D78" s="133"/>
      <c r="E78" s="133"/>
      <c r="F78" s="133"/>
      <c r="G78" s="133"/>
      <c r="H78" s="133"/>
      <c r="I78" s="133"/>
    </row>
    <row r="79" spans="1:9" ht="12.75">
      <c r="A79" s="135"/>
      <c r="B79" s="136"/>
      <c r="C79" s="132" t="str">
        <f t="shared" si="1"/>
        <v> --</v>
      </c>
      <c r="D79" s="133"/>
      <c r="E79" s="133"/>
      <c r="F79" s="133"/>
      <c r="G79" s="133"/>
      <c r="H79" s="133"/>
      <c r="I79" s="133"/>
    </row>
    <row r="80" spans="1:9" ht="12.75">
      <c r="A80" s="135"/>
      <c r="B80" s="136"/>
      <c r="C80" s="132" t="str">
        <f t="shared" si="1"/>
        <v> --</v>
      </c>
      <c r="D80" s="133"/>
      <c r="E80" s="133"/>
      <c r="F80" s="133"/>
      <c r="G80" s="133"/>
      <c r="H80" s="133"/>
      <c r="I80" s="133"/>
    </row>
    <row r="81" spans="1:9" ht="12.75">
      <c r="A81" s="135"/>
      <c r="B81" s="136"/>
      <c r="C81" s="132" t="str">
        <f t="shared" si="1"/>
        <v> --</v>
      </c>
      <c r="D81" s="133"/>
      <c r="E81" s="133"/>
      <c r="F81" s="133"/>
      <c r="G81" s="133"/>
      <c r="H81" s="133"/>
      <c r="I81" s="133"/>
    </row>
    <row r="82" spans="1:9" ht="12.75">
      <c r="A82" s="135"/>
      <c r="B82" s="136"/>
      <c r="C82" s="132" t="str">
        <f t="shared" si="1"/>
        <v> --</v>
      </c>
      <c r="D82" s="133"/>
      <c r="E82" s="133"/>
      <c r="F82" s="133"/>
      <c r="G82" s="133"/>
      <c r="H82" s="133"/>
      <c r="I82" s="133"/>
    </row>
    <row r="83" spans="1:9" ht="12.75">
      <c r="A83" s="135"/>
      <c r="B83" s="136"/>
      <c r="C83" s="132" t="str">
        <f t="shared" si="1"/>
        <v> --</v>
      </c>
      <c r="D83" s="133"/>
      <c r="E83" s="133"/>
      <c r="F83" s="133"/>
      <c r="G83" s="133"/>
      <c r="H83" s="133"/>
      <c r="I83" s="133"/>
    </row>
    <row r="84" spans="1:9" ht="12.75">
      <c r="A84" s="135"/>
      <c r="B84" s="136"/>
      <c r="C84" s="132" t="str">
        <f t="shared" si="1"/>
        <v> --</v>
      </c>
      <c r="D84" s="133"/>
      <c r="E84" s="133"/>
      <c r="F84" s="133"/>
      <c r="G84" s="133"/>
      <c r="H84" s="133"/>
      <c r="I84" s="133"/>
    </row>
    <row r="85" spans="1:9" ht="12.75">
      <c r="A85" s="135"/>
      <c r="B85" s="136"/>
      <c r="C85" s="132" t="str">
        <f t="shared" si="1"/>
        <v> --</v>
      </c>
      <c r="D85" s="133"/>
      <c r="E85" s="133"/>
      <c r="F85" s="133"/>
      <c r="G85" s="133"/>
      <c r="H85" s="133"/>
      <c r="I85" s="133"/>
    </row>
    <row r="86" spans="1:9" ht="12.75">
      <c r="A86" s="135"/>
      <c r="B86" s="136"/>
      <c r="C86" s="132" t="str">
        <f t="shared" si="1"/>
        <v> --</v>
      </c>
      <c r="D86" s="133"/>
      <c r="E86" s="133"/>
      <c r="F86" s="133"/>
      <c r="G86" s="133"/>
      <c r="H86" s="133"/>
      <c r="I86" s="133"/>
    </row>
    <row r="87" spans="1:9" ht="12.75">
      <c r="A87" s="135"/>
      <c r="B87" s="136"/>
      <c r="C87" s="132" t="str">
        <f t="shared" si="1"/>
        <v> --</v>
      </c>
      <c r="D87" s="133"/>
      <c r="E87" s="133"/>
      <c r="F87" s="133"/>
      <c r="G87" s="133"/>
      <c r="H87" s="133"/>
      <c r="I87" s="133"/>
    </row>
    <row r="88" spans="1:9" ht="12.75">
      <c r="A88" s="135"/>
      <c r="B88" s="136"/>
      <c r="C88" s="132" t="str">
        <f t="shared" si="1"/>
        <v> --</v>
      </c>
      <c r="D88" s="133"/>
      <c r="E88" s="133"/>
      <c r="F88" s="133"/>
      <c r="G88" s="133"/>
      <c r="H88" s="133"/>
      <c r="I88" s="133"/>
    </row>
    <row r="89" spans="1:9" ht="12.75">
      <c r="A89" s="135"/>
      <c r="B89" s="136"/>
      <c r="C89" s="132" t="str">
        <f t="shared" si="1"/>
        <v> --</v>
      </c>
      <c r="D89" s="133"/>
      <c r="E89" s="133"/>
      <c r="F89" s="133"/>
      <c r="G89" s="133"/>
      <c r="H89" s="133"/>
      <c r="I89" s="133"/>
    </row>
    <row r="90" spans="1:9" ht="12.75">
      <c r="A90" s="135"/>
      <c r="B90" s="136"/>
      <c r="C90" s="132" t="str">
        <f t="shared" si="1"/>
        <v> --</v>
      </c>
      <c r="D90" s="133"/>
      <c r="E90" s="133"/>
      <c r="F90" s="133"/>
      <c r="G90" s="133"/>
      <c r="H90" s="133"/>
      <c r="I90" s="133"/>
    </row>
    <row r="91" spans="1:9" ht="12.75">
      <c r="A91" s="135"/>
      <c r="B91" s="136"/>
      <c r="C91" s="132" t="str">
        <f t="shared" si="1"/>
        <v> --</v>
      </c>
      <c r="D91" s="133"/>
      <c r="E91" s="133"/>
      <c r="F91" s="133"/>
      <c r="G91" s="133"/>
      <c r="H91" s="133"/>
      <c r="I91" s="133"/>
    </row>
    <row r="92" spans="1:9" ht="12.75">
      <c r="A92" s="135"/>
      <c r="B92" s="136"/>
      <c r="C92" s="132" t="str">
        <f t="shared" si="1"/>
        <v> --</v>
      </c>
      <c r="D92" s="133"/>
      <c r="E92" s="133"/>
      <c r="F92" s="133"/>
      <c r="G92" s="133"/>
      <c r="H92" s="133"/>
      <c r="I92" s="133"/>
    </row>
    <row r="93" spans="1:9" ht="12.75">
      <c r="A93" s="135"/>
      <c r="B93" s="136"/>
      <c r="C93" s="132" t="str">
        <f t="shared" si="1"/>
        <v> --</v>
      </c>
      <c r="D93" s="133"/>
      <c r="E93" s="133"/>
      <c r="F93" s="133"/>
      <c r="G93" s="133"/>
      <c r="H93" s="133"/>
      <c r="I93" s="133"/>
    </row>
    <row r="94" spans="1:9" ht="12.75">
      <c r="A94" s="135"/>
      <c r="B94" s="136"/>
      <c r="C94" s="132" t="str">
        <f t="shared" si="1"/>
        <v> --</v>
      </c>
      <c r="D94" s="133"/>
      <c r="E94" s="133"/>
      <c r="F94" s="133"/>
      <c r="G94" s="133"/>
      <c r="H94" s="133"/>
      <c r="I94" s="133"/>
    </row>
    <row r="95" spans="1:9" ht="12.75">
      <c r="A95" s="135"/>
      <c r="B95" s="136"/>
      <c r="C95" s="132" t="str">
        <f t="shared" si="1"/>
        <v> --</v>
      </c>
      <c r="D95" s="133"/>
      <c r="E95" s="133"/>
      <c r="F95" s="133"/>
      <c r="G95" s="133"/>
      <c r="H95" s="133"/>
      <c r="I95" s="133"/>
    </row>
    <row r="96" spans="1:9" ht="12.75">
      <c r="A96" s="135"/>
      <c r="B96" s="136"/>
      <c r="C96" s="132" t="str">
        <f t="shared" si="1"/>
        <v> --</v>
      </c>
      <c r="D96" s="133"/>
      <c r="E96" s="133"/>
      <c r="F96" s="133"/>
      <c r="G96" s="133"/>
      <c r="H96" s="133"/>
      <c r="I96" s="133"/>
    </row>
    <row r="97" spans="1:9" ht="12.75">
      <c r="A97" s="135"/>
      <c r="B97" s="136"/>
      <c r="C97" s="132" t="str">
        <f t="shared" si="1"/>
        <v> --</v>
      </c>
      <c r="D97" s="133"/>
      <c r="E97" s="133"/>
      <c r="F97" s="133"/>
      <c r="G97" s="133"/>
      <c r="H97" s="133"/>
      <c r="I97" s="133"/>
    </row>
    <row r="98" spans="1:9" ht="12.75">
      <c r="A98" s="135"/>
      <c r="B98" s="136"/>
      <c r="C98" s="132" t="str">
        <f t="shared" si="1"/>
        <v> --</v>
      </c>
      <c r="D98" s="133"/>
      <c r="E98" s="133"/>
      <c r="F98" s="133"/>
      <c r="G98" s="133"/>
      <c r="H98" s="133"/>
      <c r="I98" s="133"/>
    </row>
    <row r="99" spans="1:9" ht="12.75">
      <c r="A99" s="135"/>
      <c r="B99" s="136"/>
      <c r="C99" s="132" t="str">
        <f t="shared" si="1"/>
        <v> --</v>
      </c>
      <c r="D99" s="133"/>
      <c r="E99" s="133"/>
      <c r="F99" s="133"/>
      <c r="G99" s="133"/>
      <c r="H99" s="133"/>
      <c r="I99" s="133"/>
    </row>
    <row r="100" spans="1:9" ht="12.75">
      <c r="A100" s="135"/>
      <c r="B100" s="136"/>
      <c r="C100" s="132" t="str">
        <f t="shared" si="1"/>
        <v> --</v>
      </c>
      <c r="D100" s="133"/>
      <c r="E100" s="133"/>
      <c r="F100" s="133"/>
      <c r="G100" s="133"/>
      <c r="H100" s="133"/>
      <c r="I100" s="133"/>
    </row>
    <row r="101" spans="1:9" ht="12.75">
      <c r="A101" s="135"/>
      <c r="B101" s="136"/>
      <c r="C101" s="132" t="str">
        <f t="shared" si="1"/>
        <v> --</v>
      </c>
      <c r="D101" s="133"/>
      <c r="E101" s="133"/>
      <c r="F101" s="133"/>
      <c r="G101" s="133"/>
      <c r="H101" s="133"/>
      <c r="I101" s="133"/>
    </row>
    <row r="102" spans="1:9" ht="12.75">
      <c r="A102" s="135"/>
      <c r="B102" s="136"/>
      <c r="C102" s="132" t="str">
        <f t="shared" si="1"/>
        <v> --</v>
      </c>
      <c r="D102" s="133"/>
      <c r="E102" s="133"/>
      <c r="F102" s="133"/>
      <c r="G102" s="133"/>
      <c r="H102" s="133"/>
      <c r="I102" s="133"/>
    </row>
    <row r="103" spans="1:9" ht="12.75">
      <c r="A103" s="135"/>
      <c r="B103" s="136"/>
      <c r="C103" s="132" t="str">
        <f t="shared" si="1"/>
        <v> --</v>
      </c>
      <c r="D103" s="133"/>
      <c r="E103" s="133"/>
      <c r="F103" s="133"/>
      <c r="G103" s="133"/>
      <c r="H103" s="133"/>
      <c r="I103" s="133"/>
    </row>
    <row r="104" spans="1:9" ht="12.75">
      <c r="A104" s="135"/>
      <c r="B104" s="136"/>
      <c r="C104" s="132" t="str">
        <f t="shared" si="1"/>
        <v> --</v>
      </c>
      <c r="D104" s="133"/>
      <c r="E104" s="133"/>
      <c r="F104" s="133"/>
      <c r="G104" s="133"/>
      <c r="H104" s="133"/>
      <c r="I104" s="133"/>
    </row>
    <row r="105" spans="1:9" ht="12.75">
      <c r="A105" s="135"/>
      <c r="B105" s="136"/>
      <c r="C105" s="132" t="str">
        <f t="shared" si="1"/>
        <v> --</v>
      </c>
      <c r="D105" s="133"/>
      <c r="E105" s="133"/>
      <c r="F105" s="133"/>
      <c r="G105" s="133"/>
      <c r="H105" s="133"/>
      <c r="I105" s="133"/>
    </row>
    <row r="106" spans="1:9" ht="12.75">
      <c r="A106" s="135"/>
      <c r="B106" s="136"/>
      <c r="C106" s="132" t="str">
        <f t="shared" si="1"/>
        <v> --</v>
      </c>
      <c r="D106" s="133"/>
      <c r="E106" s="133"/>
      <c r="F106" s="133"/>
      <c r="G106" s="133"/>
      <c r="H106" s="133"/>
      <c r="I106" s="133"/>
    </row>
    <row r="107" spans="1:9" ht="12.75">
      <c r="A107" s="135"/>
      <c r="B107" s="136"/>
      <c r="C107" s="132" t="str">
        <f t="shared" si="1"/>
        <v> --</v>
      </c>
      <c r="D107" s="133"/>
      <c r="E107" s="133"/>
      <c r="F107" s="133"/>
      <c r="G107" s="133"/>
      <c r="H107" s="133"/>
      <c r="I107" s="133"/>
    </row>
    <row r="108" spans="1:9" ht="12.75">
      <c r="A108" s="135"/>
      <c r="B108" s="136"/>
      <c r="C108" s="132" t="str">
        <f t="shared" si="1"/>
        <v> --</v>
      </c>
      <c r="D108" s="133"/>
      <c r="E108" s="133"/>
      <c r="F108" s="133"/>
      <c r="G108" s="133"/>
      <c r="H108" s="133"/>
      <c r="I108" s="133"/>
    </row>
    <row r="109" spans="1:9" ht="12.75">
      <c r="A109" s="135"/>
      <c r="B109" s="136"/>
      <c r="C109" s="132" t="str">
        <f t="shared" si="1"/>
        <v> --</v>
      </c>
      <c r="D109" s="133"/>
      <c r="E109" s="133"/>
      <c r="F109" s="133"/>
      <c r="G109" s="133"/>
      <c r="H109" s="133"/>
      <c r="I109" s="133"/>
    </row>
    <row r="110" spans="1:9" ht="12.75">
      <c r="A110" s="135"/>
      <c r="B110" s="136"/>
      <c r="C110" s="132" t="str">
        <f t="shared" si="1"/>
        <v> --</v>
      </c>
      <c r="D110" s="133"/>
      <c r="E110" s="133"/>
      <c r="F110" s="133"/>
      <c r="G110" s="133"/>
      <c r="H110" s="133"/>
      <c r="I110" s="133"/>
    </row>
    <row r="111" spans="1:9" ht="12.75">
      <c r="A111" s="135"/>
      <c r="B111" s="136"/>
      <c r="C111" s="132" t="str">
        <f t="shared" si="1"/>
        <v> --</v>
      </c>
      <c r="D111" s="133"/>
      <c r="E111" s="133"/>
      <c r="F111" s="133"/>
      <c r="G111" s="133"/>
      <c r="H111" s="133"/>
      <c r="I111" s="133"/>
    </row>
    <row r="112" spans="1:9" ht="12.75">
      <c r="A112" s="135"/>
      <c r="B112" s="136"/>
      <c r="C112" s="132" t="str">
        <f t="shared" si="1"/>
        <v> --</v>
      </c>
      <c r="D112" s="133"/>
      <c r="E112" s="133"/>
      <c r="F112" s="133"/>
      <c r="G112" s="133"/>
      <c r="H112" s="133"/>
      <c r="I112" s="133"/>
    </row>
    <row r="113" spans="1:9" ht="12.75">
      <c r="A113" s="135"/>
      <c r="B113" s="136"/>
      <c r="C113" s="132" t="str">
        <f t="shared" si="1"/>
        <v> --</v>
      </c>
      <c r="D113" s="133"/>
      <c r="E113" s="133"/>
      <c r="F113" s="133"/>
      <c r="G113" s="133"/>
      <c r="H113" s="133"/>
      <c r="I113" s="133"/>
    </row>
    <row r="114" spans="1:9" ht="12.75">
      <c r="A114" s="135"/>
      <c r="B114" s="136"/>
      <c r="C114" s="132" t="str">
        <f t="shared" si="1"/>
        <v> --</v>
      </c>
      <c r="D114" s="133"/>
      <c r="E114" s="133"/>
      <c r="F114" s="133"/>
      <c r="G114" s="133"/>
      <c r="H114" s="133"/>
      <c r="I114" s="133"/>
    </row>
    <row r="115" spans="1:9" ht="12.75">
      <c r="A115" s="135"/>
      <c r="B115" s="136"/>
      <c r="C115" s="132" t="str">
        <f t="shared" si="1"/>
        <v> --</v>
      </c>
      <c r="D115" s="133"/>
      <c r="E115" s="133"/>
      <c r="F115" s="133"/>
      <c r="G115" s="133"/>
      <c r="H115" s="133"/>
      <c r="I115" s="133"/>
    </row>
    <row r="116" spans="1:9" ht="12.75">
      <c r="A116" s="135"/>
      <c r="B116" s="136"/>
      <c r="C116" s="132" t="str">
        <f t="shared" si="1"/>
        <v> --</v>
      </c>
      <c r="D116" s="133"/>
      <c r="E116" s="133"/>
      <c r="F116" s="133"/>
      <c r="G116" s="133"/>
      <c r="H116" s="133"/>
      <c r="I116" s="133"/>
    </row>
    <row r="117" spans="1:9" ht="12.75">
      <c r="A117" s="135"/>
      <c r="B117" s="136"/>
      <c r="C117" s="132" t="str">
        <f t="shared" si="1"/>
        <v> --</v>
      </c>
      <c r="D117" s="133"/>
      <c r="E117" s="133"/>
      <c r="F117" s="133"/>
      <c r="G117" s="133"/>
      <c r="H117" s="133"/>
      <c r="I117" s="133"/>
    </row>
    <row r="118" spans="1:9" ht="12.75">
      <c r="A118" s="135"/>
      <c r="B118" s="136"/>
      <c r="C118" s="132" t="str">
        <f t="shared" si="1"/>
        <v> --</v>
      </c>
      <c r="D118" s="133"/>
      <c r="E118" s="133"/>
      <c r="F118" s="133"/>
      <c r="G118" s="133"/>
      <c r="H118" s="133"/>
      <c r="I118" s="133"/>
    </row>
    <row r="119" spans="1:9" ht="12.75">
      <c r="A119" s="135"/>
      <c r="B119" s="136"/>
      <c r="C119" s="132" t="str">
        <f t="shared" si="1"/>
        <v> --</v>
      </c>
      <c r="D119" s="133"/>
      <c r="E119" s="133"/>
      <c r="F119" s="133"/>
      <c r="G119" s="133"/>
      <c r="H119" s="133"/>
      <c r="I119" s="133"/>
    </row>
    <row r="120" spans="1:9" ht="12.75">
      <c r="A120" s="135"/>
      <c r="B120" s="136"/>
      <c r="C120" s="132" t="str">
        <f t="shared" si="1"/>
        <v> --</v>
      </c>
      <c r="D120" s="133"/>
      <c r="E120" s="133"/>
      <c r="F120" s="133"/>
      <c r="G120" s="133"/>
      <c r="H120" s="133"/>
      <c r="I120" s="133"/>
    </row>
    <row r="121" spans="1:9" ht="12.75">
      <c r="A121" s="135"/>
      <c r="B121" s="136"/>
      <c r="C121" s="132" t="str">
        <f t="shared" si="1"/>
        <v> --</v>
      </c>
      <c r="D121" s="133"/>
      <c r="E121" s="133"/>
      <c r="F121" s="133"/>
      <c r="G121" s="133"/>
      <c r="H121" s="133"/>
      <c r="I121" s="133"/>
    </row>
    <row r="122" spans="1:9" ht="12.75">
      <c r="A122" s="135"/>
      <c r="B122" s="136"/>
      <c r="C122" s="132" t="str">
        <f t="shared" si="1"/>
        <v> --</v>
      </c>
      <c r="D122" s="133"/>
      <c r="E122" s="133"/>
      <c r="F122" s="133"/>
      <c r="G122" s="133"/>
      <c r="H122" s="133"/>
      <c r="I122" s="133"/>
    </row>
    <row r="123" spans="1:9" ht="12.75">
      <c r="A123" s="135"/>
      <c r="B123" s="136"/>
      <c r="C123" s="132" t="str">
        <f t="shared" si="1"/>
        <v> --</v>
      </c>
      <c r="D123" s="133"/>
      <c r="E123" s="133"/>
      <c r="F123" s="133"/>
      <c r="G123" s="133"/>
      <c r="H123" s="133"/>
      <c r="I123" s="133"/>
    </row>
    <row r="124" spans="1:9" ht="12.75">
      <c r="A124" s="135"/>
      <c r="B124" s="136"/>
      <c r="C124" s="132" t="str">
        <f t="shared" si="1"/>
        <v> --</v>
      </c>
      <c r="D124" s="133"/>
      <c r="E124" s="133"/>
      <c r="F124" s="133"/>
      <c r="G124" s="133"/>
      <c r="H124" s="133"/>
      <c r="I124" s="133"/>
    </row>
    <row r="125" spans="1:9" ht="12.75">
      <c r="A125" s="135"/>
      <c r="B125" s="136"/>
      <c r="C125" s="132" t="str">
        <f t="shared" si="1"/>
        <v> --</v>
      </c>
      <c r="D125" s="133"/>
      <c r="E125" s="133"/>
      <c r="F125" s="133"/>
      <c r="G125" s="133"/>
      <c r="H125" s="133"/>
      <c r="I125" s="133"/>
    </row>
    <row r="126" spans="1:9" ht="12.75">
      <c r="A126" s="135"/>
      <c r="B126" s="136"/>
      <c r="C126" s="132" t="str">
        <f t="shared" si="1"/>
        <v> --</v>
      </c>
      <c r="D126" s="133"/>
      <c r="E126" s="133"/>
      <c r="F126" s="133"/>
      <c r="G126" s="133"/>
      <c r="H126" s="133"/>
      <c r="I126" s="133"/>
    </row>
    <row r="127" spans="1:9" ht="12.75">
      <c r="A127" s="135"/>
      <c r="B127" s="136"/>
      <c r="C127" s="132" t="str">
        <f t="shared" si="1"/>
        <v> --</v>
      </c>
      <c r="D127" s="133"/>
      <c r="E127" s="133"/>
      <c r="F127" s="133"/>
      <c r="G127" s="133"/>
      <c r="H127" s="133"/>
      <c r="I127" s="133"/>
    </row>
    <row r="128" spans="1:9" ht="12.75">
      <c r="A128" s="135"/>
      <c r="B128" s="136"/>
      <c r="C128" s="132" t="str">
        <f t="shared" si="1"/>
        <v> --</v>
      </c>
      <c r="D128" s="133"/>
      <c r="E128" s="133"/>
      <c r="F128" s="133"/>
      <c r="G128" s="133"/>
      <c r="H128" s="133"/>
      <c r="I128" s="133"/>
    </row>
    <row r="129" spans="1:9" ht="12.75">
      <c r="A129" s="135"/>
      <c r="B129" s="136"/>
      <c r="C129" s="132" t="str">
        <f t="shared" si="1"/>
        <v> --</v>
      </c>
      <c r="D129" s="133"/>
      <c r="E129" s="133"/>
      <c r="F129" s="133"/>
      <c r="G129" s="133"/>
      <c r="H129" s="133"/>
      <c r="I129" s="133"/>
    </row>
    <row r="130" spans="1:9" ht="12.75">
      <c r="A130" s="135"/>
      <c r="B130" s="136"/>
      <c r="C130" s="132" t="str">
        <f t="shared" si="1"/>
        <v> --</v>
      </c>
      <c r="D130" s="133"/>
      <c r="E130" s="133"/>
      <c r="F130" s="133"/>
      <c r="G130" s="133"/>
      <c r="H130" s="133"/>
      <c r="I130" s="133"/>
    </row>
    <row r="131" spans="1:9" ht="12.75">
      <c r="A131" s="135"/>
      <c r="B131" s="136"/>
      <c r="C131" s="132" t="str">
        <f t="shared" si="1"/>
        <v> --</v>
      </c>
      <c r="D131" s="133"/>
      <c r="E131" s="133"/>
      <c r="F131" s="133"/>
      <c r="G131" s="133"/>
      <c r="H131" s="133"/>
      <c r="I131" s="133"/>
    </row>
    <row r="132" spans="1:9" ht="12.75">
      <c r="A132" s="135"/>
      <c r="B132" s="136"/>
      <c r="C132" s="132" t="str">
        <f t="shared" si="1"/>
        <v> --</v>
      </c>
      <c r="D132" s="133"/>
      <c r="E132" s="133"/>
      <c r="F132" s="133"/>
      <c r="G132" s="133"/>
      <c r="H132" s="133"/>
      <c r="I132" s="133"/>
    </row>
    <row r="133" spans="1:9" ht="12.75">
      <c r="A133" s="135"/>
      <c r="B133" s="136"/>
      <c r="C133" s="132" t="str">
        <f t="shared" si="1"/>
        <v> --</v>
      </c>
      <c r="D133" s="133"/>
      <c r="E133" s="133"/>
      <c r="F133" s="133"/>
      <c r="G133" s="133"/>
      <c r="H133" s="133"/>
      <c r="I133" s="133"/>
    </row>
    <row r="134" spans="1:9" ht="12.75">
      <c r="A134" s="135"/>
      <c r="B134" s="136"/>
      <c r="C134" s="132" t="str">
        <f t="shared" si="1"/>
        <v> --</v>
      </c>
      <c r="D134" s="133"/>
      <c r="E134" s="133"/>
      <c r="F134" s="133"/>
      <c r="G134" s="133"/>
      <c r="H134" s="133"/>
      <c r="I134" s="133"/>
    </row>
    <row r="135" spans="1:9" ht="12.75">
      <c r="A135" s="135"/>
      <c r="B135" s="136"/>
      <c r="C135" s="132" t="str">
        <f t="shared" si="1"/>
        <v> --</v>
      </c>
      <c r="D135" s="133"/>
      <c r="E135" s="133"/>
      <c r="F135" s="133"/>
      <c r="G135" s="133"/>
      <c r="H135" s="133"/>
      <c r="I135" s="133"/>
    </row>
    <row r="136" spans="1:9" ht="12.75">
      <c r="A136" s="135"/>
      <c r="B136" s="136"/>
      <c r="C136" s="132" t="str">
        <f t="shared" si="1"/>
        <v> --</v>
      </c>
      <c r="D136" s="133"/>
      <c r="E136" s="133"/>
      <c r="F136" s="133"/>
      <c r="G136" s="133"/>
      <c r="H136" s="133"/>
      <c r="I136" s="133"/>
    </row>
    <row r="137" spans="1:9" ht="12.75">
      <c r="A137" s="135"/>
      <c r="B137" s="136"/>
      <c r="C137" s="132" t="str">
        <f aca="true" t="shared" si="2" ref="C137:C200">VLOOKUP(B137,VarList,2,FALSE)</f>
        <v> --</v>
      </c>
      <c r="D137" s="133"/>
      <c r="E137" s="133"/>
      <c r="F137" s="133"/>
      <c r="G137" s="133"/>
      <c r="H137" s="133"/>
      <c r="I137" s="133"/>
    </row>
    <row r="138" spans="1:9" ht="12.75">
      <c r="A138" s="135"/>
      <c r="B138" s="136"/>
      <c r="C138" s="132" t="str">
        <f t="shared" si="2"/>
        <v> --</v>
      </c>
      <c r="D138" s="133"/>
      <c r="E138" s="133"/>
      <c r="F138" s="133"/>
      <c r="G138" s="133"/>
      <c r="H138" s="133"/>
      <c r="I138" s="133"/>
    </row>
    <row r="139" spans="1:9" ht="12.75">
      <c r="A139" s="135"/>
      <c r="B139" s="136"/>
      <c r="C139" s="132" t="str">
        <f t="shared" si="2"/>
        <v> --</v>
      </c>
      <c r="D139" s="133"/>
      <c r="E139" s="133"/>
      <c r="F139" s="133"/>
      <c r="G139" s="133"/>
      <c r="H139" s="133"/>
      <c r="I139" s="133"/>
    </row>
    <row r="140" spans="1:9" ht="12.75">
      <c r="A140" s="135"/>
      <c r="B140" s="136"/>
      <c r="C140" s="132" t="str">
        <f t="shared" si="2"/>
        <v> --</v>
      </c>
      <c r="D140" s="133"/>
      <c r="E140" s="133"/>
      <c r="F140" s="133"/>
      <c r="G140" s="133"/>
      <c r="H140" s="133"/>
      <c r="I140" s="133"/>
    </row>
    <row r="141" spans="1:9" ht="12.75">
      <c r="A141" s="135"/>
      <c r="B141" s="136"/>
      <c r="C141" s="132" t="str">
        <f t="shared" si="2"/>
        <v> --</v>
      </c>
      <c r="D141" s="133"/>
      <c r="E141" s="133"/>
      <c r="F141" s="133"/>
      <c r="G141" s="133"/>
      <c r="H141" s="133"/>
      <c r="I141" s="133"/>
    </row>
    <row r="142" spans="1:9" ht="12.75">
      <c r="A142" s="135"/>
      <c r="B142" s="136"/>
      <c r="C142" s="132" t="str">
        <f t="shared" si="2"/>
        <v> --</v>
      </c>
      <c r="D142" s="133"/>
      <c r="E142" s="133"/>
      <c r="F142" s="133"/>
      <c r="G142" s="133"/>
      <c r="H142" s="133"/>
      <c r="I142" s="133"/>
    </row>
    <row r="143" spans="1:9" ht="12.75">
      <c r="A143" s="135"/>
      <c r="B143" s="136"/>
      <c r="C143" s="132" t="str">
        <f t="shared" si="2"/>
        <v> --</v>
      </c>
      <c r="D143" s="133"/>
      <c r="E143" s="133"/>
      <c r="F143" s="133"/>
      <c r="G143" s="133"/>
      <c r="H143" s="133"/>
      <c r="I143" s="133"/>
    </row>
    <row r="144" spans="1:9" ht="12.75">
      <c r="A144" s="135"/>
      <c r="B144" s="136"/>
      <c r="C144" s="132" t="str">
        <f t="shared" si="2"/>
        <v> --</v>
      </c>
      <c r="D144" s="133"/>
      <c r="E144" s="133"/>
      <c r="F144" s="133"/>
      <c r="G144" s="133"/>
      <c r="H144" s="133"/>
      <c r="I144" s="133"/>
    </row>
    <row r="145" spans="1:9" ht="12.75">
      <c r="A145" s="135"/>
      <c r="B145" s="136"/>
      <c r="C145" s="132" t="str">
        <f t="shared" si="2"/>
        <v> --</v>
      </c>
      <c r="D145" s="133"/>
      <c r="E145" s="133"/>
      <c r="F145" s="133"/>
      <c r="G145" s="133"/>
      <c r="H145" s="133"/>
      <c r="I145" s="133"/>
    </row>
    <row r="146" spans="1:9" ht="12.75">
      <c r="A146" s="135"/>
      <c r="B146" s="136"/>
      <c r="C146" s="132" t="str">
        <f t="shared" si="2"/>
        <v> --</v>
      </c>
      <c r="D146" s="133"/>
      <c r="E146" s="133"/>
      <c r="F146" s="133"/>
      <c r="G146" s="133"/>
      <c r="H146" s="133"/>
      <c r="I146" s="133"/>
    </row>
    <row r="147" spans="1:9" ht="12.75">
      <c r="A147" s="135"/>
      <c r="B147" s="136"/>
      <c r="C147" s="132" t="str">
        <f t="shared" si="2"/>
        <v> --</v>
      </c>
      <c r="D147" s="133"/>
      <c r="E147" s="133"/>
      <c r="F147" s="133"/>
      <c r="G147" s="133"/>
      <c r="H147" s="133"/>
      <c r="I147" s="133"/>
    </row>
    <row r="148" spans="1:9" ht="12.75">
      <c r="A148" s="135"/>
      <c r="B148" s="136"/>
      <c r="C148" s="132" t="str">
        <f t="shared" si="2"/>
        <v> --</v>
      </c>
      <c r="D148" s="133"/>
      <c r="E148" s="133"/>
      <c r="F148" s="133"/>
      <c r="G148" s="133"/>
      <c r="H148" s="133"/>
      <c r="I148" s="133"/>
    </row>
    <row r="149" spans="1:9" ht="12.75">
      <c r="A149" s="135"/>
      <c r="B149" s="136"/>
      <c r="C149" s="132" t="str">
        <f t="shared" si="2"/>
        <v> --</v>
      </c>
      <c r="D149" s="133"/>
      <c r="E149" s="133"/>
      <c r="F149" s="133"/>
      <c r="G149" s="133"/>
      <c r="H149" s="133"/>
      <c r="I149" s="133"/>
    </row>
    <row r="150" spans="1:9" ht="12.75">
      <c r="A150" s="135"/>
      <c r="B150" s="136"/>
      <c r="C150" s="132" t="str">
        <f t="shared" si="2"/>
        <v> --</v>
      </c>
      <c r="D150" s="133"/>
      <c r="E150" s="133"/>
      <c r="F150" s="133"/>
      <c r="G150" s="133"/>
      <c r="H150" s="133"/>
      <c r="I150" s="133"/>
    </row>
    <row r="151" spans="1:9" ht="12.75">
      <c r="A151" s="135"/>
      <c r="B151" s="136"/>
      <c r="C151" s="132" t="str">
        <f t="shared" si="2"/>
        <v> --</v>
      </c>
      <c r="D151" s="133"/>
      <c r="E151" s="133"/>
      <c r="F151" s="133"/>
      <c r="G151" s="133"/>
      <c r="H151" s="133"/>
      <c r="I151" s="133"/>
    </row>
    <row r="152" spans="1:9" ht="12.75">
      <c r="A152" s="135"/>
      <c r="B152" s="136"/>
      <c r="C152" s="132" t="str">
        <f t="shared" si="2"/>
        <v> --</v>
      </c>
      <c r="D152" s="133"/>
      <c r="E152" s="133"/>
      <c r="F152" s="133"/>
      <c r="G152" s="133"/>
      <c r="H152" s="133"/>
      <c r="I152" s="133"/>
    </row>
    <row r="153" spans="1:9" ht="12.75">
      <c r="A153" s="135"/>
      <c r="B153" s="136"/>
      <c r="C153" s="132" t="str">
        <f t="shared" si="2"/>
        <v> --</v>
      </c>
      <c r="D153" s="133"/>
      <c r="E153" s="133"/>
      <c r="F153" s="133"/>
      <c r="G153" s="133"/>
      <c r="H153" s="133"/>
      <c r="I153" s="133"/>
    </row>
    <row r="154" spans="1:9" ht="12.75">
      <c r="A154" s="135"/>
      <c r="B154" s="136"/>
      <c r="C154" s="132" t="str">
        <f t="shared" si="2"/>
        <v> --</v>
      </c>
      <c r="D154" s="133"/>
      <c r="E154" s="133"/>
      <c r="F154" s="133"/>
      <c r="G154" s="133"/>
      <c r="H154" s="133"/>
      <c r="I154" s="133"/>
    </row>
    <row r="155" spans="1:9" ht="12.75">
      <c r="A155" s="135"/>
      <c r="B155" s="136"/>
      <c r="C155" s="132" t="str">
        <f t="shared" si="2"/>
        <v> --</v>
      </c>
      <c r="D155" s="133"/>
      <c r="E155" s="133"/>
      <c r="F155" s="133"/>
      <c r="G155" s="133"/>
      <c r="H155" s="133"/>
      <c r="I155" s="133"/>
    </row>
    <row r="156" spans="1:9" ht="12.75">
      <c r="A156" s="135"/>
      <c r="B156" s="136"/>
      <c r="C156" s="132" t="str">
        <f t="shared" si="2"/>
        <v> --</v>
      </c>
      <c r="D156" s="133"/>
      <c r="E156" s="133"/>
      <c r="F156" s="133"/>
      <c r="G156" s="133"/>
      <c r="H156" s="133"/>
      <c r="I156" s="133"/>
    </row>
    <row r="157" spans="1:9" ht="12.75">
      <c r="A157" s="135"/>
      <c r="B157" s="136"/>
      <c r="C157" s="132" t="str">
        <f t="shared" si="2"/>
        <v> --</v>
      </c>
      <c r="D157" s="133"/>
      <c r="E157" s="133"/>
      <c r="F157" s="133"/>
      <c r="G157" s="133"/>
      <c r="H157" s="133"/>
      <c r="I157" s="133"/>
    </row>
    <row r="158" spans="1:9" ht="12.75">
      <c r="A158" s="135"/>
      <c r="B158" s="136"/>
      <c r="C158" s="132" t="str">
        <f t="shared" si="2"/>
        <v> --</v>
      </c>
      <c r="D158" s="133"/>
      <c r="E158" s="133"/>
      <c r="F158" s="133"/>
      <c r="G158" s="133"/>
      <c r="H158" s="133"/>
      <c r="I158" s="133"/>
    </row>
    <row r="159" spans="1:9" ht="12.75">
      <c r="A159" s="135"/>
      <c r="B159" s="136"/>
      <c r="C159" s="132" t="str">
        <f t="shared" si="2"/>
        <v> --</v>
      </c>
      <c r="D159" s="133"/>
      <c r="E159" s="133"/>
      <c r="F159" s="133"/>
      <c r="G159" s="133"/>
      <c r="H159" s="133"/>
      <c r="I159" s="133"/>
    </row>
    <row r="160" spans="1:9" ht="12.75">
      <c r="A160" s="135"/>
      <c r="B160" s="136"/>
      <c r="C160" s="132" t="str">
        <f t="shared" si="2"/>
        <v> --</v>
      </c>
      <c r="D160" s="133"/>
      <c r="E160" s="133"/>
      <c r="F160" s="133"/>
      <c r="G160" s="133"/>
      <c r="H160" s="133"/>
      <c r="I160" s="133"/>
    </row>
    <row r="161" spans="1:9" ht="12.75">
      <c r="A161" s="135"/>
      <c r="B161" s="136"/>
      <c r="C161" s="132" t="str">
        <f t="shared" si="2"/>
        <v> --</v>
      </c>
      <c r="D161" s="133"/>
      <c r="E161" s="133"/>
      <c r="F161" s="133"/>
      <c r="G161" s="133"/>
      <c r="H161" s="133"/>
      <c r="I161" s="133"/>
    </row>
    <row r="162" spans="1:9" ht="12.75">
      <c r="A162" s="135"/>
      <c r="B162" s="136"/>
      <c r="C162" s="132" t="str">
        <f t="shared" si="2"/>
        <v> --</v>
      </c>
      <c r="D162" s="133"/>
      <c r="E162" s="133"/>
      <c r="F162" s="133"/>
      <c r="G162" s="133"/>
      <c r="H162" s="133"/>
      <c r="I162" s="133"/>
    </row>
    <row r="163" spans="1:9" ht="12.75">
      <c r="A163" s="135"/>
      <c r="B163" s="136"/>
      <c r="C163" s="132" t="str">
        <f t="shared" si="2"/>
        <v> --</v>
      </c>
      <c r="D163" s="133"/>
      <c r="E163" s="133"/>
      <c r="F163" s="133"/>
      <c r="G163" s="133"/>
      <c r="H163" s="133"/>
      <c r="I163" s="133"/>
    </row>
    <row r="164" spans="1:9" ht="12.75">
      <c r="A164" s="135"/>
      <c r="B164" s="136"/>
      <c r="C164" s="132" t="str">
        <f t="shared" si="2"/>
        <v> --</v>
      </c>
      <c r="D164" s="133"/>
      <c r="E164" s="133"/>
      <c r="F164" s="133"/>
      <c r="G164" s="133"/>
      <c r="H164" s="133"/>
      <c r="I164" s="133"/>
    </row>
    <row r="165" spans="1:9" ht="12.75">
      <c r="A165" s="135"/>
      <c r="B165" s="136"/>
      <c r="C165" s="132" t="str">
        <f t="shared" si="2"/>
        <v> --</v>
      </c>
      <c r="D165" s="133"/>
      <c r="E165" s="133"/>
      <c r="F165" s="133"/>
      <c r="G165" s="133"/>
      <c r="H165" s="133"/>
      <c r="I165" s="133"/>
    </row>
    <row r="166" spans="1:9" ht="12.75">
      <c r="A166" s="135"/>
      <c r="B166" s="136"/>
      <c r="C166" s="132" t="str">
        <f t="shared" si="2"/>
        <v> --</v>
      </c>
      <c r="D166" s="133"/>
      <c r="E166" s="133"/>
      <c r="F166" s="133"/>
      <c r="G166" s="133"/>
      <c r="H166" s="133"/>
      <c r="I166" s="133"/>
    </row>
    <row r="167" spans="1:9" ht="12.75">
      <c r="A167" s="135"/>
      <c r="B167" s="136"/>
      <c r="C167" s="132" t="str">
        <f t="shared" si="2"/>
        <v> --</v>
      </c>
      <c r="D167" s="133"/>
      <c r="E167" s="133"/>
      <c r="F167" s="133"/>
      <c r="G167" s="133"/>
      <c r="H167" s="133"/>
      <c r="I167" s="133"/>
    </row>
    <row r="168" spans="1:9" ht="12.75">
      <c r="A168" s="135"/>
      <c r="B168" s="136"/>
      <c r="C168" s="132" t="str">
        <f t="shared" si="2"/>
        <v> --</v>
      </c>
      <c r="D168" s="133"/>
      <c r="E168" s="133"/>
      <c r="F168" s="133"/>
      <c r="G168" s="133"/>
      <c r="H168" s="133"/>
      <c r="I168" s="133"/>
    </row>
    <row r="169" spans="1:9" ht="12.75">
      <c r="A169" s="135"/>
      <c r="B169" s="136"/>
      <c r="C169" s="132" t="str">
        <f t="shared" si="2"/>
        <v> --</v>
      </c>
      <c r="D169" s="133"/>
      <c r="E169" s="133"/>
      <c r="F169" s="133"/>
      <c r="G169" s="133"/>
      <c r="H169" s="133"/>
      <c r="I169" s="133"/>
    </row>
    <row r="170" spans="1:9" ht="12.75">
      <c r="A170" s="135"/>
      <c r="B170" s="136"/>
      <c r="C170" s="132" t="str">
        <f t="shared" si="2"/>
        <v> --</v>
      </c>
      <c r="D170" s="133"/>
      <c r="E170" s="133"/>
      <c r="F170" s="133"/>
      <c r="G170" s="133"/>
      <c r="H170" s="133"/>
      <c r="I170" s="133"/>
    </row>
    <row r="171" spans="1:9" ht="12.75">
      <c r="A171" s="135"/>
      <c r="B171" s="136"/>
      <c r="C171" s="132" t="str">
        <f t="shared" si="2"/>
        <v> --</v>
      </c>
      <c r="D171" s="133"/>
      <c r="E171" s="133"/>
      <c r="F171" s="133"/>
      <c r="G171" s="133"/>
      <c r="H171" s="133"/>
      <c r="I171" s="133"/>
    </row>
    <row r="172" spans="1:9" ht="12.75">
      <c r="A172" s="135"/>
      <c r="B172" s="136"/>
      <c r="C172" s="132" t="str">
        <f t="shared" si="2"/>
        <v> --</v>
      </c>
      <c r="D172" s="133"/>
      <c r="E172" s="133"/>
      <c r="F172" s="133"/>
      <c r="G172" s="133"/>
      <c r="H172" s="133"/>
      <c r="I172" s="133"/>
    </row>
    <row r="173" spans="1:9" ht="12.75">
      <c r="A173" s="135"/>
      <c r="B173" s="136"/>
      <c r="C173" s="132" t="str">
        <f t="shared" si="2"/>
        <v> --</v>
      </c>
      <c r="D173" s="133"/>
      <c r="E173" s="133"/>
      <c r="F173" s="133"/>
      <c r="G173" s="133"/>
      <c r="H173" s="133"/>
      <c r="I173" s="133"/>
    </row>
    <row r="174" spans="1:9" ht="12.75">
      <c r="A174" s="135"/>
      <c r="B174" s="136"/>
      <c r="C174" s="132" t="str">
        <f t="shared" si="2"/>
        <v> --</v>
      </c>
      <c r="D174" s="133"/>
      <c r="E174" s="133"/>
      <c r="F174" s="133"/>
      <c r="G174" s="133"/>
      <c r="H174" s="133"/>
      <c r="I174" s="133"/>
    </row>
    <row r="175" spans="1:9" ht="12.75">
      <c r="A175" s="135"/>
      <c r="B175" s="136"/>
      <c r="C175" s="132" t="str">
        <f t="shared" si="2"/>
        <v> --</v>
      </c>
      <c r="D175" s="133"/>
      <c r="E175" s="133"/>
      <c r="F175" s="133"/>
      <c r="G175" s="133"/>
      <c r="H175" s="133"/>
      <c r="I175" s="133"/>
    </row>
    <row r="176" spans="1:9" ht="12.75">
      <c r="A176" s="135"/>
      <c r="B176" s="136"/>
      <c r="C176" s="132" t="str">
        <f t="shared" si="2"/>
        <v> --</v>
      </c>
      <c r="D176" s="133"/>
      <c r="E176" s="133"/>
      <c r="F176" s="133"/>
      <c r="G176" s="133"/>
      <c r="H176" s="133"/>
      <c r="I176" s="133"/>
    </row>
    <row r="177" spans="1:9" ht="12.75">
      <c r="A177" s="135"/>
      <c r="B177" s="136"/>
      <c r="C177" s="132" t="str">
        <f t="shared" si="2"/>
        <v> --</v>
      </c>
      <c r="D177" s="133"/>
      <c r="E177" s="133"/>
      <c r="F177" s="133"/>
      <c r="G177" s="133"/>
      <c r="H177" s="133"/>
      <c r="I177" s="133"/>
    </row>
    <row r="178" spans="1:9" ht="12.75">
      <c r="A178" s="135"/>
      <c r="B178" s="136"/>
      <c r="C178" s="132" t="str">
        <f t="shared" si="2"/>
        <v> --</v>
      </c>
      <c r="D178" s="133"/>
      <c r="E178" s="133"/>
      <c r="F178" s="133"/>
      <c r="G178" s="133"/>
      <c r="H178" s="133"/>
      <c r="I178" s="133"/>
    </row>
    <row r="179" spans="1:9" ht="12.75">
      <c r="A179" s="135"/>
      <c r="B179" s="136"/>
      <c r="C179" s="132" t="str">
        <f t="shared" si="2"/>
        <v> --</v>
      </c>
      <c r="D179" s="133"/>
      <c r="E179" s="133"/>
      <c r="F179" s="133"/>
      <c r="G179" s="133"/>
      <c r="H179" s="133"/>
      <c r="I179" s="133"/>
    </row>
    <row r="180" spans="1:9" ht="12.75">
      <c r="A180" s="135"/>
      <c r="B180" s="136"/>
      <c r="C180" s="132" t="str">
        <f t="shared" si="2"/>
        <v> --</v>
      </c>
      <c r="D180" s="133"/>
      <c r="E180" s="133"/>
      <c r="F180" s="133"/>
      <c r="G180" s="133"/>
      <c r="H180" s="133"/>
      <c r="I180" s="133"/>
    </row>
    <row r="181" spans="1:9" ht="12.75">
      <c r="A181" s="135"/>
      <c r="B181" s="136"/>
      <c r="C181" s="132" t="str">
        <f t="shared" si="2"/>
        <v> --</v>
      </c>
      <c r="D181" s="133"/>
      <c r="E181" s="133"/>
      <c r="F181" s="133"/>
      <c r="G181" s="133"/>
      <c r="H181" s="133"/>
      <c r="I181" s="133"/>
    </row>
    <row r="182" spans="1:9" ht="12.75">
      <c r="A182" s="135"/>
      <c r="B182" s="136"/>
      <c r="C182" s="132" t="str">
        <f t="shared" si="2"/>
        <v> --</v>
      </c>
      <c r="D182" s="133"/>
      <c r="E182" s="133"/>
      <c r="F182" s="133"/>
      <c r="G182" s="133"/>
      <c r="H182" s="133"/>
      <c r="I182" s="133"/>
    </row>
    <row r="183" spans="1:9" ht="12.75">
      <c r="A183" s="135"/>
      <c r="B183" s="136"/>
      <c r="C183" s="132" t="str">
        <f t="shared" si="2"/>
        <v> --</v>
      </c>
      <c r="D183" s="133"/>
      <c r="E183" s="133"/>
      <c r="F183" s="133"/>
      <c r="G183" s="133"/>
      <c r="H183" s="133"/>
      <c r="I183" s="133"/>
    </row>
    <row r="184" spans="1:9" ht="12.75">
      <c r="A184" s="135"/>
      <c r="B184" s="136"/>
      <c r="C184" s="132" t="str">
        <f t="shared" si="2"/>
        <v> --</v>
      </c>
      <c r="D184" s="133"/>
      <c r="E184" s="133"/>
      <c r="F184" s="133"/>
      <c r="G184" s="133"/>
      <c r="H184" s="133"/>
      <c r="I184" s="133"/>
    </row>
    <row r="185" spans="1:9" ht="12.75">
      <c r="A185" s="135"/>
      <c r="B185" s="136"/>
      <c r="C185" s="132" t="str">
        <f t="shared" si="2"/>
        <v> --</v>
      </c>
      <c r="D185" s="133"/>
      <c r="E185" s="133"/>
      <c r="F185" s="133"/>
      <c r="G185" s="133"/>
      <c r="H185" s="133"/>
      <c r="I185" s="133"/>
    </row>
    <row r="186" spans="1:9" ht="12.75">
      <c r="A186" s="135"/>
      <c r="B186" s="136"/>
      <c r="C186" s="132" t="str">
        <f t="shared" si="2"/>
        <v> --</v>
      </c>
      <c r="D186" s="133"/>
      <c r="E186" s="133"/>
      <c r="F186" s="133"/>
      <c r="G186" s="133"/>
      <c r="H186" s="133"/>
      <c r="I186" s="133"/>
    </row>
    <row r="187" spans="1:9" ht="12.75">
      <c r="A187" s="135"/>
      <c r="B187" s="136"/>
      <c r="C187" s="132" t="str">
        <f t="shared" si="2"/>
        <v> --</v>
      </c>
      <c r="D187" s="133"/>
      <c r="E187" s="133"/>
      <c r="F187" s="133"/>
      <c r="G187" s="133"/>
      <c r="H187" s="133"/>
      <c r="I187" s="133"/>
    </row>
    <row r="188" spans="1:9" ht="12.75">
      <c r="A188" s="135"/>
      <c r="B188" s="136"/>
      <c r="C188" s="132" t="str">
        <f t="shared" si="2"/>
        <v> --</v>
      </c>
      <c r="D188" s="133"/>
      <c r="E188" s="133"/>
      <c r="F188" s="133"/>
      <c r="G188" s="133"/>
      <c r="H188" s="133"/>
      <c r="I188" s="133"/>
    </row>
    <row r="189" spans="1:9" ht="12.75">
      <c r="A189" s="135"/>
      <c r="B189" s="136"/>
      <c r="C189" s="132" t="str">
        <f t="shared" si="2"/>
        <v> --</v>
      </c>
      <c r="D189" s="133"/>
      <c r="E189" s="133"/>
      <c r="F189" s="133"/>
      <c r="G189" s="133"/>
      <c r="H189" s="133"/>
      <c r="I189" s="133"/>
    </row>
    <row r="190" spans="1:9" ht="12.75">
      <c r="A190" s="135"/>
      <c r="B190" s="136"/>
      <c r="C190" s="132" t="str">
        <f t="shared" si="2"/>
        <v> --</v>
      </c>
      <c r="D190" s="133"/>
      <c r="E190" s="133"/>
      <c r="F190" s="133"/>
      <c r="G190" s="133"/>
      <c r="H190" s="133"/>
      <c r="I190" s="133"/>
    </row>
    <row r="191" spans="1:9" ht="12.75">
      <c r="A191" s="135"/>
      <c r="B191" s="136"/>
      <c r="C191" s="132" t="str">
        <f t="shared" si="2"/>
        <v> --</v>
      </c>
      <c r="D191" s="133"/>
      <c r="E191" s="133"/>
      <c r="F191" s="133"/>
      <c r="G191" s="133"/>
      <c r="H191" s="133"/>
      <c r="I191" s="133"/>
    </row>
    <row r="192" spans="1:9" ht="12.75">
      <c r="A192" s="135"/>
      <c r="B192" s="136"/>
      <c r="C192" s="132" t="str">
        <f t="shared" si="2"/>
        <v> --</v>
      </c>
      <c r="D192" s="133"/>
      <c r="E192" s="133"/>
      <c r="F192" s="133"/>
      <c r="G192" s="133"/>
      <c r="H192" s="133"/>
      <c r="I192" s="133"/>
    </row>
    <row r="193" spans="1:9" ht="12.75">
      <c r="A193" s="135"/>
      <c r="B193" s="136"/>
      <c r="C193" s="132" t="str">
        <f t="shared" si="2"/>
        <v> --</v>
      </c>
      <c r="D193" s="133"/>
      <c r="E193" s="133"/>
      <c r="F193" s="133"/>
      <c r="G193" s="133"/>
      <c r="H193" s="133"/>
      <c r="I193" s="133"/>
    </row>
    <row r="194" spans="1:9" ht="12.75">
      <c r="A194" s="135"/>
      <c r="B194" s="136"/>
      <c r="C194" s="132" t="str">
        <f t="shared" si="2"/>
        <v> --</v>
      </c>
      <c r="D194" s="133"/>
      <c r="E194" s="133"/>
      <c r="F194" s="133"/>
      <c r="G194" s="133"/>
      <c r="H194" s="133"/>
      <c r="I194" s="133"/>
    </row>
    <row r="195" spans="1:9" ht="12.75">
      <c r="A195" s="135"/>
      <c r="B195" s="136"/>
      <c r="C195" s="132" t="str">
        <f t="shared" si="2"/>
        <v> --</v>
      </c>
      <c r="D195" s="133"/>
      <c r="E195" s="133"/>
      <c r="F195" s="133"/>
      <c r="G195" s="133"/>
      <c r="H195" s="133"/>
      <c r="I195" s="133"/>
    </row>
    <row r="196" spans="1:9" ht="12.75">
      <c r="A196" s="135"/>
      <c r="B196" s="136"/>
      <c r="C196" s="132" t="str">
        <f t="shared" si="2"/>
        <v> --</v>
      </c>
      <c r="D196" s="133"/>
      <c r="E196" s="133"/>
      <c r="F196" s="133"/>
      <c r="G196" s="133"/>
      <c r="H196" s="133"/>
      <c r="I196" s="133"/>
    </row>
    <row r="197" spans="1:9" ht="12.75">
      <c r="A197" s="135"/>
      <c r="B197" s="136"/>
      <c r="C197" s="132" t="str">
        <f t="shared" si="2"/>
        <v> --</v>
      </c>
      <c r="D197" s="133"/>
      <c r="E197" s="133"/>
      <c r="F197" s="133"/>
      <c r="G197" s="133"/>
      <c r="H197" s="133"/>
      <c r="I197" s="133"/>
    </row>
    <row r="198" spans="1:9" ht="12.75">
      <c r="A198" s="135"/>
      <c r="B198" s="136"/>
      <c r="C198" s="132" t="str">
        <f t="shared" si="2"/>
        <v> --</v>
      </c>
      <c r="D198" s="133"/>
      <c r="E198" s="133"/>
      <c r="F198" s="133"/>
      <c r="G198" s="133"/>
      <c r="H198" s="133"/>
      <c r="I198" s="133"/>
    </row>
    <row r="199" spans="1:9" ht="12.75">
      <c r="A199" s="135"/>
      <c r="B199" s="136"/>
      <c r="C199" s="132" t="str">
        <f t="shared" si="2"/>
        <v> --</v>
      </c>
      <c r="D199" s="133"/>
      <c r="E199" s="133"/>
      <c r="F199" s="133"/>
      <c r="G199" s="133"/>
      <c r="H199" s="133"/>
      <c r="I199" s="133"/>
    </row>
    <row r="200" spans="1:9" ht="12.75">
      <c r="A200" s="135"/>
      <c r="B200" s="136"/>
      <c r="C200" s="132" t="str">
        <f t="shared" si="2"/>
        <v> --</v>
      </c>
      <c r="D200" s="133"/>
      <c r="E200" s="133"/>
      <c r="F200" s="133"/>
      <c r="G200" s="133"/>
      <c r="H200" s="133"/>
      <c r="I200" s="133"/>
    </row>
    <row r="201" spans="1:9" ht="12.75">
      <c r="A201" s="135"/>
      <c r="B201" s="136"/>
      <c r="C201" s="132" t="str">
        <f aca="true" t="shared" si="3" ref="C201:C264">VLOOKUP(B201,VarList,2,FALSE)</f>
        <v> --</v>
      </c>
      <c r="D201" s="133"/>
      <c r="E201" s="133"/>
      <c r="F201" s="133"/>
      <c r="G201" s="133"/>
      <c r="H201" s="133"/>
      <c r="I201" s="133"/>
    </row>
    <row r="202" spans="1:9" ht="12.75">
      <c r="A202" s="135"/>
      <c r="B202" s="136"/>
      <c r="C202" s="132" t="str">
        <f t="shared" si="3"/>
        <v> --</v>
      </c>
      <c r="D202" s="133"/>
      <c r="E202" s="133"/>
      <c r="F202" s="133"/>
      <c r="G202" s="133"/>
      <c r="H202" s="133"/>
      <c r="I202" s="133"/>
    </row>
    <row r="203" spans="1:9" ht="12.75">
      <c r="A203" s="135"/>
      <c r="B203" s="136"/>
      <c r="C203" s="132" t="str">
        <f t="shared" si="3"/>
        <v> --</v>
      </c>
      <c r="D203" s="133"/>
      <c r="E203" s="133"/>
      <c r="F203" s="133"/>
      <c r="G203" s="133"/>
      <c r="H203" s="133"/>
      <c r="I203" s="133"/>
    </row>
    <row r="204" spans="1:9" ht="12.75">
      <c r="A204" s="135"/>
      <c r="B204" s="136"/>
      <c r="C204" s="132" t="str">
        <f t="shared" si="3"/>
        <v> --</v>
      </c>
      <c r="D204" s="133"/>
      <c r="E204" s="133"/>
      <c r="F204" s="133"/>
      <c r="G204" s="133"/>
      <c r="H204" s="133"/>
      <c r="I204" s="133"/>
    </row>
    <row r="205" spans="1:9" ht="12.75">
      <c r="A205" s="135"/>
      <c r="B205" s="136"/>
      <c r="C205" s="132" t="str">
        <f t="shared" si="3"/>
        <v> --</v>
      </c>
      <c r="D205" s="133"/>
      <c r="E205" s="133"/>
      <c r="F205" s="133"/>
      <c r="G205" s="133"/>
      <c r="H205" s="133"/>
      <c r="I205" s="133"/>
    </row>
    <row r="206" spans="1:9" ht="12.75">
      <c r="A206" s="135"/>
      <c r="B206" s="136"/>
      <c r="C206" s="132" t="str">
        <f t="shared" si="3"/>
        <v> --</v>
      </c>
      <c r="D206" s="133"/>
      <c r="E206" s="133"/>
      <c r="F206" s="133"/>
      <c r="G206" s="133"/>
      <c r="H206" s="133"/>
      <c r="I206" s="133"/>
    </row>
    <row r="207" spans="1:9" ht="12.75">
      <c r="A207" s="135"/>
      <c r="B207" s="136"/>
      <c r="C207" s="132" t="str">
        <f t="shared" si="3"/>
        <v> --</v>
      </c>
      <c r="D207" s="133"/>
      <c r="E207" s="133"/>
      <c r="F207" s="133"/>
      <c r="G207" s="133"/>
      <c r="H207" s="133"/>
      <c r="I207" s="133"/>
    </row>
    <row r="208" spans="1:9" ht="12.75">
      <c r="A208" s="135"/>
      <c r="B208" s="136"/>
      <c r="C208" s="132" t="str">
        <f t="shared" si="3"/>
        <v> --</v>
      </c>
      <c r="D208" s="133"/>
      <c r="E208" s="133"/>
      <c r="F208" s="133"/>
      <c r="G208" s="133"/>
      <c r="H208" s="133"/>
      <c r="I208" s="133"/>
    </row>
    <row r="209" spans="1:9" ht="12.75">
      <c r="A209" s="135"/>
      <c r="B209" s="136"/>
      <c r="C209" s="132" t="str">
        <f t="shared" si="3"/>
        <v> --</v>
      </c>
      <c r="D209" s="133"/>
      <c r="E209" s="133"/>
      <c r="F209" s="133"/>
      <c r="G209" s="133"/>
      <c r="H209" s="133"/>
      <c r="I209" s="133"/>
    </row>
    <row r="210" spans="1:9" ht="12.75">
      <c r="A210" s="135"/>
      <c r="B210" s="136"/>
      <c r="C210" s="132" t="str">
        <f t="shared" si="3"/>
        <v> --</v>
      </c>
      <c r="D210" s="133"/>
      <c r="E210" s="133"/>
      <c r="F210" s="133"/>
      <c r="G210" s="133"/>
      <c r="H210" s="133"/>
      <c r="I210" s="133"/>
    </row>
    <row r="211" spans="1:9" ht="12.75">
      <c r="A211" s="135"/>
      <c r="B211" s="136"/>
      <c r="C211" s="132" t="str">
        <f t="shared" si="3"/>
        <v> --</v>
      </c>
      <c r="D211" s="133"/>
      <c r="E211" s="133"/>
      <c r="F211" s="133"/>
      <c r="G211" s="133"/>
      <c r="H211" s="133"/>
      <c r="I211" s="133"/>
    </row>
    <row r="212" spans="1:9" ht="12.75">
      <c r="A212" s="135"/>
      <c r="B212" s="136"/>
      <c r="C212" s="132" t="str">
        <f t="shared" si="3"/>
        <v> --</v>
      </c>
      <c r="D212" s="133"/>
      <c r="E212" s="133"/>
      <c r="F212" s="133"/>
      <c r="G212" s="133"/>
      <c r="H212" s="133"/>
      <c r="I212" s="133"/>
    </row>
    <row r="213" spans="1:9" ht="12.75">
      <c r="A213" s="135"/>
      <c r="B213" s="136"/>
      <c r="C213" s="132" t="str">
        <f t="shared" si="3"/>
        <v> --</v>
      </c>
      <c r="D213" s="133"/>
      <c r="E213" s="133"/>
      <c r="F213" s="133"/>
      <c r="G213" s="133"/>
      <c r="H213" s="133"/>
      <c r="I213" s="133"/>
    </row>
    <row r="214" spans="1:9" ht="12.75">
      <c r="A214" s="135"/>
      <c r="B214" s="136"/>
      <c r="C214" s="132" t="str">
        <f t="shared" si="3"/>
        <v> --</v>
      </c>
      <c r="D214" s="133"/>
      <c r="E214" s="133"/>
      <c r="F214" s="133"/>
      <c r="G214" s="133"/>
      <c r="H214" s="133"/>
      <c r="I214" s="133"/>
    </row>
    <row r="215" spans="1:9" ht="12.75">
      <c r="A215" s="135"/>
      <c r="B215" s="136"/>
      <c r="C215" s="132" t="str">
        <f t="shared" si="3"/>
        <v> --</v>
      </c>
      <c r="D215" s="133"/>
      <c r="E215" s="133"/>
      <c r="F215" s="133"/>
      <c r="G215" s="133"/>
      <c r="H215" s="133"/>
      <c r="I215" s="133"/>
    </row>
    <row r="216" spans="1:9" ht="12.75">
      <c r="A216" s="135"/>
      <c r="B216" s="136"/>
      <c r="C216" s="132" t="str">
        <f t="shared" si="3"/>
        <v> --</v>
      </c>
      <c r="D216" s="133"/>
      <c r="E216" s="133"/>
      <c r="F216" s="133"/>
      <c r="G216" s="133"/>
      <c r="H216" s="133"/>
      <c r="I216" s="133"/>
    </row>
    <row r="217" spans="1:9" ht="12.75">
      <c r="A217" s="135"/>
      <c r="B217" s="136"/>
      <c r="C217" s="132" t="str">
        <f t="shared" si="3"/>
        <v> --</v>
      </c>
      <c r="D217" s="133"/>
      <c r="E217" s="133"/>
      <c r="F217" s="133"/>
      <c r="G217" s="133"/>
      <c r="H217" s="133"/>
      <c r="I217" s="133"/>
    </row>
    <row r="218" spans="1:9" ht="12.75">
      <c r="A218" s="135"/>
      <c r="B218" s="136"/>
      <c r="C218" s="132" t="str">
        <f t="shared" si="3"/>
        <v> --</v>
      </c>
      <c r="D218" s="133"/>
      <c r="E218" s="133"/>
      <c r="F218" s="133"/>
      <c r="G218" s="133"/>
      <c r="H218" s="133"/>
      <c r="I218" s="133"/>
    </row>
    <row r="219" spans="1:9" ht="12.75">
      <c r="A219" s="135"/>
      <c r="B219" s="136"/>
      <c r="C219" s="132" t="str">
        <f t="shared" si="3"/>
        <v> --</v>
      </c>
      <c r="D219" s="133"/>
      <c r="E219" s="133"/>
      <c r="F219" s="133"/>
      <c r="G219" s="133"/>
      <c r="H219" s="133"/>
      <c r="I219" s="133"/>
    </row>
    <row r="220" spans="1:9" ht="12.75">
      <c r="A220" s="135"/>
      <c r="B220" s="136"/>
      <c r="C220" s="132" t="str">
        <f t="shared" si="3"/>
        <v> --</v>
      </c>
      <c r="D220" s="133"/>
      <c r="E220" s="133"/>
      <c r="F220" s="133"/>
      <c r="G220" s="133"/>
      <c r="H220" s="133"/>
      <c r="I220" s="133"/>
    </row>
    <row r="221" spans="1:9" ht="12.75">
      <c r="A221" s="135"/>
      <c r="B221" s="136"/>
      <c r="C221" s="132" t="str">
        <f t="shared" si="3"/>
        <v> --</v>
      </c>
      <c r="D221" s="133"/>
      <c r="E221" s="133"/>
      <c r="F221" s="133"/>
      <c r="G221" s="133"/>
      <c r="H221" s="133"/>
      <c r="I221" s="133"/>
    </row>
    <row r="222" spans="1:9" ht="12.75">
      <c r="A222" s="135"/>
      <c r="B222" s="136"/>
      <c r="C222" s="132" t="str">
        <f t="shared" si="3"/>
        <v> --</v>
      </c>
      <c r="D222" s="133"/>
      <c r="E222" s="133"/>
      <c r="F222" s="133"/>
      <c r="G222" s="133"/>
      <c r="H222" s="133"/>
      <c r="I222" s="133"/>
    </row>
    <row r="223" spans="1:9" ht="12.75">
      <c r="A223" s="135"/>
      <c r="B223" s="136"/>
      <c r="C223" s="132" t="str">
        <f t="shared" si="3"/>
        <v> --</v>
      </c>
      <c r="D223" s="133"/>
      <c r="E223" s="133"/>
      <c r="F223" s="133"/>
      <c r="G223" s="133"/>
      <c r="H223" s="133"/>
      <c r="I223" s="133"/>
    </row>
    <row r="224" spans="1:9" ht="12.75">
      <c r="A224" s="135"/>
      <c r="B224" s="136"/>
      <c r="C224" s="132" t="str">
        <f t="shared" si="3"/>
        <v> --</v>
      </c>
      <c r="D224" s="133"/>
      <c r="E224" s="133"/>
      <c r="F224" s="133"/>
      <c r="G224" s="133"/>
      <c r="H224" s="133"/>
      <c r="I224" s="133"/>
    </row>
    <row r="225" spans="1:9" ht="12.75">
      <c r="A225" s="135"/>
      <c r="B225" s="136"/>
      <c r="C225" s="132" t="str">
        <f t="shared" si="3"/>
        <v> --</v>
      </c>
      <c r="D225" s="133"/>
      <c r="E225" s="133"/>
      <c r="F225" s="133"/>
      <c r="G225" s="133"/>
      <c r="H225" s="133"/>
      <c r="I225" s="133"/>
    </row>
    <row r="226" spans="1:9" ht="12.75">
      <c r="A226" s="135"/>
      <c r="B226" s="136"/>
      <c r="C226" s="132" t="str">
        <f t="shared" si="3"/>
        <v> --</v>
      </c>
      <c r="D226" s="133"/>
      <c r="E226" s="133"/>
      <c r="F226" s="133"/>
      <c r="G226" s="133"/>
      <c r="H226" s="133"/>
      <c r="I226" s="133"/>
    </row>
    <row r="227" spans="1:9" ht="12.75">
      <c r="A227" s="135"/>
      <c r="B227" s="136"/>
      <c r="C227" s="132" t="str">
        <f t="shared" si="3"/>
        <v> --</v>
      </c>
      <c r="D227" s="133"/>
      <c r="E227" s="133"/>
      <c r="F227" s="133"/>
      <c r="G227" s="133"/>
      <c r="H227" s="133"/>
      <c r="I227" s="133"/>
    </row>
    <row r="228" spans="1:9" ht="12.75">
      <c r="A228" s="135"/>
      <c r="B228" s="136"/>
      <c r="C228" s="132" t="str">
        <f t="shared" si="3"/>
        <v> --</v>
      </c>
      <c r="D228" s="133"/>
      <c r="E228" s="133"/>
      <c r="F228" s="133"/>
      <c r="G228" s="133"/>
      <c r="H228" s="133"/>
      <c r="I228" s="133"/>
    </row>
    <row r="229" spans="1:9" ht="12.75">
      <c r="A229" s="135"/>
      <c r="B229" s="136"/>
      <c r="C229" s="132" t="str">
        <f t="shared" si="3"/>
        <v> --</v>
      </c>
      <c r="D229" s="133"/>
      <c r="E229" s="133"/>
      <c r="F229" s="133"/>
      <c r="G229" s="133"/>
      <c r="H229" s="133"/>
      <c r="I229" s="133"/>
    </row>
    <row r="230" spans="1:9" ht="12.75">
      <c r="A230" s="135"/>
      <c r="B230" s="136"/>
      <c r="C230" s="132" t="str">
        <f t="shared" si="3"/>
        <v> --</v>
      </c>
      <c r="D230" s="133"/>
      <c r="E230" s="133"/>
      <c r="F230" s="133"/>
      <c r="G230" s="133"/>
      <c r="H230" s="133"/>
      <c r="I230" s="133"/>
    </row>
    <row r="231" spans="1:9" ht="12.75">
      <c r="A231" s="135"/>
      <c r="B231" s="136"/>
      <c r="C231" s="132" t="str">
        <f t="shared" si="3"/>
        <v> --</v>
      </c>
      <c r="D231" s="133"/>
      <c r="E231" s="133"/>
      <c r="F231" s="133"/>
      <c r="G231" s="133"/>
      <c r="H231" s="133"/>
      <c r="I231" s="133"/>
    </row>
    <row r="232" spans="1:9" ht="12.75">
      <c r="A232" s="135"/>
      <c r="B232" s="136"/>
      <c r="C232" s="132" t="str">
        <f t="shared" si="3"/>
        <v> --</v>
      </c>
      <c r="D232" s="133"/>
      <c r="E232" s="133"/>
      <c r="F232" s="133"/>
      <c r="G232" s="133"/>
      <c r="H232" s="133"/>
      <c r="I232" s="133"/>
    </row>
    <row r="233" spans="1:9" ht="12.75">
      <c r="A233" s="135"/>
      <c r="B233" s="136"/>
      <c r="C233" s="132" t="str">
        <f t="shared" si="3"/>
        <v> --</v>
      </c>
      <c r="D233" s="133"/>
      <c r="E233" s="133"/>
      <c r="F233" s="133"/>
      <c r="G233" s="133"/>
      <c r="H233" s="133"/>
      <c r="I233" s="133"/>
    </row>
    <row r="234" spans="1:9" ht="12.75">
      <c r="A234" s="135"/>
      <c r="B234" s="136"/>
      <c r="C234" s="132" t="str">
        <f t="shared" si="3"/>
        <v> --</v>
      </c>
      <c r="D234" s="133"/>
      <c r="E234" s="133"/>
      <c r="F234" s="133"/>
      <c r="G234" s="133"/>
      <c r="H234" s="133"/>
      <c r="I234" s="133"/>
    </row>
    <row r="235" spans="1:9" ht="12.75">
      <c r="A235" s="135"/>
      <c r="B235" s="136"/>
      <c r="C235" s="132" t="str">
        <f t="shared" si="3"/>
        <v> --</v>
      </c>
      <c r="D235" s="133"/>
      <c r="E235" s="133"/>
      <c r="F235" s="133"/>
      <c r="G235" s="133"/>
      <c r="H235" s="133"/>
      <c r="I235" s="133"/>
    </row>
    <row r="236" spans="1:9" ht="12.75">
      <c r="A236" s="135"/>
      <c r="B236" s="136"/>
      <c r="C236" s="132" t="str">
        <f t="shared" si="3"/>
        <v> --</v>
      </c>
      <c r="D236" s="133"/>
      <c r="E236" s="133"/>
      <c r="F236" s="133"/>
      <c r="G236" s="133"/>
      <c r="H236" s="133"/>
      <c r="I236" s="133"/>
    </row>
    <row r="237" spans="1:9" ht="12.75">
      <c r="A237" s="135"/>
      <c r="B237" s="136"/>
      <c r="C237" s="132" t="str">
        <f t="shared" si="3"/>
        <v> --</v>
      </c>
      <c r="D237" s="133"/>
      <c r="E237" s="133"/>
      <c r="F237" s="133"/>
      <c r="G237" s="133"/>
      <c r="H237" s="133"/>
      <c r="I237" s="133"/>
    </row>
    <row r="238" spans="1:9" ht="12.75">
      <c r="A238" s="135"/>
      <c r="B238" s="136"/>
      <c r="C238" s="132" t="str">
        <f t="shared" si="3"/>
        <v> --</v>
      </c>
      <c r="D238" s="133"/>
      <c r="E238" s="133"/>
      <c r="F238" s="133"/>
      <c r="G238" s="133"/>
      <c r="H238" s="133"/>
      <c r="I238" s="133"/>
    </row>
    <row r="239" spans="1:9" ht="12.75">
      <c r="A239" s="135"/>
      <c r="B239" s="136"/>
      <c r="C239" s="132" t="str">
        <f t="shared" si="3"/>
        <v> --</v>
      </c>
      <c r="D239" s="133"/>
      <c r="E239" s="133"/>
      <c r="F239" s="133"/>
      <c r="G239" s="133"/>
      <c r="H239" s="133"/>
      <c r="I239" s="133"/>
    </row>
    <row r="240" spans="1:9" ht="12.75">
      <c r="A240" s="135"/>
      <c r="B240" s="136"/>
      <c r="C240" s="132" t="str">
        <f t="shared" si="3"/>
        <v> --</v>
      </c>
      <c r="D240" s="133"/>
      <c r="E240" s="133"/>
      <c r="F240" s="133"/>
      <c r="G240" s="133"/>
      <c r="H240" s="133"/>
      <c r="I240" s="133"/>
    </row>
    <row r="241" spans="1:9" ht="12.75">
      <c r="A241" s="135"/>
      <c r="B241" s="136"/>
      <c r="C241" s="132" t="str">
        <f t="shared" si="3"/>
        <v> --</v>
      </c>
      <c r="D241" s="133"/>
      <c r="E241" s="133"/>
      <c r="F241" s="133"/>
      <c r="G241" s="133"/>
      <c r="H241" s="133"/>
      <c r="I241" s="133"/>
    </row>
    <row r="242" spans="1:9" ht="12.75">
      <c r="A242" s="135"/>
      <c r="B242" s="136"/>
      <c r="C242" s="132" t="str">
        <f t="shared" si="3"/>
        <v> --</v>
      </c>
      <c r="D242" s="133"/>
      <c r="E242" s="133"/>
      <c r="F242" s="133"/>
      <c r="G242" s="133"/>
      <c r="H242" s="133"/>
      <c r="I242" s="133"/>
    </row>
    <row r="243" spans="1:9" ht="12.75">
      <c r="A243" s="135"/>
      <c r="B243" s="136"/>
      <c r="C243" s="132" t="str">
        <f t="shared" si="3"/>
        <v> --</v>
      </c>
      <c r="D243" s="133"/>
      <c r="E243" s="133"/>
      <c r="F243" s="133"/>
      <c r="G243" s="133"/>
      <c r="H243" s="133"/>
      <c r="I243" s="133"/>
    </row>
    <row r="244" spans="1:9" ht="12.75">
      <c r="A244" s="135"/>
      <c r="B244" s="136"/>
      <c r="C244" s="132" t="str">
        <f t="shared" si="3"/>
        <v> --</v>
      </c>
      <c r="D244" s="133"/>
      <c r="E244" s="133"/>
      <c r="F244" s="133"/>
      <c r="G244" s="133"/>
      <c r="H244" s="133"/>
      <c r="I244" s="133"/>
    </row>
    <row r="245" spans="1:9" ht="12.75">
      <c r="A245" s="135"/>
      <c r="B245" s="136"/>
      <c r="C245" s="132" t="str">
        <f t="shared" si="3"/>
        <v> --</v>
      </c>
      <c r="D245" s="133"/>
      <c r="E245" s="133"/>
      <c r="F245" s="133"/>
      <c r="G245" s="133"/>
      <c r="H245" s="133"/>
      <c r="I245" s="133"/>
    </row>
    <row r="246" spans="1:9" ht="12.75">
      <c r="A246" s="135"/>
      <c r="B246" s="136"/>
      <c r="C246" s="132" t="str">
        <f t="shared" si="3"/>
        <v> --</v>
      </c>
      <c r="D246" s="133"/>
      <c r="E246" s="133"/>
      <c r="F246" s="133"/>
      <c r="G246" s="133"/>
      <c r="H246" s="133"/>
      <c r="I246" s="133"/>
    </row>
    <row r="247" spans="1:9" ht="12.75">
      <c r="A247" s="135"/>
      <c r="B247" s="136"/>
      <c r="C247" s="132" t="str">
        <f t="shared" si="3"/>
        <v> --</v>
      </c>
      <c r="D247" s="133"/>
      <c r="E247" s="133"/>
      <c r="F247" s="133"/>
      <c r="G247" s="133"/>
      <c r="H247" s="133"/>
      <c r="I247" s="133"/>
    </row>
    <row r="248" spans="1:9" ht="12.75">
      <c r="A248" s="135"/>
      <c r="B248" s="136"/>
      <c r="C248" s="132" t="str">
        <f t="shared" si="3"/>
        <v> --</v>
      </c>
      <c r="D248" s="133"/>
      <c r="E248" s="133"/>
      <c r="F248" s="133"/>
      <c r="G248" s="133"/>
      <c r="H248" s="133"/>
      <c r="I248" s="133"/>
    </row>
    <row r="249" spans="1:9" ht="12.75">
      <c r="A249" s="135"/>
      <c r="B249" s="136"/>
      <c r="C249" s="132" t="str">
        <f t="shared" si="3"/>
        <v> --</v>
      </c>
      <c r="D249" s="133"/>
      <c r="E249" s="133"/>
      <c r="F249" s="133"/>
      <c r="G249" s="133"/>
      <c r="H249" s="133"/>
      <c r="I249" s="133"/>
    </row>
    <row r="250" spans="1:9" ht="12.75">
      <c r="A250" s="135"/>
      <c r="B250" s="136"/>
      <c r="C250" s="132" t="str">
        <f t="shared" si="3"/>
        <v> --</v>
      </c>
      <c r="D250" s="133"/>
      <c r="E250" s="133"/>
      <c r="F250" s="133"/>
      <c r="G250" s="133"/>
      <c r="H250" s="133"/>
      <c r="I250" s="133"/>
    </row>
    <row r="251" spans="1:9" ht="12.75">
      <c r="A251" s="135"/>
      <c r="B251" s="136"/>
      <c r="C251" s="132" t="str">
        <f t="shared" si="3"/>
        <v> --</v>
      </c>
      <c r="D251" s="133"/>
      <c r="E251" s="133"/>
      <c r="F251" s="133"/>
      <c r="G251" s="133"/>
      <c r="H251" s="133"/>
      <c r="I251" s="133"/>
    </row>
    <row r="252" spans="1:9" ht="12.75">
      <c r="A252" s="135"/>
      <c r="B252" s="136"/>
      <c r="C252" s="132" t="str">
        <f t="shared" si="3"/>
        <v> --</v>
      </c>
      <c r="D252" s="133"/>
      <c r="E252" s="133"/>
      <c r="F252" s="133"/>
      <c r="G252" s="133"/>
      <c r="H252" s="133"/>
      <c r="I252" s="133"/>
    </row>
    <row r="253" spans="1:9" ht="12.75">
      <c r="A253" s="135"/>
      <c r="B253" s="136"/>
      <c r="C253" s="132" t="str">
        <f t="shared" si="3"/>
        <v> --</v>
      </c>
      <c r="D253" s="133"/>
      <c r="E253" s="133"/>
      <c r="F253" s="133"/>
      <c r="G253" s="133"/>
      <c r="H253" s="133"/>
      <c r="I253" s="133"/>
    </row>
    <row r="254" spans="1:9" ht="12.75">
      <c r="A254" s="135"/>
      <c r="B254" s="136"/>
      <c r="C254" s="132" t="str">
        <f t="shared" si="3"/>
        <v> --</v>
      </c>
      <c r="D254" s="133"/>
      <c r="E254" s="133"/>
      <c r="F254" s="133"/>
      <c r="G254" s="133"/>
      <c r="H254" s="133"/>
      <c r="I254" s="133"/>
    </row>
    <row r="255" spans="1:9" ht="12.75">
      <c r="A255" s="135"/>
      <c r="B255" s="136"/>
      <c r="C255" s="132" t="str">
        <f t="shared" si="3"/>
        <v> --</v>
      </c>
      <c r="D255" s="133"/>
      <c r="E255" s="133"/>
      <c r="F255" s="133"/>
      <c r="G255" s="133"/>
      <c r="H255" s="133"/>
      <c r="I255" s="133"/>
    </row>
    <row r="256" spans="1:9" ht="12.75">
      <c r="A256" s="135"/>
      <c r="B256" s="136"/>
      <c r="C256" s="132" t="str">
        <f t="shared" si="3"/>
        <v> --</v>
      </c>
      <c r="D256" s="133"/>
      <c r="E256" s="133"/>
      <c r="F256" s="133"/>
      <c r="G256" s="133"/>
      <c r="H256" s="133"/>
      <c r="I256" s="133"/>
    </row>
    <row r="257" spans="1:9" ht="12.75">
      <c r="A257" s="135"/>
      <c r="B257" s="136"/>
      <c r="C257" s="132" t="str">
        <f t="shared" si="3"/>
        <v> --</v>
      </c>
      <c r="D257" s="133"/>
      <c r="E257" s="133"/>
      <c r="F257" s="133"/>
      <c r="G257" s="133"/>
      <c r="H257" s="133"/>
      <c r="I257" s="133"/>
    </row>
    <row r="258" spans="1:9" ht="12.75">
      <c r="A258" s="135"/>
      <c r="B258" s="136"/>
      <c r="C258" s="132" t="str">
        <f t="shared" si="3"/>
        <v> --</v>
      </c>
      <c r="D258" s="133"/>
      <c r="E258" s="133"/>
      <c r="F258" s="133"/>
      <c r="G258" s="133"/>
      <c r="H258" s="133"/>
      <c r="I258" s="133"/>
    </row>
    <row r="259" spans="1:9" ht="12.75">
      <c r="A259" s="135"/>
      <c r="B259" s="136"/>
      <c r="C259" s="132" t="str">
        <f t="shared" si="3"/>
        <v> --</v>
      </c>
      <c r="D259" s="133"/>
      <c r="E259" s="133"/>
      <c r="F259" s="133"/>
      <c r="G259" s="133"/>
      <c r="H259" s="133"/>
      <c r="I259" s="133"/>
    </row>
    <row r="260" spans="1:9" ht="12.75">
      <c r="A260" s="135"/>
      <c r="B260" s="136"/>
      <c r="C260" s="132" t="str">
        <f t="shared" si="3"/>
        <v> --</v>
      </c>
      <c r="D260" s="133"/>
      <c r="E260" s="133"/>
      <c r="F260" s="133"/>
      <c r="G260" s="133"/>
      <c r="H260" s="133"/>
      <c r="I260" s="133"/>
    </row>
    <row r="261" spans="1:9" ht="12.75">
      <c r="A261" s="135"/>
      <c r="B261" s="136"/>
      <c r="C261" s="132" t="str">
        <f t="shared" si="3"/>
        <v> --</v>
      </c>
      <c r="D261" s="133"/>
      <c r="E261" s="133"/>
      <c r="F261" s="133"/>
      <c r="G261" s="133"/>
      <c r="H261" s="133"/>
      <c r="I261" s="133"/>
    </row>
    <row r="262" spans="1:9" ht="12.75">
      <c r="A262" s="135"/>
      <c r="B262" s="136"/>
      <c r="C262" s="132" t="str">
        <f t="shared" si="3"/>
        <v> --</v>
      </c>
      <c r="D262" s="133"/>
      <c r="E262" s="133"/>
      <c r="F262" s="133"/>
      <c r="G262" s="133"/>
      <c r="H262" s="133"/>
      <c r="I262" s="133"/>
    </row>
    <row r="263" spans="1:9" ht="12.75">
      <c r="A263" s="135"/>
      <c r="B263" s="136"/>
      <c r="C263" s="132" t="str">
        <f t="shared" si="3"/>
        <v> --</v>
      </c>
      <c r="D263" s="133"/>
      <c r="E263" s="133"/>
      <c r="F263" s="133"/>
      <c r="G263" s="133"/>
      <c r="H263" s="133"/>
      <c r="I263" s="133"/>
    </row>
    <row r="264" spans="1:9" ht="12.75">
      <c r="A264" s="135"/>
      <c r="B264" s="136"/>
      <c r="C264" s="132" t="str">
        <f t="shared" si="3"/>
        <v> --</v>
      </c>
      <c r="D264" s="133"/>
      <c r="E264" s="133"/>
      <c r="F264" s="133"/>
      <c r="G264" s="133"/>
      <c r="H264" s="133"/>
      <c r="I264" s="133"/>
    </row>
    <row r="265" spans="1:9" ht="12.75">
      <c r="A265" s="135"/>
      <c r="B265" s="136"/>
      <c r="C265" s="132" t="str">
        <f aca="true" t="shared" si="4" ref="C265:C281">VLOOKUP(B265,VarList,2,FALSE)</f>
        <v> --</v>
      </c>
      <c r="D265" s="133"/>
      <c r="E265" s="133"/>
      <c r="F265" s="133"/>
      <c r="G265" s="133"/>
      <c r="H265" s="133"/>
      <c r="I265" s="133"/>
    </row>
    <row r="266" spans="1:9" ht="12.75">
      <c r="A266" s="135"/>
      <c r="B266" s="136"/>
      <c r="C266" s="132" t="str">
        <f t="shared" si="4"/>
        <v> --</v>
      </c>
      <c r="D266" s="133"/>
      <c r="E266" s="133"/>
      <c r="F266" s="133"/>
      <c r="G266" s="133"/>
      <c r="H266" s="133"/>
      <c r="I266" s="133"/>
    </row>
    <row r="267" spans="1:9" ht="12.75">
      <c r="A267" s="135"/>
      <c r="B267" s="136"/>
      <c r="C267" s="132" t="str">
        <f t="shared" si="4"/>
        <v> --</v>
      </c>
      <c r="D267" s="133"/>
      <c r="E267" s="133"/>
      <c r="F267" s="133"/>
      <c r="G267" s="133"/>
      <c r="H267" s="133"/>
      <c r="I267" s="133"/>
    </row>
    <row r="268" spans="1:9" ht="12.75">
      <c r="A268" s="135"/>
      <c r="B268" s="136"/>
      <c r="C268" s="132" t="str">
        <f t="shared" si="4"/>
        <v> --</v>
      </c>
      <c r="D268" s="133"/>
      <c r="E268" s="133"/>
      <c r="F268" s="133"/>
      <c r="G268" s="133"/>
      <c r="H268" s="133"/>
      <c r="I268" s="133"/>
    </row>
    <row r="269" spans="1:9" ht="12.75">
      <c r="A269" s="135"/>
      <c r="B269" s="136"/>
      <c r="C269" s="132" t="str">
        <f t="shared" si="4"/>
        <v> --</v>
      </c>
      <c r="D269" s="133"/>
      <c r="E269" s="133"/>
      <c r="F269" s="133"/>
      <c r="G269" s="133"/>
      <c r="H269" s="133"/>
      <c r="I269" s="133"/>
    </row>
    <row r="270" spans="1:9" ht="12.75">
      <c r="A270" s="135"/>
      <c r="B270" s="136"/>
      <c r="C270" s="132" t="str">
        <f t="shared" si="4"/>
        <v> --</v>
      </c>
      <c r="D270" s="133"/>
      <c r="E270" s="133"/>
      <c r="F270" s="133"/>
      <c r="G270" s="133"/>
      <c r="H270" s="133"/>
      <c r="I270" s="133"/>
    </row>
    <row r="271" spans="1:9" ht="12.75">
      <c r="A271" s="135"/>
      <c r="B271" s="136"/>
      <c r="C271" s="132" t="str">
        <f t="shared" si="4"/>
        <v> --</v>
      </c>
      <c r="D271" s="133"/>
      <c r="E271" s="133"/>
      <c r="F271" s="133"/>
      <c r="G271" s="133"/>
      <c r="H271" s="133"/>
      <c r="I271" s="133"/>
    </row>
    <row r="272" spans="1:9" ht="12.75">
      <c r="A272" s="135"/>
      <c r="B272" s="136"/>
      <c r="C272" s="132" t="str">
        <f t="shared" si="4"/>
        <v> --</v>
      </c>
      <c r="D272" s="133"/>
      <c r="E272" s="133"/>
      <c r="F272" s="133"/>
      <c r="G272" s="133"/>
      <c r="H272" s="133"/>
      <c r="I272" s="133"/>
    </row>
    <row r="273" spans="1:9" ht="12.75">
      <c r="A273" s="135"/>
      <c r="B273" s="136"/>
      <c r="C273" s="132" t="str">
        <f t="shared" si="4"/>
        <v> --</v>
      </c>
      <c r="D273" s="133"/>
      <c r="E273" s="133"/>
      <c r="F273" s="133"/>
      <c r="G273" s="133"/>
      <c r="H273" s="133"/>
      <c r="I273" s="133"/>
    </row>
    <row r="274" spans="1:9" ht="12.75">
      <c r="A274" s="135"/>
      <c r="B274" s="136"/>
      <c r="C274" s="132" t="str">
        <f t="shared" si="4"/>
        <v> --</v>
      </c>
      <c r="D274" s="133"/>
      <c r="E274" s="133"/>
      <c r="F274" s="133"/>
      <c r="G274" s="133"/>
      <c r="H274" s="133"/>
      <c r="I274" s="133"/>
    </row>
    <row r="275" spans="1:9" ht="12.75">
      <c r="A275" s="135"/>
      <c r="B275" s="136"/>
      <c r="C275" s="132" t="str">
        <f t="shared" si="4"/>
        <v> --</v>
      </c>
      <c r="D275" s="133"/>
      <c r="E275" s="133"/>
      <c r="F275" s="133"/>
      <c r="G275" s="133"/>
      <c r="H275" s="133"/>
      <c r="I275" s="133"/>
    </row>
    <row r="276" spans="1:9" ht="12.75">
      <c r="A276" s="135"/>
      <c r="B276" s="136"/>
      <c r="C276" s="132" t="str">
        <f t="shared" si="4"/>
        <v> --</v>
      </c>
      <c r="D276" s="133"/>
      <c r="E276" s="133"/>
      <c r="F276" s="133"/>
      <c r="G276" s="133"/>
      <c r="H276" s="133"/>
      <c r="I276" s="133"/>
    </row>
    <row r="277" spans="1:9" ht="12.75">
      <c r="A277" s="135"/>
      <c r="B277" s="136"/>
      <c r="C277" s="132" t="str">
        <f t="shared" si="4"/>
        <v> --</v>
      </c>
      <c r="D277" s="133"/>
      <c r="E277" s="133"/>
      <c r="F277" s="133"/>
      <c r="G277" s="133"/>
      <c r="H277" s="133"/>
      <c r="I277" s="133"/>
    </row>
    <row r="278" spans="1:9" ht="12.75">
      <c r="A278" s="135"/>
      <c r="B278" s="136"/>
      <c r="C278" s="132" t="str">
        <f t="shared" si="4"/>
        <v> --</v>
      </c>
      <c r="D278" s="133"/>
      <c r="E278" s="133"/>
      <c r="F278" s="133"/>
      <c r="G278" s="133"/>
      <c r="H278" s="133"/>
      <c r="I278" s="133"/>
    </row>
    <row r="279" spans="1:9" ht="12.75">
      <c r="A279" s="135"/>
      <c r="B279" s="136"/>
      <c r="C279" s="132" t="str">
        <f t="shared" si="4"/>
        <v> --</v>
      </c>
      <c r="D279" s="133"/>
      <c r="E279" s="133"/>
      <c r="F279" s="133"/>
      <c r="G279" s="133"/>
      <c r="H279" s="133"/>
      <c r="I279" s="133"/>
    </row>
    <row r="280" spans="1:9" ht="12.75">
      <c r="A280" s="135"/>
      <c r="B280" s="136"/>
      <c r="C280" s="132" t="str">
        <f t="shared" si="4"/>
        <v> --</v>
      </c>
      <c r="D280" s="133"/>
      <c r="E280" s="133"/>
      <c r="F280" s="133"/>
      <c r="G280" s="133"/>
      <c r="H280" s="133"/>
      <c r="I280" s="133"/>
    </row>
    <row r="281" spans="1:9" ht="12.75">
      <c r="A281" s="135"/>
      <c r="B281" s="136"/>
      <c r="C281" s="132" t="str">
        <f t="shared" si="4"/>
        <v> --</v>
      </c>
      <c r="D281" s="137"/>
      <c r="E281" s="137"/>
      <c r="F281" s="137"/>
      <c r="G281" s="137"/>
      <c r="H281" s="137"/>
      <c r="I281" s="137"/>
    </row>
    <row r="282" spans="1:9" ht="12.75">
      <c r="A282" s="128"/>
      <c r="B282" s="128"/>
      <c r="C282" s="128"/>
      <c r="D282" s="128"/>
      <c r="E282" s="128"/>
      <c r="F282" s="128"/>
      <c r="G282" s="128"/>
      <c r="H282" s="128"/>
      <c r="I282" s="128"/>
    </row>
  </sheetData>
  <mergeCells count="4">
    <mergeCell ref="D6:D8"/>
    <mergeCell ref="E6:E8"/>
    <mergeCell ref="F6:F8"/>
    <mergeCell ref="G7:G8"/>
  </mergeCells>
  <dataValidations count="4">
    <dataValidation type="date" allowBlank="1" showErrorMessage="1" sqref="C3">
      <formula1>38322</formula1>
      <formula2>40179</formula2>
    </dataValidation>
    <dataValidation type="whole" allowBlank="1" showInputMessage="1" showErrorMessage="1" promptTitle="Acceptable Entries" prompt="1992&#10;1992,1994,1997&#10;1992-2001&#10;or combination of above&#10;Must be in chronological order!" sqref="A19:A281">
      <formula1>1750</formula1>
      <formula2>2300</formula2>
    </dataValidation>
    <dataValidation type="list" allowBlank="1" showErrorMessage="1" sqref="B9:B281">
      <formula1>VarNames</formula1>
      <formula2>0</formula2>
    </dataValidation>
    <dataValidation allowBlank="1" showInputMessage="1" showErrorMessage="1" promptTitle="Acceptable Entries" prompt="1992&#10;1992,1994,1997&#10;1992-2001&#10;or combination of above&#10;Must be in chronological order!&#10;" sqref="A9:A18">
      <formula1>0</formula1>
      <formula2>0</formula2>
    </dataValidation>
  </dataValidations>
  <hyperlinks>
    <hyperlink ref="E2" r:id="rId1" display="HELP"/>
  </hyperlinks>
  <printOptions/>
  <pageMargins left="0.7479166666666667" right="0.7479166666666667" top="0.9840277777777777" bottom="0.9840277777777777"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H24"/>
  <sheetViews>
    <sheetView workbookViewId="0" topLeftCell="A1">
      <selection activeCell="A1" sqref="A1"/>
    </sheetView>
  </sheetViews>
  <sheetFormatPr defaultColWidth="9.140625" defaultRowHeight="12.75"/>
  <cols>
    <col min="1" max="1" width="11.28125" style="0" customWidth="1"/>
    <col min="3" max="3" width="10.28125" style="0" customWidth="1"/>
  </cols>
  <sheetData>
    <row r="3" spans="1:8" ht="12.75">
      <c r="A3" s="12" t="s">
        <v>409</v>
      </c>
      <c r="B3" s="12" t="s">
        <v>216</v>
      </c>
      <c r="C3" s="12" t="s">
        <v>217</v>
      </c>
      <c r="D3" s="12" t="s">
        <v>410</v>
      </c>
      <c r="E3" s="154" t="s">
        <v>411</v>
      </c>
      <c r="F3" s="154"/>
      <c r="G3" s="154"/>
      <c r="H3" s="12" t="s">
        <v>218</v>
      </c>
    </row>
    <row r="4" spans="1:8" ht="12.75">
      <c r="A4" t="s">
        <v>412</v>
      </c>
      <c r="B4" t="s">
        <v>413</v>
      </c>
      <c r="C4" t="s">
        <v>40</v>
      </c>
      <c r="D4" t="s">
        <v>410</v>
      </c>
      <c r="E4">
        <v>0</v>
      </c>
      <c r="F4" t="s">
        <v>414</v>
      </c>
      <c r="G4" t="s">
        <v>414</v>
      </c>
      <c r="H4" t="s">
        <v>415</v>
      </c>
    </row>
    <row r="5" spans="1:8" ht="12.75">
      <c r="A5" t="s">
        <v>416</v>
      </c>
      <c r="B5" t="s">
        <v>417</v>
      </c>
      <c r="C5" t="s">
        <v>418</v>
      </c>
      <c r="D5" t="s">
        <v>419</v>
      </c>
      <c r="E5">
        <v>14</v>
      </c>
      <c r="F5" t="s">
        <v>420</v>
      </c>
      <c r="G5" t="s">
        <v>421</v>
      </c>
      <c r="H5" t="s">
        <v>422</v>
      </c>
    </row>
    <row r="6" spans="1:8" ht="12.75">
      <c r="A6" t="s">
        <v>423</v>
      </c>
      <c r="B6" t="s">
        <v>424</v>
      </c>
      <c r="C6" t="s">
        <v>425</v>
      </c>
      <c r="E6">
        <v>15</v>
      </c>
      <c r="F6" t="s">
        <v>426</v>
      </c>
      <c r="G6" t="s">
        <v>421</v>
      </c>
      <c r="H6" t="s">
        <v>427</v>
      </c>
    </row>
    <row r="7" spans="1:7" ht="12.75">
      <c r="A7" t="s">
        <v>428</v>
      </c>
      <c r="B7" t="s">
        <v>429</v>
      </c>
      <c r="C7" t="s">
        <v>430</v>
      </c>
      <c r="E7">
        <v>16</v>
      </c>
      <c r="F7" t="s">
        <v>431</v>
      </c>
      <c r="G7" t="s">
        <v>421</v>
      </c>
    </row>
    <row r="8" spans="1:7" ht="12.75">
      <c r="A8" t="s">
        <v>432</v>
      </c>
      <c r="B8" t="s">
        <v>433</v>
      </c>
      <c r="C8" t="s">
        <v>434</v>
      </c>
      <c r="E8">
        <v>17</v>
      </c>
      <c r="F8" t="s">
        <v>435</v>
      </c>
      <c r="G8" t="s">
        <v>421</v>
      </c>
    </row>
    <row r="9" spans="1:7" ht="12.75">
      <c r="A9" t="s">
        <v>436</v>
      </c>
      <c r="B9" t="s">
        <v>437</v>
      </c>
      <c r="E9">
        <v>18</v>
      </c>
      <c r="F9" t="s">
        <v>438</v>
      </c>
      <c r="G9" t="s">
        <v>421</v>
      </c>
    </row>
    <row r="10" spans="1:7" ht="12.75">
      <c r="A10" t="s">
        <v>439</v>
      </c>
      <c r="E10">
        <v>19</v>
      </c>
      <c r="F10" t="s">
        <v>165</v>
      </c>
      <c r="G10" t="s">
        <v>421</v>
      </c>
    </row>
    <row r="11" spans="1:7" ht="12.75">
      <c r="A11" t="s">
        <v>440</v>
      </c>
      <c r="E11">
        <v>20</v>
      </c>
      <c r="F11" t="s">
        <v>441</v>
      </c>
      <c r="G11" t="s">
        <v>421</v>
      </c>
    </row>
    <row r="12" spans="1:7" ht="12.75">
      <c r="A12" t="s">
        <v>442</v>
      </c>
      <c r="E12">
        <v>21</v>
      </c>
      <c r="F12" t="s">
        <v>443</v>
      </c>
      <c r="G12" t="s">
        <v>421</v>
      </c>
    </row>
    <row r="13" spans="1:7" ht="12.75">
      <c r="A13" t="s">
        <v>444</v>
      </c>
      <c r="E13">
        <v>22</v>
      </c>
      <c r="F13" t="s">
        <v>445</v>
      </c>
      <c r="G13" t="s">
        <v>421</v>
      </c>
    </row>
    <row r="14" spans="1:7" ht="12.75">
      <c r="A14" t="s">
        <v>446</v>
      </c>
      <c r="E14">
        <v>23</v>
      </c>
      <c r="F14" t="s">
        <v>447</v>
      </c>
      <c r="G14" t="s">
        <v>421</v>
      </c>
    </row>
    <row r="15" spans="1:7" ht="12.75">
      <c r="A15" t="s">
        <v>448</v>
      </c>
      <c r="E15">
        <v>66</v>
      </c>
      <c r="F15" t="s">
        <v>420</v>
      </c>
      <c r="G15" t="s">
        <v>449</v>
      </c>
    </row>
    <row r="16" spans="1:7" ht="12.75">
      <c r="A16" t="s">
        <v>450</v>
      </c>
      <c r="E16">
        <v>71</v>
      </c>
      <c r="F16" t="s">
        <v>426</v>
      </c>
      <c r="G16" t="s">
        <v>449</v>
      </c>
    </row>
    <row r="17" spans="1:7" ht="12.75">
      <c r="A17" t="s">
        <v>451</v>
      </c>
      <c r="E17">
        <v>76</v>
      </c>
      <c r="F17" t="s">
        <v>431</v>
      </c>
      <c r="G17" t="s">
        <v>449</v>
      </c>
    </row>
    <row r="18" spans="1:7" ht="12.75">
      <c r="A18" t="s">
        <v>452</v>
      </c>
      <c r="E18">
        <v>81</v>
      </c>
      <c r="F18" t="s">
        <v>435</v>
      </c>
      <c r="G18" t="s">
        <v>449</v>
      </c>
    </row>
    <row r="19" spans="1:7" ht="12.75">
      <c r="A19" t="s">
        <v>453</v>
      </c>
      <c r="E19">
        <v>86</v>
      </c>
      <c r="F19" t="s">
        <v>438</v>
      </c>
      <c r="G19" t="s">
        <v>449</v>
      </c>
    </row>
    <row r="20" spans="1:7" ht="12.75">
      <c r="A20" t="s">
        <v>454</v>
      </c>
      <c r="E20">
        <v>91</v>
      </c>
      <c r="F20" t="s">
        <v>165</v>
      </c>
      <c r="G20" t="s">
        <v>449</v>
      </c>
    </row>
    <row r="21" spans="1:7" ht="12.75">
      <c r="A21" t="s">
        <v>455</v>
      </c>
      <c r="E21">
        <v>96</v>
      </c>
      <c r="F21" t="s">
        <v>441</v>
      </c>
      <c r="G21" t="s">
        <v>449</v>
      </c>
    </row>
    <row r="22" spans="1:7" ht="12.75">
      <c r="A22" t="s">
        <v>456</v>
      </c>
      <c r="E22">
        <v>101</v>
      </c>
      <c r="F22" t="s">
        <v>443</v>
      </c>
      <c r="G22" t="s">
        <v>449</v>
      </c>
    </row>
    <row r="23" spans="1:7" ht="12.75">
      <c r="A23" t="s">
        <v>457</v>
      </c>
      <c r="E23">
        <v>106</v>
      </c>
      <c r="F23" t="s">
        <v>445</v>
      </c>
      <c r="G23" t="s">
        <v>449</v>
      </c>
    </row>
    <row r="24" spans="5:7" ht="12.75">
      <c r="E24">
        <v>111</v>
      </c>
      <c r="F24" t="s">
        <v>447</v>
      </c>
      <c r="G24" t="s">
        <v>449</v>
      </c>
    </row>
  </sheetData>
  <mergeCells count="1">
    <mergeCell ref="E3:G3"/>
  </mergeCells>
  <printOptions/>
  <pageMargins left="0.7479166666666667" right="0.7479166666666667" top="0.9840277777777777" bottom="0.9840277777777777"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C225"/>
  <sheetViews>
    <sheetView workbookViewId="0" topLeftCell="A1">
      <selection activeCell="A1" sqref="A1"/>
    </sheetView>
  </sheetViews>
  <sheetFormatPr defaultColWidth="9.140625" defaultRowHeight="12.75"/>
  <cols>
    <col min="1" max="1" width="10.7109375" style="0" customWidth="1"/>
    <col min="3" max="3" width="60.8515625" style="0" customWidth="1"/>
  </cols>
  <sheetData>
    <row r="3" spans="1:3" ht="12.75">
      <c r="A3" s="12" t="s">
        <v>458</v>
      </c>
      <c r="B3" s="12" t="s">
        <v>214</v>
      </c>
      <c r="C3" s="12" t="s">
        <v>459</v>
      </c>
    </row>
    <row r="4" spans="1:3" ht="12.75">
      <c r="A4" s="2"/>
      <c r="B4" s="2">
        <v>0</v>
      </c>
      <c r="C4" s="138" t="s">
        <v>460</v>
      </c>
    </row>
    <row r="5" spans="1:3" ht="12.75">
      <c r="A5" s="35">
        <v>100000</v>
      </c>
      <c r="B5" t="s">
        <v>461</v>
      </c>
      <c r="C5" t="s">
        <v>462</v>
      </c>
    </row>
    <row r="6" spans="1:3" ht="12.75">
      <c r="A6" s="35">
        <v>110000</v>
      </c>
      <c r="B6" t="s">
        <v>463</v>
      </c>
      <c r="C6" t="s">
        <v>464</v>
      </c>
    </row>
    <row r="7" spans="1:3" ht="12.75">
      <c r="A7" s="97">
        <v>111000</v>
      </c>
      <c r="B7" t="s">
        <v>465</v>
      </c>
      <c r="C7" t="s">
        <v>466</v>
      </c>
    </row>
    <row r="8" spans="1:3" ht="12.75">
      <c r="A8" s="97">
        <v>111100</v>
      </c>
      <c r="B8" t="s">
        <v>467</v>
      </c>
      <c r="C8" t="s">
        <v>468</v>
      </c>
    </row>
    <row r="9" spans="1:3" ht="12.75">
      <c r="A9" s="97">
        <v>111110</v>
      </c>
      <c r="B9" t="s">
        <v>469</v>
      </c>
      <c r="C9" t="s">
        <v>470</v>
      </c>
    </row>
    <row r="10" spans="1:3" ht="12.75">
      <c r="A10" s="97">
        <v>111120</v>
      </c>
      <c r="B10" t="s">
        <v>471</v>
      </c>
      <c r="C10" t="s">
        <v>472</v>
      </c>
    </row>
    <row r="11" spans="1:3" ht="12.75">
      <c r="A11" s="97">
        <v>111200</v>
      </c>
      <c r="B11" t="s">
        <v>473</v>
      </c>
      <c r="C11" t="s">
        <v>474</v>
      </c>
    </row>
    <row r="12" spans="1:3" ht="12.75">
      <c r="A12" s="97">
        <v>111210</v>
      </c>
      <c r="B12" t="s">
        <v>475</v>
      </c>
      <c r="C12" t="s">
        <v>476</v>
      </c>
    </row>
    <row r="13" spans="1:3" ht="12.75">
      <c r="A13" s="97">
        <v>111220</v>
      </c>
      <c r="B13" t="s">
        <v>477</v>
      </c>
      <c r="C13" t="s">
        <v>478</v>
      </c>
    </row>
    <row r="14" spans="1:3" ht="12.75">
      <c r="A14" s="97">
        <v>111300</v>
      </c>
      <c r="B14" t="s">
        <v>479</v>
      </c>
      <c r="C14" t="s">
        <v>480</v>
      </c>
    </row>
    <row r="15" spans="1:3" ht="12.75">
      <c r="A15" s="97">
        <v>111310</v>
      </c>
      <c r="B15" t="s">
        <v>481</v>
      </c>
      <c r="C15" t="s">
        <v>482</v>
      </c>
    </row>
    <row r="16" spans="1:3" ht="12.75">
      <c r="A16" s="97">
        <v>111320</v>
      </c>
      <c r="B16" t="s">
        <v>483</v>
      </c>
      <c r="C16" t="s">
        <v>484</v>
      </c>
    </row>
    <row r="17" spans="1:3" ht="12.75">
      <c r="A17" s="97">
        <v>112000</v>
      </c>
      <c r="B17" t="s">
        <v>485</v>
      </c>
      <c r="C17" t="s">
        <v>486</v>
      </c>
    </row>
    <row r="18" spans="1:3" ht="12.75">
      <c r="A18" s="97">
        <v>112100</v>
      </c>
      <c r="B18" t="s">
        <v>487</v>
      </c>
      <c r="C18" t="s">
        <v>488</v>
      </c>
    </row>
    <row r="19" spans="1:3" ht="12.75">
      <c r="A19" s="97">
        <v>112110</v>
      </c>
      <c r="B19" t="s">
        <v>489</v>
      </c>
      <c r="C19" t="s">
        <v>490</v>
      </c>
    </row>
    <row r="20" spans="1:3" ht="12.75">
      <c r="A20" s="97">
        <v>112120</v>
      </c>
      <c r="B20" t="s">
        <v>491</v>
      </c>
      <c r="C20" t="s">
        <v>492</v>
      </c>
    </row>
    <row r="21" spans="1:3" ht="12.75">
      <c r="A21" s="97">
        <v>112200</v>
      </c>
      <c r="B21" t="s">
        <v>493</v>
      </c>
      <c r="C21" t="s">
        <v>494</v>
      </c>
    </row>
    <row r="22" spans="1:3" ht="12.75">
      <c r="A22" s="97">
        <v>112210</v>
      </c>
      <c r="B22" t="s">
        <v>495</v>
      </c>
      <c r="C22" t="s">
        <v>496</v>
      </c>
    </row>
    <row r="23" spans="1:3" ht="12.75">
      <c r="A23" s="97">
        <v>112220</v>
      </c>
      <c r="B23" t="s">
        <v>497</v>
      </c>
      <c r="C23" t="s">
        <v>498</v>
      </c>
    </row>
    <row r="24" spans="1:3" ht="12.75">
      <c r="A24" s="97">
        <v>112300</v>
      </c>
      <c r="B24" t="s">
        <v>499</v>
      </c>
      <c r="C24" t="s">
        <v>500</v>
      </c>
    </row>
    <row r="25" spans="1:3" ht="12.75">
      <c r="A25" s="97">
        <v>112310</v>
      </c>
      <c r="B25" t="s">
        <v>501</v>
      </c>
      <c r="C25" t="s">
        <v>502</v>
      </c>
    </row>
    <row r="26" spans="1:3" ht="12.75">
      <c r="A26" s="97">
        <v>112320</v>
      </c>
      <c r="B26" t="s">
        <v>503</v>
      </c>
      <c r="C26" t="s">
        <v>504</v>
      </c>
    </row>
    <row r="27" spans="1:3" ht="12.75">
      <c r="A27" s="97">
        <v>112400</v>
      </c>
      <c r="B27" t="s">
        <v>505</v>
      </c>
      <c r="C27" t="s">
        <v>506</v>
      </c>
    </row>
    <row r="28" spans="1:3" ht="12.75">
      <c r="A28" s="97">
        <v>112410</v>
      </c>
      <c r="B28" t="s">
        <v>507</v>
      </c>
      <c r="C28" t="s">
        <v>508</v>
      </c>
    </row>
    <row r="29" spans="1:3" ht="12.75">
      <c r="A29" s="97">
        <v>112420</v>
      </c>
      <c r="B29" t="s">
        <v>509</v>
      </c>
      <c r="C29" t="s">
        <v>510</v>
      </c>
    </row>
    <row r="30" spans="1:3" ht="12.75">
      <c r="A30" s="97">
        <v>112900</v>
      </c>
      <c r="B30" t="s">
        <v>511</v>
      </c>
      <c r="C30" t="s">
        <v>512</v>
      </c>
    </row>
    <row r="31" spans="1:3" ht="12.75">
      <c r="A31" s="97">
        <v>112910</v>
      </c>
      <c r="B31" t="s">
        <v>513</v>
      </c>
      <c r="C31" t="s">
        <v>514</v>
      </c>
    </row>
    <row r="32" spans="1:3" ht="12.75">
      <c r="A32" s="97">
        <v>112920</v>
      </c>
      <c r="B32" t="s">
        <v>515</v>
      </c>
      <c r="C32" t="s">
        <v>516</v>
      </c>
    </row>
    <row r="33" spans="1:3" ht="12.75">
      <c r="A33" s="35">
        <v>120000</v>
      </c>
      <c r="B33" t="s">
        <v>517</v>
      </c>
      <c r="C33" t="s">
        <v>518</v>
      </c>
    </row>
    <row r="34" spans="1:3" ht="12.75">
      <c r="A34" s="97">
        <v>121000</v>
      </c>
      <c r="B34" t="s">
        <v>519</v>
      </c>
      <c r="C34" t="s">
        <v>520</v>
      </c>
    </row>
    <row r="35" spans="1:3" ht="12.75">
      <c r="A35" s="97">
        <v>122000</v>
      </c>
      <c r="B35" t="s">
        <v>521</v>
      </c>
      <c r="C35" t="s">
        <v>522</v>
      </c>
    </row>
    <row r="36" spans="1:3" ht="12.75">
      <c r="A36" s="97">
        <v>122100</v>
      </c>
      <c r="B36" t="s">
        <v>523</v>
      </c>
      <c r="C36" t="s">
        <v>524</v>
      </c>
    </row>
    <row r="37" spans="1:3" ht="12.75">
      <c r="A37" s="97">
        <v>122200</v>
      </c>
      <c r="B37" t="s">
        <v>525</v>
      </c>
      <c r="C37" t="s">
        <v>526</v>
      </c>
    </row>
    <row r="38" spans="1:3" ht="12.75">
      <c r="A38" s="97">
        <v>122300</v>
      </c>
      <c r="B38" t="s">
        <v>527</v>
      </c>
      <c r="C38" t="s">
        <v>528</v>
      </c>
    </row>
    <row r="39" spans="1:3" ht="12.75">
      <c r="A39" s="97">
        <v>122400</v>
      </c>
      <c r="B39" t="s">
        <v>529</v>
      </c>
      <c r="C39" t="s">
        <v>530</v>
      </c>
    </row>
    <row r="40" spans="1:3" ht="12.75">
      <c r="A40" s="97">
        <v>123000</v>
      </c>
      <c r="B40" t="s">
        <v>531</v>
      </c>
      <c r="C40" t="s">
        <v>532</v>
      </c>
    </row>
    <row r="41" spans="1:3" ht="12.75">
      <c r="A41" s="97">
        <v>124000</v>
      </c>
      <c r="B41" t="s">
        <v>533</v>
      </c>
      <c r="C41" t="s">
        <v>534</v>
      </c>
    </row>
    <row r="42" spans="1:3" ht="12.75">
      <c r="A42" s="97">
        <v>200000</v>
      </c>
      <c r="B42" t="s">
        <v>535</v>
      </c>
      <c r="C42" t="s">
        <v>536</v>
      </c>
    </row>
    <row r="43" spans="1:3" ht="12.75">
      <c r="A43" s="97">
        <v>210000</v>
      </c>
      <c r="B43" t="s">
        <v>537</v>
      </c>
      <c r="C43" t="s">
        <v>538</v>
      </c>
    </row>
    <row r="44" spans="1:3" ht="12.75">
      <c r="A44" s="97">
        <v>210100</v>
      </c>
      <c r="B44" t="s">
        <v>539</v>
      </c>
      <c r="C44" t="s">
        <v>540</v>
      </c>
    </row>
    <row r="45" spans="1:3" ht="12.75">
      <c r="A45" s="97">
        <v>210200</v>
      </c>
      <c r="B45" t="s">
        <v>541</v>
      </c>
      <c r="C45" t="s">
        <v>542</v>
      </c>
    </row>
    <row r="46" spans="1:3" ht="12.75">
      <c r="A46" s="97">
        <v>211000</v>
      </c>
      <c r="B46" t="s">
        <v>543</v>
      </c>
      <c r="C46" t="s">
        <v>544</v>
      </c>
    </row>
    <row r="47" spans="1:3" ht="12.75">
      <c r="A47" s="97">
        <v>211100</v>
      </c>
      <c r="B47" t="s">
        <v>545</v>
      </c>
      <c r="C47" t="s">
        <v>546</v>
      </c>
    </row>
    <row r="48" spans="1:3" ht="12.75">
      <c r="A48" s="97">
        <v>211110</v>
      </c>
      <c r="B48" t="s">
        <v>547</v>
      </c>
      <c r="C48" t="s">
        <v>548</v>
      </c>
    </row>
    <row r="49" spans="1:3" ht="12.75">
      <c r="A49" s="97">
        <v>211111</v>
      </c>
      <c r="B49" t="s">
        <v>549</v>
      </c>
      <c r="C49" t="s">
        <v>550</v>
      </c>
    </row>
    <row r="50" spans="1:3" ht="12.75">
      <c r="A50" s="97">
        <v>211113</v>
      </c>
      <c r="B50" t="s">
        <v>551</v>
      </c>
      <c r="C50" t="s">
        <v>552</v>
      </c>
    </row>
    <row r="51" spans="1:3" ht="12.75">
      <c r="A51" s="97">
        <v>211115</v>
      </c>
      <c r="B51" t="s">
        <v>553</v>
      </c>
      <c r="C51" t="s">
        <v>554</v>
      </c>
    </row>
    <row r="52" spans="1:3" ht="12.75">
      <c r="A52" s="97">
        <v>211117</v>
      </c>
      <c r="B52" t="s">
        <v>555</v>
      </c>
      <c r="C52" t="s">
        <v>556</v>
      </c>
    </row>
    <row r="53" spans="1:3" ht="12.75">
      <c r="A53" s="97">
        <v>211119</v>
      </c>
      <c r="B53" t="s">
        <v>557</v>
      </c>
      <c r="C53" t="s">
        <v>558</v>
      </c>
    </row>
    <row r="54" spans="1:3" ht="12.75">
      <c r="A54" s="97">
        <v>211130</v>
      </c>
      <c r="B54" t="s">
        <v>559</v>
      </c>
      <c r="C54" t="s">
        <v>560</v>
      </c>
    </row>
    <row r="55" spans="1:3" ht="12.75">
      <c r="A55" s="105">
        <v>211130.1</v>
      </c>
      <c r="B55" t="s">
        <v>561</v>
      </c>
      <c r="C55" t="s">
        <v>562</v>
      </c>
    </row>
    <row r="56" spans="1:3" ht="12.75">
      <c r="A56" s="105">
        <v>211130.2</v>
      </c>
      <c r="B56" t="s">
        <v>563</v>
      </c>
      <c r="C56" t="s">
        <v>564</v>
      </c>
    </row>
    <row r="57" spans="1:3" ht="12.75">
      <c r="A57" s="97">
        <v>211150</v>
      </c>
      <c r="B57" t="s">
        <v>565</v>
      </c>
      <c r="C57" t="s">
        <v>566</v>
      </c>
    </row>
    <row r="58" spans="1:3" ht="12.75">
      <c r="A58" s="105">
        <v>211150.1</v>
      </c>
      <c r="B58" t="s">
        <v>567</v>
      </c>
      <c r="C58" t="s">
        <v>568</v>
      </c>
    </row>
    <row r="59" spans="1:3" ht="12.75">
      <c r="A59" s="105">
        <v>211150.2</v>
      </c>
      <c r="B59" t="s">
        <v>569</v>
      </c>
      <c r="C59" t="s">
        <v>570</v>
      </c>
    </row>
    <row r="60" spans="1:3" ht="12.75">
      <c r="A60" s="97">
        <v>211500</v>
      </c>
      <c r="B60" t="s">
        <v>571</v>
      </c>
      <c r="C60" t="s">
        <v>572</v>
      </c>
    </row>
    <row r="61" spans="1:3" ht="12.75">
      <c r="A61" s="35">
        <v>211510</v>
      </c>
      <c r="B61" t="s">
        <v>573</v>
      </c>
      <c r="C61" t="s">
        <v>574</v>
      </c>
    </row>
    <row r="62" spans="1:3" ht="12.75">
      <c r="A62" s="35">
        <v>211511</v>
      </c>
      <c r="B62" t="s">
        <v>575</v>
      </c>
      <c r="C62" t="s">
        <v>576</v>
      </c>
    </row>
    <row r="63" spans="1:3" ht="12.75">
      <c r="A63" s="97">
        <v>211513</v>
      </c>
      <c r="B63" t="s">
        <v>577</v>
      </c>
      <c r="C63" t="s">
        <v>578</v>
      </c>
    </row>
    <row r="64" spans="1:3" ht="12.75">
      <c r="A64" s="97">
        <v>211515</v>
      </c>
      <c r="B64" t="s">
        <v>579</v>
      </c>
      <c r="C64" t="s">
        <v>580</v>
      </c>
    </row>
    <row r="65" spans="1:3" ht="12.75">
      <c r="A65" s="97">
        <v>211517</v>
      </c>
      <c r="B65" t="s">
        <v>581</v>
      </c>
      <c r="C65" t="s">
        <v>582</v>
      </c>
    </row>
    <row r="66" spans="1:3" ht="12.75">
      <c r="A66" s="97">
        <v>211519</v>
      </c>
      <c r="B66" t="s">
        <v>583</v>
      </c>
      <c r="C66" t="s">
        <v>584</v>
      </c>
    </row>
    <row r="67" spans="1:3" ht="12.75">
      <c r="A67" s="97">
        <v>211540</v>
      </c>
      <c r="B67" t="s">
        <v>585</v>
      </c>
      <c r="C67" t="s">
        <v>586</v>
      </c>
    </row>
    <row r="68" spans="1:3" ht="12.75">
      <c r="A68" s="97">
        <v>211570</v>
      </c>
      <c r="B68" t="s">
        <v>587</v>
      </c>
      <c r="C68" t="s">
        <v>588</v>
      </c>
    </row>
    <row r="69" spans="1:3" ht="12.75">
      <c r="A69" s="97">
        <v>212000</v>
      </c>
      <c r="B69" t="s">
        <v>221</v>
      </c>
      <c r="C69" t="s">
        <v>589</v>
      </c>
    </row>
    <row r="70" spans="1:3" ht="12.75">
      <c r="A70" s="97">
        <v>212100</v>
      </c>
      <c r="B70" t="s">
        <v>222</v>
      </c>
      <c r="C70" t="s">
        <v>590</v>
      </c>
    </row>
    <row r="71" spans="1:3" ht="12.75">
      <c r="A71" s="97">
        <v>212110</v>
      </c>
      <c r="B71" t="s">
        <v>223</v>
      </c>
      <c r="C71" t="s">
        <v>591</v>
      </c>
    </row>
    <row r="72" spans="1:3" ht="12.75">
      <c r="A72" s="97">
        <v>212111</v>
      </c>
      <c r="B72" t="s">
        <v>592</v>
      </c>
      <c r="C72" t="s">
        <v>593</v>
      </c>
    </row>
    <row r="73" spans="1:3" ht="12.75">
      <c r="A73" s="97">
        <v>212114</v>
      </c>
      <c r="B73" t="s">
        <v>594</v>
      </c>
      <c r="C73" t="s">
        <v>595</v>
      </c>
    </row>
    <row r="74" spans="1:3" ht="12.75">
      <c r="A74" s="97">
        <v>212117</v>
      </c>
      <c r="B74" t="s">
        <v>596</v>
      </c>
      <c r="C74" t="s">
        <v>597</v>
      </c>
    </row>
    <row r="75" spans="1:3" ht="12.75">
      <c r="A75" s="35">
        <v>212511</v>
      </c>
      <c r="B75" t="s">
        <v>598</v>
      </c>
      <c r="C75" t="s">
        <v>21</v>
      </c>
    </row>
    <row r="76" spans="1:3" ht="12.75">
      <c r="A76" s="105">
        <v>212511.1</v>
      </c>
      <c r="B76" t="s">
        <v>224</v>
      </c>
      <c r="C76" t="s">
        <v>599</v>
      </c>
    </row>
    <row r="77" spans="1:3" ht="12.75">
      <c r="A77" s="105">
        <v>212511.2</v>
      </c>
      <c r="B77" t="s">
        <v>600</v>
      </c>
      <c r="C77" t="s">
        <v>601</v>
      </c>
    </row>
    <row r="78" spans="1:3" ht="12.75">
      <c r="A78" s="97">
        <v>212200</v>
      </c>
      <c r="B78" t="s">
        <v>225</v>
      </c>
      <c r="C78" t="s">
        <v>602</v>
      </c>
    </row>
    <row r="79" spans="1:3" ht="12.75">
      <c r="A79" s="97">
        <v>212210</v>
      </c>
      <c r="B79" t="s">
        <v>226</v>
      </c>
      <c r="C79" t="s">
        <v>23</v>
      </c>
    </row>
    <row r="80" spans="1:3" ht="12.75">
      <c r="A80" s="97">
        <v>212211</v>
      </c>
      <c r="B80" t="s">
        <v>603</v>
      </c>
      <c r="C80" t="s">
        <v>604</v>
      </c>
    </row>
    <row r="81" spans="1:3" ht="12.75">
      <c r="A81" s="97">
        <v>212214</v>
      </c>
      <c r="B81" t="s">
        <v>605</v>
      </c>
      <c r="C81" t="s">
        <v>606</v>
      </c>
    </row>
    <row r="82" spans="1:3" ht="12.75">
      <c r="A82" s="97">
        <v>212217</v>
      </c>
      <c r="B82" t="s">
        <v>607</v>
      </c>
      <c r="C82" t="s">
        <v>608</v>
      </c>
    </row>
    <row r="83" spans="1:3" ht="12.75">
      <c r="A83" s="97">
        <v>212220</v>
      </c>
      <c r="B83" t="s">
        <v>609</v>
      </c>
      <c r="C83" t="s">
        <v>25</v>
      </c>
    </row>
    <row r="84" spans="1:3" ht="12.75">
      <c r="A84" s="97">
        <v>212221</v>
      </c>
      <c r="B84" t="s">
        <v>227</v>
      </c>
      <c r="C84" t="s">
        <v>610</v>
      </c>
    </row>
    <row r="85" spans="1:3" ht="12.75">
      <c r="A85" s="97">
        <v>212222</v>
      </c>
      <c r="B85" t="s">
        <v>611</v>
      </c>
      <c r="C85" t="s">
        <v>612</v>
      </c>
    </row>
    <row r="86" spans="1:3" ht="12.75">
      <c r="A86" s="97">
        <v>212300</v>
      </c>
      <c r="B86" t="s">
        <v>228</v>
      </c>
      <c r="C86" t="s">
        <v>613</v>
      </c>
    </row>
    <row r="87" spans="1:3" ht="12.75">
      <c r="A87" s="97">
        <v>212301</v>
      </c>
      <c r="B87" t="s">
        <v>229</v>
      </c>
      <c r="C87" t="s">
        <v>614</v>
      </c>
    </row>
    <row r="88" spans="1:3" ht="12.75">
      <c r="A88" s="97">
        <v>212302</v>
      </c>
      <c r="B88" t="s">
        <v>230</v>
      </c>
      <c r="C88" t="s">
        <v>615</v>
      </c>
    </row>
    <row r="89" spans="1:3" ht="12.75">
      <c r="A89" s="97">
        <v>220000</v>
      </c>
      <c r="B89" t="s">
        <v>616</v>
      </c>
      <c r="C89" t="s">
        <v>617</v>
      </c>
    </row>
    <row r="90" spans="1:3" ht="12.75">
      <c r="A90" s="97">
        <v>221000</v>
      </c>
      <c r="B90" t="s">
        <v>618</v>
      </c>
      <c r="C90" t="s">
        <v>619</v>
      </c>
    </row>
    <row r="91" spans="1:3" ht="12.75">
      <c r="A91" s="97">
        <v>221100</v>
      </c>
      <c r="B91" t="s">
        <v>620</v>
      </c>
      <c r="C91" t="s">
        <v>621</v>
      </c>
    </row>
    <row r="92" spans="1:3" ht="12.75">
      <c r="A92" s="139">
        <v>221100.1</v>
      </c>
      <c r="B92" t="s">
        <v>622</v>
      </c>
      <c r="C92" t="s">
        <v>623</v>
      </c>
    </row>
    <row r="93" spans="1:3" ht="12.75">
      <c r="A93" s="139">
        <v>221100.2</v>
      </c>
      <c r="B93" t="s">
        <v>624</v>
      </c>
      <c r="C93" t="s">
        <v>625</v>
      </c>
    </row>
    <row r="94" spans="1:3" ht="12.75">
      <c r="A94" s="97">
        <v>221200</v>
      </c>
      <c r="B94" t="s">
        <v>626</v>
      </c>
      <c r="C94" t="s">
        <v>627</v>
      </c>
    </row>
    <row r="95" spans="1:3" ht="12.75">
      <c r="A95" s="105">
        <v>221200.1</v>
      </c>
      <c r="B95" t="s">
        <v>628</v>
      </c>
      <c r="C95" t="s">
        <v>629</v>
      </c>
    </row>
    <row r="96" spans="1:3" ht="12.75">
      <c r="A96" s="105">
        <v>221200.2</v>
      </c>
      <c r="B96" t="s">
        <v>630</v>
      </c>
      <c r="C96" t="s">
        <v>631</v>
      </c>
    </row>
    <row r="97" spans="1:3" ht="12.75">
      <c r="A97" s="97">
        <v>221300</v>
      </c>
      <c r="B97" t="s">
        <v>632</v>
      </c>
      <c r="C97" t="s">
        <v>633</v>
      </c>
    </row>
    <row r="98" spans="1:3" ht="12.75">
      <c r="A98" s="105">
        <v>221300.1</v>
      </c>
      <c r="B98" t="s">
        <v>634</v>
      </c>
      <c r="C98" t="s">
        <v>635</v>
      </c>
    </row>
    <row r="99" spans="1:3" ht="12.75">
      <c r="A99" s="105">
        <v>221300.2</v>
      </c>
      <c r="B99" t="s">
        <v>636</v>
      </c>
      <c r="C99" t="s">
        <v>637</v>
      </c>
    </row>
    <row r="100" spans="1:3" ht="12.75">
      <c r="A100" s="97">
        <v>221400</v>
      </c>
      <c r="B100" t="s">
        <v>638</v>
      </c>
      <c r="C100" t="s">
        <v>639</v>
      </c>
    </row>
    <row r="101" spans="1:3" ht="12.75">
      <c r="A101" s="105">
        <v>221400.1</v>
      </c>
      <c r="B101" t="s">
        <v>640</v>
      </c>
      <c r="C101" t="s">
        <v>641</v>
      </c>
    </row>
    <row r="102" spans="1:3" ht="12.75">
      <c r="A102" s="105">
        <v>221400.2</v>
      </c>
      <c r="B102" t="s">
        <v>642</v>
      </c>
      <c r="C102" t="s">
        <v>643</v>
      </c>
    </row>
    <row r="103" spans="1:3" ht="12.75">
      <c r="A103" s="97">
        <v>221500</v>
      </c>
      <c r="B103" t="s">
        <v>644</v>
      </c>
      <c r="C103" t="s">
        <v>645</v>
      </c>
    </row>
    <row r="104" spans="1:3" ht="12.75">
      <c r="A104" s="105">
        <v>221500.1</v>
      </c>
      <c r="B104" t="s">
        <v>646</v>
      </c>
      <c r="C104" t="s">
        <v>647</v>
      </c>
    </row>
    <row r="105" spans="1:3" ht="12.75">
      <c r="A105" s="105">
        <v>221500.2</v>
      </c>
      <c r="B105" t="s">
        <v>648</v>
      </c>
      <c r="C105" t="s">
        <v>649</v>
      </c>
    </row>
    <row r="106" spans="1:3" ht="12.75">
      <c r="A106" s="97">
        <v>221600</v>
      </c>
      <c r="B106" t="s">
        <v>650</v>
      </c>
      <c r="C106" t="s">
        <v>651</v>
      </c>
    </row>
    <row r="107" spans="1:3" ht="12.75">
      <c r="A107" s="97">
        <v>221700</v>
      </c>
      <c r="B107" t="s">
        <v>652</v>
      </c>
      <c r="C107" t="s">
        <v>653</v>
      </c>
    </row>
    <row r="108" spans="1:3" ht="12.75">
      <c r="A108" s="105">
        <v>221700.1</v>
      </c>
      <c r="B108" t="s">
        <v>654</v>
      </c>
      <c r="C108" t="s">
        <v>655</v>
      </c>
    </row>
    <row r="109" spans="1:3" ht="12.75">
      <c r="A109" s="105">
        <v>221700.2</v>
      </c>
      <c r="B109" t="s">
        <v>656</v>
      </c>
      <c r="C109" t="s">
        <v>657</v>
      </c>
    </row>
    <row r="110" spans="1:3" ht="12.75">
      <c r="A110" s="35">
        <v>221710</v>
      </c>
      <c r="B110" t="s">
        <v>658</v>
      </c>
      <c r="C110" t="s">
        <v>659</v>
      </c>
    </row>
    <row r="111" spans="1:3" ht="12.75">
      <c r="A111" s="105">
        <v>221710.1</v>
      </c>
      <c r="B111" t="s">
        <v>660</v>
      </c>
      <c r="C111" t="s">
        <v>661</v>
      </c>
    </row>
    <row r="112" spans="1:3" ht="12.75">
      <c r="A112" s="105">
        <v>221710.2</v>
      </c>
      <c r="B112" t="s">
        <v>662</v>
      </c>
      <c r="C112" t="s">
        <v>663</v>
      </c>
    </row>
    <row r="113" spans="1:3" ht="12.75">
      <c r="A113" s="97">
        <v>221720</v>
      </c>
      <c r="B113" t="s">
        <v>664</v>
      </c>
      <c r="C113" t="s">
        <v>665</v>
      </c>
    </row>
    <row r="114" spans="1:3" ht="12.75">
      <c r="A114" s="105">
        <v>221720.1</v>
      </c>
      <c r="B114" t="s">
        <v>666</v>
      </c>
      <c r="C114" t="s">
        <v>667</v>
      </c>
    </row>
    <row r="115" spans="1:3" ht="12.75">
      <c r="A115" s="105">
        <v>221720.2</v>
      </c>
      <c r="B115" t="s">
        <v>668</v>
      </c>
      <c r="C115" t="s">
        <v>669</v>
      </c>
    </row>
    <row r="116" spans="1:3" ht="12.75">
      <c r="A116" s="97">
        <v>221730</v>
      </c>
      <c r="B116" t="s">
        <v>670</v>
      </c>
      <c r="C116" t="s">
        <v>671</v>
      </c>
    </row>
    <row r="117" spans="1:3" ht="12.75">
      <c r="A117" s="105">
        <v>221730.1</v>
      </c>
      <c r="B117" t="s">
        <v>672</v>
      </c>
      <c r="C117" t="s">
        <v>673</v>
      </c>
    </row>
    <row r="118" spans="1:3" ht="12.75">
      <c r="A118" s="105">
        <v>221730.2</v>
      </c>
      <c r="B118" t="s">
        <v>674</v>
      </c>
      <c r="C118" t="s">
        <v>675</v>
      </c>
    </row>
    <row r="119" spans="1:3" ht="12.75">
      <c r="A119" s="97">
        <v>221740</v>
      </c>
      <c r="B119" t="s">
        <v>676</v>
      </c>
      <c r="C119" t="s">
        <v>677</v>
      </c>
    </row>
    <row r="120" spans="1:3" ht="12.75">
      <c r="A120" s="139">
        <v>221740.1</v>
      </c>
      <c r="B120" t="s">
        <v>678</v>
      </c>
      <c r="C120" t="s">
        <v>679</v>
      </c>
    </row>
    <row r="121" spans="1:3" ht="12.75">
      <c r="A121" s="105">
        <v>221740.2</v>
      </c>
      <c r="B121" t="s">
        <v>680</v>
      </c>
      <c r="C121" t="s">
        <v>681</v>
      </c>
    </row>
    <row r="122" spans="1:3" ht="12.75">
      <c r="A122" s="97">
        <v>221750</v>
      </c>
      <c r="B122" t="s">
        <v>682</v>
      </c>
      <c r="C122" t="s">
        <v>683</v>
      </c>
    </row>
    <row r="123" spans="1:3" ht="12.75">
      <c r="A123" s="105">
        <v>221750.1</v>
      </c>
      <c r="B123" t="s">
        <v>684</v>
      </c>
      <c r="C123" t="s">
        <v>685</v>
      </c>
    </row>
    <row r="124" spans="1:3" ht="12.75">
      <c r="A124" s="105">
        <v>221750.2</v>
      </c>
      <c r="B124" t="s">
        <v>686</v>
      </c>
      <c r="C124" t="s">
        <v>687</v>
      </c>
    </row>
    <row r="125" spans="1:3" ht="12.75">
      <c r="A125" s="97">
        <v>221760</v>
      </c>
      <c r="B125" t="s">
        <v>688</v>
      </c>
      <c r="C125" t="s">
        <v>689</v>
      </c>
    </row>
    <row r="126" spans="1:3" ht="12.75">
      <c r="A126" s="105">
        <v>221760.1</v>
      </c>
      <c r="B126" t="s">
        <v>690</v>
      </c>
      <c r="C126" t="s">
        <v>691</v>
      </c>
    </row>
    <row r="127" spans="1:3" ht="12.75">
      <c r="A127" s="105">
        <v>221760.2</v>
      </c>
      <c r="B127" t="s">
        <v>692</v>
      </c>
      <c r="C127" t="s">
        <v>693</v>
      </c>
    </row>
    <row r="128" spans="1:3" ht="12.75">
      <c r="A128" s="97">
        <v>221800</v>
      </c>
      <c r="B128" t="s">
        <v>694</v>
      </c>
      <c r="C128" t="s">
        <v>695</v>
      </c>
    </row>
    <row r="129" spans="1:3" ht="12.75">
      <c r="A129" s="105">
        <v>221800.1</v>
      </c>
      <c r="B129" t="s">
        <v>696</v>
      </c>
      <c r="C129" t="s">
        <v>697</v>
      </c>
    </row>
    <row r="130" spans="1:3" ht="12.75">
      <c r="A130" s="105">
        <v>221800.2</v>
      </c>
      <c r="B130" t="s">
        <v>698</v>
      </c>
      <c r="C130" t="s">
        <v>699</v>
      </c>
    </row>
    <row r="131" spans="1:3" ht="12.75">
      <c r="A131" s="97">
        <v>221900</v>
      </c>
      <c r="B131" t="s">
        <v>700</v>
      </c>
      <c r="C131" t="s">
        <v>701</v>
      </c>
    </row>
    <row r="132" spans="1:3" ht="12.75">
      <c r="A132" s="105">
        <v>221900.1</v>
      </c>
      <c r="B132" t="s">
        <v>702</v>
      </c>
      <c r="C132" t="s">
        <v>703</v>
      </c>
    </row>
    <row r="133" spans="1:3" ht="12.75">
      <c r="A133" s="105">
        <v>221900.2</v>
      </c>
      <c r="B133" t="s">
        <v>704</v>
      </c>
      <c r="C133" t="s">
        <v>705</v>
      </c>
    </row>
    <row r="134" spans="1:3" ht="12.75">
      <c r="A134" s="97">
        <v>221910</v>
      </c>
      <c r="B134" t="s">
        <v>706</v>
      </c>
      <c r="C134" t="s">
        <v>707</v>
      </c>
    </row>
    <row r="135" spans="1:3" ht="12.75">
      <c r="A135" s="97">
        <v>221920</v>
      </c>
      <c r="B135" t="s">
        <v>708</v>
      </c>
      <c r="C135" t="s">
        <v>709</v>
      </c>
    </row>
    <row r="136" spans="1:3" ht="12.75">
      <c r="A136" s="97">
        <v>222000</v>
      </c>
      <c r="B136" t="s">
        <v>710</v>
      </c>
      <c r="C136" t="s">
        <v>711</v>
      </c>
    </row>
    <row r="137" spans="1:3" ht="12.75">
      <c r="A137" s="105">
        <v>222000.1</v>
      </c>
      <c r="B137" t="s">
        <v>712</v>
      </c>
      <c r="C137" t="s">
        <v>713</v>
      </c>
    </row>
    <row r="138" spans="1:3" ht="12.75">
      <c r="A138" s="105">
        <v>222000.2</v>
      </c>
      <c r="B138" t="s">
        <v>714</v>
      </c>
      <c r="C138" t="s">
        <v>715</v>
      </c>
    </row>
    <row r="139" spans="1:3" ht="12.75">
      <c r="A139" s="97">
        <v>222200</v>
      </c>
      <c r="B139" t="s">
        <v>716</v>
      </c>
      <c r="C139" t="s">
        <v>717</v>
      </c>
    </row>
    <row r="140" spans="1:3" ht="12.75">
      <c r="A140" s="105">
        <v>222200.1</v>
      </c>
      <c r="B140" t="s">
        <v>718</v>
      </c>
      <c r="C140" t="s">
        <v>719</v>
      </c>
    </row>
    <row r="141" spans="1:3" ht="12.75">
      <c r="A141" s="105">
        <v>222200.2</v>
      </c>
      <c r="B141" t="s">
        <v>720</v>
      </c>
      <c r="C141" t="s">
        <v>721</v>
      </c>
    </row>
    <row r="142" spans="1:3" s="7" customFormat="1" ht="12.75">
      <c r="A142" s="140">
        <v>222210</v>
      </c>
      <c r="B142" s="7" t="s">
        <v>722</v>
      </c>
      <c r="C142" s="7" t="s">
        <v>723</v>
      </c>
    </row>
    <row r="143" spans="1:3" s="7" customFormat="1" ht="12.75">
      <c r="A143" s="141">
        <v>222210.1</v>
      </c>
      <c r="B143" s="7" t="s">
        <v>724</v>
      </c>
      <c r="C143" s="7" t="s">
        <v>725</v>
      </c>
    </row>
    <row r="144" spans="1:3" s="7" customFormat="1" ht="12.75">
      <c r="A144" s="141">
        <v>222210.2</v>
      </c>
      <c r="B144" s="7" t="s">
        <v>726</v>
      </c>
      <c r="C144" s="7" t="s">
        <v>727</v>
      </c>
    </row>
    <row r="145" spans="1:3" ht="12.75">
      <c r="A145" s="97">
        <v>222220</v>
      </c>
      <c r="B145" t="s">
        <v>728</v>
      </c>
      <c r="C145" t="s">
        <v>729</v>
      </c>
    </row>
    <row r="146" spans="1:3" ht="12.75">
      <c r="A146" s="105">
        <v>222220.1</v>
      </c>
      <c r="B146" t="s">
        <v>730</v>
      </c>
      <c r="C146" t="s">
        <v>731</v>
      </c>
    </row>
    <row r="147" spans="1:3" ht="12.75">
      <c r="A147" s="105">
        <v>222220.2</v>
      </c>
      <c r="B147" t="s">
        <v>732</v>
      </c>
      <c r="C147" t="s">
        <v>733</v>
      </c>
    </row>
    <row r="148" spans="1:3" ht="12.75">
      <c r="A148" s="97">
        <v>222223</v>
      </c>
      <c r="B148" t="s">
        <v>734</v>
      </c>
      <c r="C148" t="s">
        <v>735</v>
      </c>
    </row>
    <row r="149" spans="1:3" ht="12.75">
      <c r="A149" s="105">
        <v>222223.1</v>
      </c>
      <c r="B149" t="s">
        <v>736</v>
      </c>
      <c r="C149" t="s">
        <v>737</v>
      </c>
    </row>
    <row r="150" spans="1:3" ht="12.75">
      <c r="A150" s="105">
        <v>222223.2</v>
      </c>
      <c r="B150" t="s">
        <v>738</v>
      </c>
      <c r="C150" t="s">
        <v>739</v>
      </c>
    </row>
    <row r="151" spans="1:3" ht="12.75">
      <c r="A151" s="97">
        <v>222230</v>
      </c>
      <c r="B151" t="s">
        <v>740</v>
      </c>
      <c r="C151" t="s">
        <v>741</v>
      </c>
    </row>
    <row r="152" spans="1:3" ht="12.75">
      <c r="A152" s="105">
        <v>222230.1</v>
      </c>
      <c r="B152" t="s">
        <v>742</v>
      </c>
      <c r="C152" t="s">
        <v>743</v>
      </c>
    </row>
    <row r="153" spans="1:3" ht="12.75">
      <c r="A153" s="105">
        <v>222230.2</v>
      </c>
      <c r="B153" t="s">
        <v>744</v>
      </c>
      <c r="C153" t="s">
        <v>745</v>
      </c>
    </row>
    <row r="154" spans="1:3" ht="12.75">
      <c r="A154" s="97">
        <v>222231</v>
      </c>
      <c r="B154" t="s">
        <v>746</v>
      </c>
      <c r="C154" t="s">
        <v>747</v>
      </c>
    </row>
    <row r="155" spans="1:3" ht="12.75">
      <c r="A155" s="105">
        <v>222231.1</v>
      </c>
      <c r="B155" t="s">
        <v>748</v>
      </c>
      <c r="C155" t="s">
        <v>749</v>
      </c>
    </row>
    <row r="156" spans="1:3" ht="12.75">
      <c r="A156" s="105">
        <v>222210.2</v>
      </c>
      <c r="B156" t="s">
        <v>750</v>
      </c>
      <c r="C156" t="s">
        <v>751</v>
      </c>
    </row>
    <row r="157" spans="1:3" ht="12.75">
      <c r="A157" s="97">
        <v>222232</v>
      </c>
      <c r="B157" t="s">
        <v>752</v>
      </c>
      <c r="C157" t="s">
        <v>753</v>
      </c>
    </row>
    <row r="158" spans="1:3" ht="12.75">
      <c r="A158" s="105">
        <v>222232.1</v>
      </c>
      <c r="B158" t="s">
        <v>754</v>
      </c>
      <c r="C158" t="s">
        <v>755</v>
      </c>
    </row>
    <row r="159" spans="1:3" ht="12.75">
      <c r="A159" s="105">
        <v>222232.2</v>
      </c>
      <c r="B159" t="s">
        <v>756</v>
      </c>
      <c r="C159" t="s">
        <v>757</v>
      </c>
    </row>
    <row r="160" spans="1:3" ht="12.75">
      <c r="A160" s="97">
        <v>222235</v>
      </c>
      <c r="B160" t="s">
        <v>758</v>
      </c>
      <c r="C160" t="s">
        <v>759</v>
      </c>
    </row>
    <row r="161" spans="1:3" ht="12.75">
      <c r="A161" s="105">
        <v>222235.1</v>
      </c>
      <c r="B161" t="s">
        <v>760</v>
      </c>
      <c r="C161" t="s">
        <v>761</v>
      </c>
    </row>
    <row r="162" spans="1:3" ht="12.75">
      <c r="A162" s="105">
        <v>222235.2</v>
      </c>
      <c r="B162" t="s">
        <v>762</v>
      </c>
      <c r="C162" t="s">
        <v>763</v>
      </c>
    </row>
    <row r="163" spans="1:3" ht="12.75">
      <c r="A163" s="97">
        <v>222237</v>
      </c>
      <c r="B163" t="s">
        <v>764</v>
      </c>
      <c r="C163" t="s">
        <v>765</v>
      </c>
    </row>
    <row r="164" spans="1:3" ht="12.75">
      <c r="A164" s="105">
        <v>222237.1</v>
      </c>
      <c r="B164" t="s">
        <v>766</v>
      </c>
      <c r="C164" t="s">
        <v>767</v>
      </c>
    </row>
    <row r="165" spans="1:3" ht="12.75">
      <c r="A165" s="105">
        <v>222237.2</v>
      </c>
      <c r="B165" t="s">
        <v>768</v>
      </c>
      <c r="C165" t="s">
        <v>769</v>
      </c>
    </row>
    <row r="166" spans="1:3" ht="12.75">
      <c r="A166" s="140">
        <v>222239</v>
      </c>
      <c r="B166" s="7" t="s">
        <v>770</v>
      </c>
      <c r="C166" s="7" t="s">
        <v>771</v>
      </c>
    </row>
    <row r="167" spans="1:3" ht="12.75">
      <c r="A167" s="141">
        <v>222239.1</v>
      </c>
      <c r="B167" s="7" t="s">
        <v>772</v>
      </c>
      <c r="C167" s="7" t="s">
        <v>773</v>
      </c>
    </row>
    <row r="168" spans="1:3" ht="12.75">
      <c r="A168" s="141">
        <v>222239.2</v>
      </c>
      <c r="B168" s="7" t="s">
        <v>774</v>
      </c>
      <c r="C168" s="7" t="s">
        <v>775</v>
      </c>
    </row>
    <row r="169" spans="1:3" ht="12.75">
      <c r="A169" s="97">
        <v>222300</v>
      </c>
      <c r="B169" t="s">
        <v>776</v>
      </c>
      <c r="C169" t="s">
        <v>777</v>
      </c>
    </row>
    <row r="170" spans="1:3" ht="12.75">
      <c r="A170" s="105">
        <v>222300.1</v>
      </c>
      <c r="B170" t="s">
        <v>778</v>
      </c>
      <c r="C170" t="s">
        <v>779</v>
      </c>
    </row>
    <row r="171" spans="1:3" ht="12.75">
      <c r="A171" s="105">
        <v>222300.2</v>
      </c>
      <c r="B171" t="s">
        <v>780</v>
      </c>
      <c r="C171" t="s">
        <v>781</v>
      </c>
    </row>
    <row r="172" spans="1:3" ht="12.75">
      <c r="A172" s="97">
        <v>300000</v>
      </c>
      <c r="B172" t="s">
        <v>782</v>
      </c>
      <c r="C172" t="s">
        <v>783</v>
      </c>
    </row>
    <row r="173" spans="1:3" ht="12.75">
      <c r="A173" s="97">
        <v>310000</v>
      </c>
      <c r="B173" t="s">
        <v>784</v>
      </c>
      <c r="C173" t="s">
        <v>785</v>
      </c>
    </row>
    <row r="174" spans="1:3" ht="12.75">
      <c r="A174" s="97">
        <v>311100</v>
      </c>
      <c r="B174" t="s">
        <v>786</v>
      </c>
      <c r="C174" t="s">
        <v>787</v>
      </c>
    </row>
    <row r="175" spans="1:3" ht="12.75">
      <c r="A175" s="97">
        <v>311200</v>
      </c>
      <c r="B175" t="s">
        <v>788</v>
      </c>
      <c r="C175" t="s">
        <v>789</v>
      </c>
    </row>
    <row r="176" spans="1:3" ht="12.75">
      <c r="A176" s="97">
        <v>311300</v>
      </c>
      <c r="B176" t="s">
        <v>790</v>
      </c>
      <c r="C176" t="s">
        <v>791</v>
      </c>
    </row>
    <row r="177" spans="1:3" ht="12.75">
      <c r="A177" s="97">
        <v>311400</v>
      </c>
      <c r="B177" t="s">
        <v>792</v>
      </c>
      <c r="C177" t="s">
        <v>793</v>
      </c>
    </row>
    <row r="178" spans="1:3" ht="12.75">
      <c r="A178" s="97">
        <v>311500</v>
      </c>
      <c r="B178" t="s">
        <v>794</v>
      </c>
      <c r="C178" t="s">
        <v>795</v>
      </c>
    </row>
    <row r="179" spans="1:3" ht="12.75">
      <c r="A179" s="97">
        <v>311600</v>
      </c>
      <c r="B179" t="s">
        <v>796</v>
      </c>
      <c r="C179" t="s">
        <v>797</v>
      </c>
    </row>
    <row r="180" spans="1:3" ht="12.75">
      <c r="A180" s="97">
        <v>320000</v>
      </c>
      <c r="B180" t="s">
        <v>798</v>
      </c>
      <c r="C180" t="s">
        <v>799</v>
      </c>
    </row>
    <row r="181" spans="1:3" ht="12.75">
      <c r="A181" s="97">
        <v>321000</v>
      </c>
      <c r="B181" t="s">
        <v>800</v>
      </c>
      <c r="C181" t="s">
        <v>801</v>
      </c>
    </row>
    <row r="182" spans="1:3" ht="12.75">
      <c r="A182" s="97">
        <v>321100</v>
      </c>
      <c r="B182" t="s">
        <v>802</v>
      </c>
      <c r="C182" t="s">
        <v>803</v>
      </c>
    </row>
    <row r="183" spans="1:3" ht="12.75">
      <c r="A183" s="97">
        <v>321150</v>
      </c>
      <c r="B183" t="s">
        <v>804</v>
      </c>
      <c r="C183" t="s">
        <v>805</v>
      </c>
    </row>
    <row r="184" spans="1:3" ht="12.75">
      <c r="A184" s="97">
        <v>321200</v>
      </c>
      <c r="B184" t="s">
        <v>806</v>
      </c>
      <c r="C184" t="s">
        <v>807</v>
      </c>
    </row>
    <row r="185" spans="1:3" ht="12.75">
      <c r="A185" s="97">
        <v>321250</v>
      </c>
      <c r="B185" t="s">
        <v>808</v>
      </c>
      <c r="C185" t="s">
        <v>809</v>
      </c>
    </row>
    <row r="186" spans="1:3" ht="12.75">
      <c r="A186" s="97">
        <v>321300</v>
      </c>
      <c r="B186" t="s">
        <v>810</v>
      </c>
      <c r="C186" t="s">
        <v>811</v>
      </c>
    </row>
    <row r="187" spans="1:3" ht="12.75">
      <c r="A187" s="97">
        <v>321350</v>
      </c>
      <c r="B187" t="s">
        <v>812</v>
      </c>
      <c r="C187" t="s">
        <v>813</v>
      </c>
    </row>
    <row r="188" spans="1:3" ht="12.75">
      <c r="A188" s="97">
        <v>321400</v>
      </c>
      <c r="B188" t="s">
        <v>814</v>
      </c>
      <c r="C188" t="s">
        <v>815</v>
      </c>
    </row>
    <row r="189" spans="1:3" ht="12.75">
      <c r="A189" s="97">
        <v>321450</v>
      </c>
      <c r="B189" t="s">
        <v>816</v>
      </c>
      <c r="C189" t="s">
        <v>817</v>
      </c>
    </row>
    <row r="190" spans="1:3" ht="12.75">
      <c r="A190" s="97">
        <v>321500</v>
      </c>
      <c r="B190" t="s">
        <v>818</v>
      </c>
      <c r="C190" t="s">
        <v>819</v>
      </c>
    </row>
    <row r="191" spans="1:3" ht="12.75">
      <c r="A191" s="97">
        <v>321550</v>
      </c>
      <c r="B191" t="s">
        <v>820</v>
      </c>
      <c r="C191" t="s">
        <v>821</v>
      </c>
    </row>
    <row r="192" spans="1:3" ht="12.75">
      <c r="A192" s="97">
        <v>321600</v>
      </c>
      <c r="B192" t="s">
        <v>822</v>
      </c>
      <c r="C192" t="s">
        <v>823</v>
      </c>
    </row>
    <row r="193" spans="1:3" ht="12.75">
      <c r="A193" s="97">
        <v>321650</v>
      </c>
      <c r="B193" t="s">
        <v>824</v>
      </c>
      <c r="C193" t="s">
        <v>825</v>
      </c>
    </row>
    <row r="194" spans="1:3" ht="12.75">
      <c r="A194" s="97">
        <v>321700</v>
      </c>
      <c r="B194" t="s">
        <v>826</v>
      </c>
      <c r="C194" t="s">
        <v>827</v>
      </c>
    </row>
    <row r="195" spans="1:3" ht="12.75">
      <c r="A195" s="97">
        <v>321750</v>
      </c>
      <c r="B195" t="s">
        <v>828</v>
      </c>
      <c r="C195" t="s">
        <v>829</v>
      </c>
    </row>
    <row r="196" spans="1:3" ht="12.75">
      <c r="A196" s="97">
        <v>321900</v>
      </c>
      <c r="B196" t="s">
        <v>830</v>
      </c>
      <c r="C196" t="s">
        <v>831</v>
      </c>
    </row>
    <row r="197" spans="1:3" ht="12.75">
      <c r="A197" s="97">
        <v>322000</v>
      </c>
      <c r="B197" t="s">
        <v>832</v>
      </c>
      <c r="C197" t="s">
        <v>833</v>
      </c>
    </row>
    <row r="198" spans="1:3" ht="12.75">
      <c r="A198" s="97">
        <v>322100</v>
      </c>
      <c r="B198" t="s">
        <v>834</v>
      </c>
      <c r="C198" t="s">
        <v>835</v>
      </c>
    </row>
    <row r="199" spans="1:3" ht="12.75">
      <c r="A199" s="97">
        <v>322110</v>
      </c>
      <c r="B199" t="s">
        <v>836</v>
      </c>
      <c r="C199" t="s">
        <v>837</v>
      </c>
    </row>
    <row r="200" spans="1:3" ht="12.75">
      <c r="A200" s="97">
        <v>322111</v>
      </c>
      <c r="B200" t="s">
        <v>838</v>
      </c>
      <c r="C200" t="s">
        <v>839</v>
      </c>
    </row>
    <row r="201" spans="1:3" ht="12.75">
      <c r="A201" s="97">
        <v>322112</v>
      </c>
      <c r="B201" t="s">
        <v>840</v>
      </c>
      <c r="C201" t="s">
        <v>841</v>
      </c>
    </row>
    <row r="202" spans="1:3" ht="12.75">
      <c r="A202" s="97">
        <v>322113</v>
      </c>
      <c r="B202" t="s">
        <v>842</v>
      </c>
      <c r="C202" t="s">
        <v>843</v>
      </c>
    </row>
    <row r="203" spans="1:3" ht="12.75">
      <c r="A203" s="97">
        <v>322120</v>
      </c>
      <c r="B203" t="s">
        <v>844</v>
      </c>
      <c r="C203" t="s">
        <v>845</v>
      </c>
    </row>
    <row r="204" spans="1:3" ht="12.75">
      <c r="A204" s="97">
        <v>322121</v>
      </c>
      <c r="B204" t="s">
        <v>846</v>
      </c>
      <c r="C204" t="s">
        <v>847</v>
      </c>
    </row>
    <row r="205" spans="1:3" ht="12.75">
      <c r="A205" s="97">
        <v>322122</v>
      </c>
      <c r="B205" t="s">
        <v>848</v>
      </c>
      <c r="C205" t="s">
        <v>849</v>
      </c>
    </row>
    <row r="206" spans="1:3" ht="12.75">
      <c r="A206" s="97">
        <v>322123</v>
      </c>
      <c r="B206" t="s">
        <v>850</v>
      </c>
      <c r="C206" t="s">
        <v>851</v>
      </c>
    </row>
    <row r="207" spans="1:3" ht="12.75">
      <c r="A207" s="97">
        <v>322130</v>
      </c>
      <c r="B207" t="s">
        <v>852</v>
      </c>
      <c r="C207" t="s">
        <v>853</v>
      </c>
    </row>
    <row r="208" spans="1:3" ht="12.75">
      <c r="A208" s="97">
        <v>322200</v>
      </c>
      <c r="B208" t="s">
        <v>854</v>
      </c>
      <c r="C208" t="s">
        <v>855</v>
      </c>
    </row>
    <row r="209" spans="1:3" ht="12.75">
      <c r="A209" s="97">
        <v>322210</v>
      </c>
      <c r="B209" t="s">
        <v>856</v>
      </c>
      <c r="C209" t="s">
        <v>857</v>
      </c>
    </row>
    <row r="210" spans="1:3" ht="12.75">
      <c r="A210" s="97">
        <v>322220</v>
      </c>
      <c r="B210" t="s">
        <v>858</v>
      </c>
      <c r="C210" t="s">
        <v>859</v>
      </c>
    </row>
    <row r="211" spans="1:3" ht="12.75">
      <c r="A211" s="97">
        <v>500000</v>
      </c>
      <c r="B211" t="s">
        <v>860</v>
      </c>
      <c r="C211" t="s">
        <v>861</v>
      </c>
    </row>
    <row r="212" spans="1:3" ht="12.75">
      <c r="A212" s="97">
        <v>501000</v>
      </c>
      <c r="B212" t="s">
        <v>862</v>
      </c>
      <c r="C212" t="s">
        <v>863</v>
      </c>
    </row>
    <row r="213" spans="1:3" ht="12.75">
      <c r="A213" s="97">
        <v>502000</v>
      </c>
      <c r="B213" t="s">
        <v>864</v>
      </c>
      <c r="C213" t="s">
        <v>865</v>
      </c>
    </row>
    <row r="214" spans="1:3" ht="12.75">
      <c r="A214" s="97">
        <v>510000</v>
      </c>
      <c r="B214" t="s">
        <v>866</v>
      </c>
      <c r="C214" t="s">
        <v>867</v>
      </c>
    </row>
    <row r="215" spans="1:3" ht="12.75">
      <c r="A215" s="97">
        <v>511000</v>
      </c>
      <c r="B215" t="s">
        <v>868</v>
      </c>
      <c r="C215" t="s">
        <v>869</v>
      </c>
    </row>
    <row r="216" spans="1:3" ht="12.75">
      <c r="A216" s="97">
        <v>512000</v>
      </c>
      <c r="B216" t="s">
        <v>870</v>
      </c>
      <c r="C216" t="s">
        <v>871</v>
      </c>
    </row>
    <row r="217" spans="1:3" ht="12.75">
      <c r="A217" s="97">
        <v>520000</v>
      </c>
      <c r="B217" t="s">
        <v>872</v>
      </c>
      <c r="C217" t="s">
        <v>873</v>
      </c>
    </row>
    <row r="218" spans="1:3" ht="12.75">
      <c r="A218" s="97">
        <v>521000</v>
      </c>
      <c r="B218" t="s">
        <v>874</v>
      </c>
      <c r="C218" t="s">
        <v>875</v>
      </c>
    </row>
    <row r="219" spans="1:3" ht="12.75">
      <c r="A219" s="97">
        <v>522000</v>
      </c>
      <c r="B219" t="s">
        <v>876</v>
      </c>
      <c r="C219" t="s">
        <v>877</v>
      </c>
    </row>
    <row r="220" spans="1:3" ht="12.75">
      <c r="A220" s="97">
        <v>530000</v>
      </c>
      <c r="B220" t="s">
        <v>878</v>
      </c>
      <c r="C220" t="s">
        <v>879</v>
      </c>
    </row>
    <row r="221" spans="1:3" ht="12.75">
      <c r="A221" s="97">
        <v>540000</v>
      </c>
      <c r="B221" t="s">
        <v>880</v>
      </c>
      <c r="C221" t="s">
        <v>881</v>
      </c>
    </row>
    <row r="222" spans="1:3" ht="12.75">
      <c r="A222" s="97">
        <v>600000</v>
      </c>
      <c r="B222" t="s">
        <v>882</v>
      </c>
      <c r="C222" t="s">
        <v>883</v>
      </c>
    </row>
    <row r="223" spans="1:3" ht="12.75">
      <c r="A223" s="97">
        <v>610000</v>
      </c>
      <c r="B223" t="s">
        <v>884</v>
      </c>
      <c r="C223" t="s">
        <v>885</v>
      </c>
    </row>
    <row r="224" spans="1:3" ht="12.75">
      <c r="A224" s="97">
        <v>611000</v>
      </c>
      <c r="B224" t="s">
        <v>886</v>
      </c>
      <c r="C224" t="s">
        <v>887</v>
      </c>
    </row>
    <row r="225" spans="1:3" ht="12.75">
      <c r="A225" s="97">
        <v>620000</v>
      </c>
      <c r="B225" t="s">
        <v>888</v>
      </c>
      <c r="C225" t="s">
        <v>889</v>
      </c>
    </row>
  </sheetData>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H23"/>
  <sheetViews>
    <sheetView workbookViewId="0" topLeftCell="A1">
      <selection activeCell="C19" sqref="C19"/>
    </sheetView>
  </sheetViews>
  <sheetFormatPr defaultColWidth="9.140625" defaultRowHeight="12.75"/>
  <cols>
    <col min="1" max="1" width="37.00390625" style="0" customWidth="1"/>
    <col min="2" max="2" width="9.57421875" style="0" customWidth="1"/>
    <col min="3" max="3" width="13.28125" style="0" customWidth="1"/>
    <col min="4" max="4" width="13.421875" style="0" customWidth="1"/>
    <col min="5" max="5" width="62.421875" style="0" customWidth="1"/>
    <col min="6" max="6" width="13.421875" style="0" customWidth="1"/>
  </cols>
  <sheetData>
    <row r="1" spans="1:6" ht="12.75">
      <c r="A1" s="15" t="s">
        <v>35</v>
      </c>
      <c r="B1" s="15"/>
      <c r="C1" s="15"/>
      <c r="D1" s="15"/>
      <c r="E1" s="15"/>
      <c r="F1" s="15"/>
    </row>
    <row r="2" spans="1:6" ht="12.75">
      <c r="A2" s="15"/>
      <c r="B2" s="15"/>
      <c r="C2" s="15" t="s">
        <v>36</v>
      </c>
      <c r="D2" s="15"/>
      <c r="E2" s="15"/>
      <c r="F2" s="15"/>
    </row>
    <row r="3" spans="1:6" ht="12.75">
      <c r="A3" s="16" t="s">
        <v>37</v>
      </c>
      <c r="B3" s="16" t="s">
        <v>38</v>
      </c>
      <c r="C3" s="17" t="s">
        <v>39</v>
      </c>
      <c r="D3" s="17" t="s">
        <v>40</v>
      </c>
      <c r="E3" s="16" t="s">
        <v>41</v>
      </c>
      <c r="F3" s="15"/>
    </row>
    <row r="4" spans="1:6" ht="12.75">
      <c r="A4" s="18" t="s">
        <v>42</v>
      </c>
      <c r="B4" s="19"/>
      <c r="C4" s="20"/>
      <c r="D4" s="21"/>
      <c r="E4" s="15"/>
      <c r="F4" s="15"/>
    </row>
    <row r="5" spans="1:6" ht="12.75">
      <c r="A5" s="15" t="s">
        <v>43</v>
      </c>
      <c r="B5" s="6">
        <v>2003</v>
      </c>
      <c r="C5" s="22">
        <v>137.7</v>
      </c>
      <c r="D5" s="23">
        <v>1000000000</v>
      </c>
      <c r="E5" s="24" t="s">
        <v>44</v>
      </c>
      <c r="F5" s="15"/>
    </row>
    <row r="6" spans="1:6" ht="12.75">
      <c r="A6" s="15" t="s">
        <v>45</v>
      </c>
      <c r="B6" s="15">
        <f>year</f>
        <v>2003</v>
      </c>
      <c r="C6" s="25">
        <v>6507.5</v>
      </c>
      <c r="D6" s="26">
        <f>$D$5</f>
        <v>1000000000</v>
      </c>
      <c r="E6" s="27" t="s">
        <v>46</v>
      </c>
      <c r="F6" s="28"/>
    </row>
    <row r="7" spans="1:6" ht="12.75">
      <c r="A7" s="15" t="s">
        <v>47</v>
      </c>
      <c r="B7" s="15">
        <f>year-1</f>
        <v>2002</v>
      </c>
      <c r="C7" s="29">
        <v>6256.6</v>
      </c>
      <c r="D7" s="26">
        <f>$D$5</f>
        <v>1000000000</v>
      </c>
      <c r="E7" s="27" t="s">
        <v>46</v>
      </c>
      <c r="F7" s="28"/>
    </row>
    <row r="8" spans="1:6" ht="12.75">
      <c r="A8" s="15" t="s">
        <v>48</v>
      </c>
      <c r="B8" s="15">
        <f>year</f>
        <v>2003</v>
      </c>
      <c r="C8" s="30">
        <f>Kt-Kt_1-C5</f>
        <v>113.19999999999965</v>
      </c>
      <c r="D8" s="26"/>
      <c r="E8" s="19"/>
      <c r="F8" s="28"/>
    </row>
    <row r="9" spans="1:6" ht="12.75">
      <c r="A9" s="15" t="s">
        <v>49</v>
      </c>
      <c r="B9" s="15">
        <f>year</f>
        <v>2003</v>
      </c>
      <c r="C9" s="31">
        <f>C8/Kt_1</f>
        <v>0.018092893904037278</v>
      </c>
      <c r="D9" s="26"/>
      <c r="E9" s="15"/>
      <c r="F9" s="28"/>
    </row>
    <row r="10" spans="1:6" ht="12.75">
      <c r="A10" s="15"/>
      <c r="B10" s="15"/>
      <c r="C10" s="32"/>
      <c r="D10" s="26"/>
      <c r="E10" s="15"/>
      <c r="F10" s="28"/>
    </row>
    <row r="11" spans="1:6" ht="12.75">
      <c r="A11" s="33" t="s">
        <v>50</v>
      </c>
      <c r="B11" s="15"/>
      <c r="C11" s="32"/>
      <c r="D11" s="26"/>
      <c r="E11" s="15"/>
      <c r="F11" s="28"/>
    </row>
    <row r="12" spans="1:8" ht="12.75">
      <c r="A12" s="15" t="s">
        <v>51</v>
      </c>
      <c r="B12" s="15">
        <f>year</f>
        <v>2003</v>
      </c>
      <c r="C12" s="34">
        <v>226.7</v>
      </c>
      <c r="D12" s="26">
        <f>$D$5</f>
        <v>1000000000</v>
      </c>
      <c r="E12" s="6" t="s">
        <v>52</v>
      </c>
      <c r="F12" s="15"/>
      <c r="H12" s="27"/>
    </row>
    <row r="13" spans="1:6" ht="12.75">
      <c r="A13" s="15" t="s">
        <v>53</v>
      </c>
      <c r="B13" s="15">
        <f>year</f>
        <v>2003</v>
      </c>
      <c r="C13" s="25">
        <v>529.7</v>
      </c>
      <c r="D13" s="26">
        <f>$D$5</f>
        <v>1000000000</v>
      </c>
      <c r="E13" s="6" t="s">
        <v>54</v>
      </c>
      <c r="F13" s="15"/>
    </row>
    <row r="14" spans="1:7" ht="12.75">
      <c r="A14" s="15" t="s">
        <v>55</v>
      </c>
      <c r="B14" s="15">
        <f>year</f>
        <v>2003</v>
      </c>
      <c r="C14" s="34">
        <f>3913.4+1812.7</f>
        <v>5726.1</v>
      </c>
      <c r="D14" s="26">
        <f>$D$5</f>
        <v>1000000000</v>
      </c>
      <c r="E14" s="6" t="s">
        <v>56</v>
      </c>
      <c r="F14" s="26"/>
      <c r="G14" s="35"/>
    </row>
    <row r="15" spans="1:7" ht="12.75">
      <c r="A15" s="15" t="s">
        <v>57</v>
      </c>
      <c r="B15" s="15">
        <f>year-1</f>
        <v>2002</v>
      </c>
      <c r="C15" s="36">
        <f>3540.4+1686.1</f>
        <v>5226.5</v>
      </c>
      <c r="D15" s="26">
        <f>$D$5</f>
        <v>1000000000</v>
      </c>
      <c r="E15" s="6" t="s">
        <v>56</v>
      </c>
      <c r="F15" s="26"/>
      <c r="G15" s="35"/>
    </row>
    <row r="16" spans="1:7" ht="12.75">
      <c r="A16" s="15" t="s">
        <v>58</v>
      </c>
      <c r="B16" s="15">
        <f>year</f>
        <v>2003</v>
      </c>
      <c r="C16" s="30">
        <f>Mt-(Mt_1+C13)</f>
        <v>-30.099999999999454</v>
      </c>
      <c r="D16" s="15"/>
      <c r="E16" s="37"/>
      <c r="F16" s="26"/>
      <c r="G16" s="35"/>
    </row>
    <row r="17" spans="1:7" ht="12.75">
      <c r="A17" s="15" t="s">
        <v>59</v>
      </c>
      <c r="B17" s="15">
        <f>year-1</f>
        <v>2002</v>
      </c>
      <c r="C17" s="38">
        <f>C16/Mt_1</f>
        <v>-0.005759112216588435</v>
      </c>
      <c r="D17" s="15"/>
      <c r="E17" s="15"/>
      <c r="F17" s="26"/>
      <c r="G17" s="35"/>
    </row>
    <row r="18" spans="1:7" ht="12.75">
      <c r="A18" s="15"/>
      <c r="B18" s="15"/>
      <c r="C18" s="39"/>
      <c r="D18" s="15"/>
      <c r="E18" s="15"/>
      <c r="F18" s="26"/>
      <c r="G18" s="35"/>
    </row>
    <row r="19" spans="1:7" ht="12.75">
      <c r="A19" s="33" t="s">
        <v>60</v>
      </c>
      <c r="B19" s="15"/>
      <c r="C19" s="39"/>
      <c r="D19" s="15"/>
      <c r="E19" s="15"/>
      <c r="F19" s="26"/>
      <c r="G19" s="35"/>
    </row>
    <row r="20" spans="1:6" ht="12.75">
      <c r="A20" s="15" t="s">
        <v>61</v>
      </c>
      <c r="B20" s="15">
        <f>year</f>
        <v>2003</v>
      </c>
      <c r="C20" s="32">
        <f>SUM('Age Profiles'!C4:CO4)</f>
        <v>290850005</v>
      </c>
      <c r="D20" s="6">
        <v>1</v>
      </c>
      <c r="E20" s="15"/>
      <c r="F20" s="15"/>
    </row>
    <row r="21" spans="1:6" ht="12.75">
      <c r="A21" s="15" t="s">
        <v>62</v>
      </c>
      <c r="B21" s="15">
        <f>year</f>
        <v>2003</v>
      </c>
      <c r="C21" s="32">
        <f>AVERAGE('Age Profiles'!AG8:AZ8)</f>
        <v>41219.29900000001</v>
      </c>
      <c r="D21" s="6">
        <v>1</v>
      </c>
      <c r="E21" s="15"/>
      <c r="F21" s="15"/>
    </row>
    <row r="22" spans="1:6" ht="12.75">
      <c r="A22" s="15"/>
      <c r="B22" s="15"/>
      <c r="C22" s="32"/>
      <c r="D22" s="15"/>
      <c r="E22" s="15"/>
      <c r="F22" s="15"/>
    </row>
    <row r="23" spans="1:6" ht="12.75">
      <c r="A23" s="33" t="s">
        <v>63</v>
      </c>
      <c r="B23" s="33"/>
      <c r="C23" s="33"/>
      <c r="D23" s="33"/>
      <c r="E23" s="33"/>
      <c r="F23" s="33"/>
    </row>
  </sheetData>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CR21"/>
  <sheetViews>
    <sheetView workbookViewId="0" topLeftCell="A1">
      <selection activeCell="C8" sqref="C8"/>
    </sheetView>
  </sheetViews>
  <sheetFormatPr defaultColWidth="9.140625" defaultRowHeight="12.75"/>
  <cols>
    <col min="1" max="1" width="21.421875" style="0" customWidth="1"/>
    <col min="2" max="2" width="18.140625" style="0" customWidth="1"/>
    <col min="3" max="93" width="11.140625" style="0" customWidth="1"/>
  </cols>
  <sheetData>
    <row r="1" spans="1:93" ht="12.75">
      <c r="A1" s="16" t="s">
        <v>64</v>
      </c>
      <c r="B1" s="16"/>
      <c r="C1" s="16"/>
      <c r="D1" s="16"/>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row>
    <row r="2" spans="1:93" ht="12.7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row>
    <row r="3" spans="1:93" ht="12.75">
      <c r="A3" s="40" t="s">
        <v>65</v>
      </c>
      <c r="B3" s="41"/>
      <c r="C3" s="41" t="s">
        <v>66</v>
      </c>
      <c r="D3" s="41" t="s">
        <v>67</v>
      </c>
      <c r="E3" s="41" t="s">
        <v>68</v>
      </c>
      <c r="F3" s="41" t="s">
        <v>69</v>
      </c>
      <c r="G3" s="41" t="s">
        <v>70</v>
      </c>
      <c r="H3" s="41" t="s">
        <v>71</v>
      </c>
      <c r="I3" s="41" t="s">
        <v>72</v>
      </c>
      <c r="J3" s="41" t="s">
        <v>73</v>
      </c>
      <c r="K3" s="41" t="s">
        <v>74</v>
      </c>
      <c r="L3" s="41" t="s">
        <v>75</v>
      </c>
      <c r="M3" s="41" t="s">
        <v>76</v>
      </c>
      <c r="N3" s="41" t="s">
        <v>77</v>
      </c>
      <c r="O3" s="41" t="s">
        <v>78</v>
      </c>
      <c r="P3" s="41" t="s">
        <v>79</v>
      </c>
      <c r="Q3" s="41" t="s">
        <v>80</v>
      </c>
      <c r="R3" s="41" t="s">
        <v>81</v>
      </c>
      <c r="S3" s="41" t="s">
        <v>82</v>
      </c>
      <c r="T3" s="41" t="s">
        <v>83</v>
      </c>
      <c r="U3" s="41" t="s">
        <v>84</v>
      </c>
      <c r="V3" s="41" t="s">
        <v>85</v>
      </c>
      <c r="W3" s="41" t="s">
        <v>86</v>
      </c>
      <c r="X3" s="41" t="s">
        <v>87</v>
      </c>
      <c r="Y3" s="41" t="s">
        <v>88</v>
      </c>
      <c r="Z3" s="41" t="s">
        <v>89</v>
      </c>
      <c r="AA3" s="41" t="s">
        <v>90</v>
      </c>
      <c r="AB3" s="41" t="s">
        <v>91</v>
      </c>
      <c r="AC3" s="41" t="s">
        <v>92</v>
      </c>
      <c r="AD3" s="41" t="s">
        <v>93</v>
      </c>
      <c r="AE3" s="41" t="s">
        <v>94</v>
      </c>
      <c r="AF3" s="41" t="s">
        <v>95</v>
      </c>
      <c r="AG3" s="41" t="s">
        <v>96</v>
      </c>
      <c r="AH3" s="41" t="s">
        <v>97</v>
      </c>
      <c r="AI3" s="41" t="s">
        <v>98</v>
      </c>
      <c r="AJ3" s="41" t="s">
        <v>99</v>
      </c>
      <c r="AK3" s="41" t="s">
        <v>100</v>
      </c>
      <c r="AL3" s="41" t="s">
        <v>101</v>
      </c>
      <c r="AM3" s="41" t="s">
        <v>102</v>
      </c>
      <c r="AN3" s="41" t="s">
        <v>103</v>
      </c>
      <c r="AO3" s="41" t="s">
        <v>104</v>
      </c>
      <c r="AP3" s="41" t="s">
        <v>105</v>
      </c>
      <c r="AQ3" s="41" t="s">
        <v>106</v>
      </c>
      <c r="AR3" s="41" t="s">
        <v>107</v>
      </c>
      <c r="AS3" s="41" t="s">
        <v>108</v>
      </c>
      <c r="AT3" s="41" t="s">
        <v>109</v>
      </c>
      <c r="AU3" s="41" t="s">
        <v>110</v>
      </c>
      <c r="AV3" s="41" t="s">
        <v>111</v>
      </c>
      <c r="AW3" s="41" t="s">
        <v>112</v>
      </c>
      <c r="AX3" s="41" t="s">
        <v>113</v>
      </c>
      <c r="AY3" s="41" t="s">
        <v>114</v>
      </c>
      <c r="AZ3" s="41" t="s">
        <v>115</v>
      </c>
      <c r="BA3" s="41" t="s">
        <v>116</v>
      </c>
      <c r="BB3" s="41" t="s">
        <v>117</v>
      </c>
      <c r="BC3" s="41" t="s">
        <v>118</v>
      </c>
      <c r="BD3" s="41" t="s">
        <v>119</v>
      </c>
      <c r="BE3" s="41" t="s">
        <v>120</v>
      </c>
      <c r="BF3" s="41" t="s">
        <v>121</v>
      </c>
      <c r="BG3" s="41" t="s">
        <v>122</v>
      </c>
      <c r="BH3" s="41" t="s">
        <v>123</v>
      </c>
      <c r="BI3" s="41" t="s">
        <v>124</v>
      </c>
      <c r="BJ3" s="41" t="s">
        <v>125</v>
      </c>
      <c r="BK3" s="41" t="s">
        <v>126</v>
      </c>
      <c r="BL3" s="41" t="s">
        <v>127</v>
      </c>
      <c r="BM3" s="41" t="s">
        <v>128</v>
      </c>
      <c r="BN3" s="41" t="s">
        <v>129</v>
      </c>
      <c r="BO3" s="41" t="s">
        <v>130</v>
      </c>
      <c r="BP3" s="41" t="s">
        <v>131</v>
      </c>
      <c r="BQ3" s="41" t="s">
        <v>132</v>
      </c>
      <c r="BR3" s="41" t="s">
        <v>133</v>
      </c>
      <c r="BS3" s="41" t="s">
        <v>134</v>
      </c>
      <c r="BT3" s="41" t="s">
        <v>135</v>
      </c>
      <c r="BU3" s="41" t="s">
        <v>136</v>
      </c>
      <c r="BV3" s="41" t="s">
        <v>137</v>
      </c>
      <c r="BW3" s="41" t="s">
        <v>138</v>
      </c>
      <c r="BX3" s="41" t="s">
        <v>139</v>
      </c>
      <c r="BY3" s="41" t="s">
        <v>140</v>
      </c>
      <c r="BZ3" s="41" t="s">
        <v>141</v>
      </c>
      <c r="CA3" s="41" t="s">
        <v>142</v>
      </c>
      <c r="CB3" s="41" t="s">
        <v>143</v>
      </c>
      <c r="CC3" s="41" t="s">
        <v>144</v>
      </c>
      <c r="CD3" s="41" t="s">
        <v>145</v>
      </c>
      <c r="CE3" s="41" t="s">
        <v>146</v>
      </c>
      <c r="CF3" s="41" t="s">
        <v>147</v>
      </c>
      <c r="CG3" s="41" t="s">
        <v>148</v>
      </c>
      <c r="CH3" s="41" t="s">
        <v>149</v>
      </c>
      <c r="CI3" s="41" t="s">
        <v>150</v>
      </c>
      <c r="CJ3" s="41" t="s">
        <v>151</v>
      </c>
      <c r="CK3" s="41" t="s">
        <v>152</v>
      </c>
      <c r="CL3" s="41" t="s">
        <v>153</v>
      </c>
      <c r="CM3" s="41" t="s">
        <v>154</v>
      </c>
      <c r="CN3" s="41" t="s">
        <v>155</v>
      </c>
      <c r="CO3" s="41" t="s">
        <v>156</v>
      </c>
    </row>
    <row r="4" spans="1:93" ht="12.75">
      <c r="A4" s="15" t="s">
        <v>157</v>
      </c>
      <c r="B4" s="15"/>
      <c r="C4" s="42">
        <v>4031498</v>
      </c>
      <c r="D4" s="42">
        <v>3989582</v>
      </c>
      <c r="E4" s="42">
        <v>4039784</v>
      </c>
      <c r="F4" s="42">
        <v>3881649</v>
      </c>
      <c r="G4" s="42">
        <v>3835653</v>
      </c>
      <c r="H4" s="42">
        <v>3846166</v>
      </c>
      <c r="I4" s="42">
        <v>3873785</v>
      </c>
      <c r="J4" s="42">
        <v>3958181</v>
      </c>
      <c r="K4" s="42">
        <v>4023877</v>
      </c>
      <c r="L4" s="42">
        <v>4058989</v>
      </c>
      <c r="M4" s="42">
        <v>4143886</v>
      </c>
      <c r="N4" s="42">
        <v>4215592</v>
      </c>
      <c r="O4" s="42">
        <v>4283622</v>
      </c>
      <c r="P4" s="42">
        <v>4360565</v>
      </c>
      <c r="Q4" s="42">
        <v>4195585</v>
      </c>
      <c r="R4" s="42">
        <v>4128096</v>
      </c>
      <c r="S4" s="42">
        <v>4080457</v>
      </c>
      <c r="T4" s="42">
        <v>4099987</v>
      </c>
      <c r="U4" s="42">
        <v>4123897</v>
      </c>
      <c r="V4" s="42">
        <v>4055038</v>
      </c>
      <c r="W4" s="42">
        <v>4133689</v>
      </c>
      <c r="X4" s="42">
        <v>4176434</v>
      </c>
      <c r="Y4" s="42">
        <v>4225181</v>
      </c>
      <c r="Z4" s="42">
        <v>4217413</v>
      </c>
      <c r="AA4" s="42">
        <v>4015547</v>
      </c>
      <c r="AB4" s="42">
        <v>3899342</v>
      </c>
      <c r="AC4" s="42">
        <v>3849278</v>
      </c>
      <c r="AD4" s="42">
        <v>3753367</v>
      </c>
      <c r="AE4" s="42">
        <v>3868624</v>
      </c>
      <c r="AF4" s="42">
        <v>3761914</v>
      </c>
      <c r="AG4" s="42">
        <v>3861714</v>
      </c>
      <c r="AH4" s="42">
        <v>4055727</v>
      </c>
      <c r="AI4" s="42">
        <v>4291143</v>
      </c>
      <c r="AJ4" s="42">
        <v>4379691</v>
      </c>
      <c r="AK4" s="42">
        <v>4138107</v>
      </c>
      <c r="AL4" s="42">
        <v>4065729</v>
      </c>
      <c r="AM4" s="42">
        <v>4080859</v>
      </c>
      <c r="AN4" s="42">
        <v>4202394</v>
      </c>
      <c r="AO4" s="42">
        <v>4495100</v>
      </c>
      <c r="AP4" s="42">
        <v>4568859</v>
      </c>
      <c r="AQ4" s="42">
        <v>4558318</v>
      </c>
      <c r="AR4" s="42">
        <v>4575932</v>
      </c>
      <c r="AS4" s="42">
        <v>4625646</v>
      </c>
      <c r="AT4" s="42">
        <v>4710483</v>
      </c>
      <c r="AU4" s="42">
        <v>4520962</v>
      </c>
      <c r="AV4" s="42">
        <v>4525378</v>
      </c>
      <c r="AW4" s="42">
        <v>4474677</v>
      </c>
      <c r="AX4" s="42">
        <v>4303300</v>
      </c>
      <c r="AY4" s="42">
        <v>4323552</v>
      </c>
      <c r="AZ4" s="42">
        <v>4138425</v>
      </c>
      <c r="BA4" s="42">
        <v>4004601</v>
      </c>
      <c r="BB4" s="42">
        <v>3874744</v>
      </c>
      <c r="BC4" s="42">
        <v>3776282</v>
      </c>
      <c r="BD4" s="42">
        <v>3764460</v>
      </c>
      <c r="BE4" s="42">
        <v>3621294</v>
      </c>
      <c r="BF4" s="42">
        <v>3589997</v>
      </c>
      <c r="BG4" s="42">
        <v>3763325</v>
      </c>
      <c r="BH4" s="42">
        <v>2811388</v>
      </c>
      <c r="BI4" s="42">
        <v>2801193</v>
      </c>
      <c r="BJ4" s="42">
        <v>2756995</v>
      </c>
      <c r="BK4" s="42">
        <v>2848281</v>
      </c>
      <c r="BL4" s="42">
        <v>2513376</v>
      </c>
      <c r="BM4" s="42">
        <v>2331638</v>
      </c>
      <c r="BN4" s="42">
        <v>2265417</v>
      </c>
      <c r="BO4" s="42">
        <v>2151951</v>
      </c>
      <c r="BP4" s="42">
        <v>2107590</v>
      </c>
      <c r="BQ4" s="42">
        <v>1982428</v>
      </c>
      <c r="BR4" s="42">
        <v>1941914</v>
      </c>
      <c r="BS4" s="42">
        <v>1939003</v>
      </c>
      <c r="BT4" s="42">
        <v>1774025</v>
      </c>
      <c r="BU4" s="42">
        <v>1770830</v>
      </c>
      <c r="BV4" s="42">
        <v>1744906</v>
      </c>
      <c r="BW4" s="42">
        <v>1721867</v>
      </c>
      <c r="BX4" s="42">
        <v>1737098</v>
      </c>
      <c r="BY4" s="42">
        <v>1631437</v>
      </c>
      <c r="BZ4" s="42">
        <v>1613560</v>
      </c>
      <c r="CA4" s="42">
        <v>1557470</v>
      </c>
      <c r="CB4" s="42">
        <v>1482368</v>
      </c>
      <c r="CC4" s="42">
        <v>1451063</v>
      </c>
      <c r="CD4" s="42">
        <v>1363628</v>
      </c>
      <c r="CE4" s="42">
        <v>1263330</v>
      </c>
      <c r="CF4" s="42">
        <v>1196847</v>
      </c>
      <c r="CG4" s="42">
        <v>1102988</v>
      </c>
      <c r="CH4" s="42">
        <v>1007992</v>
      </c>
      <c r="CI4" s="42">
        <v>846032</v>
      </c>
      <c r="CJ4" s="42">
        <v>786287</v>
      </c>
      <c r="CK4" s="42">
        <v>671906</v>
      </c>
      <c r="CL4" s="42">
        <v>592845</v>
      </c>
      <c r="CM4" s="42">
        <v>526197</v>
      </c>
      <c r="CN4" s="42">
        <v>447745</v>
      </c>
      <c r="CO4" s="42">
        <v>1691033</v>
      </c>
    </row>
    <row r="5" spans="1:93" ht="12.75">
      <c r="A5" s="15" t="s">
        <v>158</v>
      </c>
      <c r="B5" s="15"/>
      <c r="C5" s="42">
        <v>3985164</v>
      </c>
      <c r="D5" s="42">
        <v>4030716</v>
      </c>
      <c r="E5" s="42">
        <v>3870171</v>
      </c>
      <c r="F5" s="42">
        <v>3821670</v>
      </c>
      <c r="G5" s="42">
        <v>3829501</v>
      </c>
      <c r="H5" s="42">
        <v>3856214</v>
      </c>
      <c r="I5" s="42">
        <v>3941092</v>
      </c>
      <c r="J5" s="42">
        <v>4007196</v>
      </c>
      <c r="K5" s="42">
        <v>4043137</v>
      </c>
      <c r="L5" s="42">
        <v>4128366</v>
      </c>
      <c r="M5" s="42">
        <v>4200248</v>
      </c>
      <c r="N5" s="42">
        <v>4268600</v>
      </c>
      <c r="O5" s="42">
        <v>4345675</v>
      </c>
      <c r="P5" s="42">
        <v>4180467</v>
      </c>
      <c r="Q5" s="42">
        <v>4112581</v>
      </c>
      <c r="R5" s="42">
        <v>4063364</v>
      </c>
      <c r="S5" s="42">
        <v>4079285</v>
      </c>
      <c r="T5" s="42">
        <v>4098564</v>
      </c>
      <c r="U5" s="42">
        <v>4025909</v>
      </c>
      <c r="V5" s="42">
        <v>4098880</v>
      </c>
      <c r="W5" s="42">
        <v>4139141</v>
      </c>
      <c r="X5" s="42">
        <v>4186506</v>
      </c>
      <c r="Y5" s="42">
        <v>4177553</v>
      </c>
      <c r="Z5" s="42">
        <v>3975840</v>
      </c>
      <c r="AA5" s="42">
        <v>3858723</v>
      </c>
      <c r="AB5" s="42">
        <v>3810638</v>
      </c>
      <c r="AC5" s="42">
        <v>3715817</v>
      </c>
      <c r="AD5" s="42">
        <v>3832015</v>
      </c>
      <c r="AE5" s="42">
        <v>3727328</v>
      </c>
      <c r="AF5" s="42">
        <v>3828162</v>
      </c>
      <c r="AG5" s="42">
        <v>4025935</v>
      </c>
      <c r="AH5" s="42">
        <v>4266422</v>
      </c>
      <c r="AI5" s="42">
        <v>4358144</v>
      </c>
      <c r="AJ5" s="42">
        <v>4118173</v>
      </c>
      <c r="AK5" s="42">
        <v>4046486</v>
      </c>
      <c r="AL5" s="42">
        <v>4062903</v>
      </c>
      <c r="AM5" s="42">
        <v>4186538</v>
      </c>
      <c r="AN5" s="42">
        <v>4482702</v>
      </c>
      <c r="AO5" s="42">
        <v>4558769</v>
      </c>
      <c r="AP5" s="42">
        <v>4549163</v>
      </c>
      <c r="AQ5" s="42">
        <v>4569354</v>
      </c>
      <c r="AR5" s="42">
        <v>4622082</v>
      </c>
      <c r="AS5" s="42">
        <v>4708768</v>
      </c>
      <c r="AT5" s="42">
        <v>4520753</v>
      </c>
      <c r="AU5" s="42">
        <v>4526413</v>
      </c>
      <c r="AV5" s="42">
        <v>4477744</v>
      </c>
      <c r="AW5" s="42">
        <v>4308006</v>
      </c>
      <c r="AX5" s="42">
        <v>4330358</v>
      </c>
      <c r="AY5" s="42">
        <v>4145807</v>
      </c>
      <c r="AZ5" s="42">
        <v>4012757</v>
      </c>
      <c r="BA5" s="42">
        <v>3884509</v>
      </c>
      <c r="BB5" s="42">
        <v>3788716</v>
      </c>
      <c r="BC5" s="42">
        <v>3778927</v>
      </c>
      <c r="BD5" s="42">
        <v>3636573</v>
      </c>
      <c r="BE5" s="42">
        <v>3607371</v>
      </c>
      <c r="BF5" s="42">
        <v>3783416</v>
      </c>
      <c r="BG5" s="42">
        <v>2829542</v>
      </c>
      <c r="BH5" s="42">
        <v>2820626</v>
      </c>
      <c r="BI5" s="42">
        <v>2778074</v>
      </c>
      <c r="BJ5" s="42">
        <v>2871326</v>
      </c>
      <c r="BK5" s="42">
        <v>2537440</v>
      </c>
      <c r="BL5" s="42">
        <v>2356559</v>
      </c>
      <c r="BM5" s="42">
        <v>2291297</v>
      </c>
      <c r="BN5" s="42">
        <v>2179170</v>
      </c>
      <c r="BO5" s="42">
        <v>2136562</v>
      </c>
      <c r="BP5" s="42">
        <v>2013032</v>
      </c>
      <c r="BQ5" s="42">
        <v>1974152</v>
      </c>
      <c r="BR5" s="42">
        <v>1973786</v>
      </c>
      <c r="BS5" s="42">
        <v>1809805</v>
      </c>
      <c r="BT5" s="42">
        <v>1810321</v>
      </c>
      <c r="BU5" s="42">
        <v>1788104</v>
      </c>
      <c r="BV5" s="42">
        <v>1768685</v>
      </c>
      <c r="BW5" s="42">
        <v>1788108</v>
      </c>
      <c r="BX5" s="42">
        <v>1685215</v>
      </c>
      <c r="BY5" s="42">
        <v>1670943</v>
      </c>
      <c r="BZ5" s="42">
        <v>1618385</v>
      </c>
      <c r="CA5" s="42">
        <v>1546228</v>
      </c>
      <c r="CB5" s="42">
        <v>1518279</v>
      </c>
      <c r="CC5" s="42">
        <v>1432318</v>
      </c>
      <c r="CD5" s="42">
        <v>1335041</v>
      </c>
      <c r="CE5" s="42">
        <v>1271871</v>
      </c>
      <c r="CF5" s="42">
        <v>1178837</v>
      </c>
      <c r="CG5" s="42">
        <v>1082308</v>
      </c>
      <c r="CH5" s="42">
        <v>917977</v>
      </c>
      <c r="CI5" s="42">
        <v>858535</v>
      </c>
      <c r="CJ5" s="42">
        <v>742662</v>
      </c>
      <c r="CK5" s="42">
        <v>661124</v>
      </c>
      <c r="CL5" s="42">
        <v>591838</v>
      </c>
      <c r="CM5" s="42">
        <v>509701</v>
      </c>
      <c r="CN5" s="42">
        <v>433078</v>
      </c>
      <c r="CO5" s="42">
        <v>1608558</v>
      </c>
    </row>
    <row r="6" spans="1:93" ht="12.75">
      <c r="A6" s="15" t="s">
        <v>159</v>
      </c>
      <c r="B6" s="15"/>
      <c r="C6" s="34">
        <v>510.623</v>
      </c>
      <c r="D6" s="34">
        <v>539.8527</v>
      </c>
      <c r="E6" s="34">
        <v>570.7557</v>
      </c>
      <c r="F6" s="34">
        <v>603.6075</v>
      </c>
      <c r="G6" s="34">
        <v>639.7672</v>
      </c>
      <c r="H6" s="34">
        <v>678.7062</v>
      </c>
      <c r="I6" s="34">
        <v>720.0345</v>
      </c>
      <c r="J6" s="34">
        <v>762.328</v>
      </c>
      <c r="K6" s="34">
        <v>808.3443</v>
      </c>
      <c r="L6" s="34">
        <v>857.9565</v>
      </c>
      <c r="M6" s="34">
        <v>912.177</v>
      </c>
      <c r="N6" s="34">
        <v>968.5917</v>
      </c>
      <c r="O6" s="34">
        <v>1033.577</v>
      </c>
      <c r="P6" s="34">
        <v>1097.131</v>
      </c>
      <c r="Q6" s="34">
        <v>1157.703</v>
      </c>
      <c r="R6" s="34">
        <v>1390.484</v>
      </c>
      <c r="S6" s="34">
        <v>1517.767</v>
      </c>
      <c r="T6" s="34">
        <v>1715.929</v>
      </c>
      <c r="U6" s="34">
        <v>2042.455</v>
      </c>
      <c r="V6" s="34">
        <v>2523.897</v>
      </c>
      <c r="W6" s="34">
        <v>3153.338</v>
      </c>
      <c r="X6" s="34">
        <v>3870.275</v>
      </c>
      <c r="Y6" s="34">
        <v>4659.438</v>
      </c>
      <c r="Z6" s="34">
        <v>5513.683</v>
      </c>
      <c r="AA6" s="34">
        <v>6473.197</v>
      </c>
      <c r="AB6" s="34">
        <v>7411.851</v>
      </c>
      <c r="AC6" s="34">
        <v>8335.072</v>
      </c>
      <c r="AD6" s="34">
        <v>9126.712</v>
      </c>
      <c r="AE6" s="34">
        <v>9764.484</v>
      </c>
      <c r="AF6" s="34">
        <v>10332.57</v>
      </c>
      <c r="AG6" s="34">
        <v>10884.71</v>
      </c>
      <c r="AH6" s="34">
        <v>11422.4</v>
      </c>
      <c r="AI6" s="34">
        <v>11935.01</v>
      </c>
      <c r="AJ6" s="34">
        <v>12431.72</v>
      </c>
      <c r="AK6" s="34">
        <v>12908.85</v>
      </c>
      <c r="AL6" s="34">
        <v>13264.06</v>
      </c>
      <c r="AM6" s="34">
        <v>13557.78</v>
      </c>
      <c r="AN6" s="34">
        <v>13780.32</v>
      </c>
      <c r="AO6" s="34">
        <v>13986.51</v>
      </c>
      <c r="AP6" s="34">
        <v>14122.69</v>
      </c>
      <c r="AQ6" s="34">
        <v>14334.92</v>
      </c>
      <c r="AR6" s="34">
        <v>14552.5</v>
      </c>
      <c r="AS6" s="34">
        <v>14826.23</v>
      </c>
      <c r="AT6" s="34">
        <v>15103.83</v>
      </c>
      <c r="AU6" s="34">
        <v>15382.61</v>
      </c>
      <c r="AV6" s="34">
        <v>15614.35</v>
      </c>
      <c r="AW6" s="34">
        <v>15834.85</v>
      </c>
      <c r="AX6" s="34">
        <v>16054.12</v>
      </c>
      <c r="AY6" s="34">
        <v>16189.13</v>
      </c>
      <c r="AZ6" s="34">
        <v>16361.22</v>
      </c>
      <c r="BA6" s="34">
        <v>16501.68</v>
      </c>
      <c r="BB6" s="34">
        <v>16650.88</v>
      </c>
      <c r="BC6" s="34">
        <v>16754.71</v>
      </c>
      <c r="BD6" s="34">
        <v>16944.9</v>
      </c>
      <c r="BE6" s="34">
        <v>17013.07</v>
      </c>
      <c r="BF6" s="34">
        <v>17017.58</v>
      </c>
      <c r="BG6" s="34">
        <v>16853.08</v>
      </c>
      <c r="BH6" s="34">
        <v>16506.26</v>
      </c>
      <c r="BI6" s="34">
        <v>15999.63</v>
      </c>
      <c r="BJ6" s="34">
        <v>15419.01</v>
      </c>
      <c r="BK6" s="34">
        <v>14753.21</v>
      </c>
      <c r="BL6" s="34">
        <v>13956.43</v>
      </c>
      <c r="BM6" s="34">
        <v>13245.21</v>
      </c>
      <c r="BN6" s="34">
        <v>12457.63</v>
      </c>
      <c r="BO6" s="34">
        <v>11818.14</v>
      </c>
      <c r="BP6" s="34">
        <v>11270.87</v>
      </c>
      <c r="BQ6" s="34">
        <v>10807.46</v>
      </c>
      <c r="BR6" s="34">
        <v>10419.37</v>
      </c>
      <c r="BS6" s="34">
        <v>10033.57</v>
      </c>
      <c r="BT6" s="34">
        <v>9715.616</v>
      </c>
      <c r="BU6" s="34">
        <v>9433.54</v>
      </c>
      <c r="BV6" s="34">
        <v>9180.455</v>
      </c>
      <c r="BW6" s="34">
        <v>8941.674</v>
      </c>
      <c r="BX6" s="34">
        <v>8759.202</v>
      </c>
      <c r="BY6" s="34">
        <v>8547.506</v>
      </c>
      <c r="BZ6" s="34">
        <v>8355.582</v>
      </c>
      <c r="CA6" s="34">
        <v>8144.243</v>
      </c>
      <c r="CB6" s="34">
        <v>7872.816</v>
      </c>
      <c r="CC6" s="34">
        <v>7530.333</v>
      </c>
      <c r="CD6" s="34">
        <v>7180.435</v>
      </c>
      <c r="CE6" s="34">
        <v>6857.029</v>
      </c>
      <c r="CF6" s="34">
        <v>6826.274</v>
      </c>
      <c r="CG6" s="34">
        <v>6826.274</v>
      </c>
      <c r="CH6" s="34">
        <v>6826.274</v>
      </c>
      <c r="CI6" s="34">
        <v>6826.274</v>
      </c>
      <c r="CJ6" s="34">
        <v>6826.274</v>
      </c>
      <c r="CK6" s="34">
        <v>6826.274</v>
      </c>
      <c r="CL6" s="34">
        <v>6826.274</v>
      </c>
      <c r="CM6" s="34">
        <v>6826.274</v>
      </c>
      <c r="CN6" s="34">
        <v>6826.274</v>
      </c>
      <c r="CO6" s="34">
        <v>6826.274</v>
      </c>
    </row>
    <row r="7" spans="1:93" ht="12.75">
      <c r="A7" s="15" t="s">
        <v>160</v>
      </c>
      <c r="B7" s="15"/>
      <c r="C7" s="34">
        <v>510.623</v>
      </c>
      <c r="D7" s="34">
        <v>539.8527</v>
      </c>
      <c r="E7" s="34">
        <v>570.7557</v>
      </c>
      <c r="F7" s="34">
        <v>603.6075</v>
      </c>
      <c r="G7" s="34">
        <v>639.7672</v>
      </c>
      <c r="H7" s="34">
        <v>678.7062</v>
      </c>
      <c r="I7" s="34">
        <v>720.0345</v>
      </c>
      <c r="J7" s="34">
        <v>762.328</v>
      </c>
      <c r="K7" s="34">
        <v>808.3443</v>
      </c>
      <c r="L7" s="34">
        <v>857.9565</v>
      </c>
      <c r="M7" s="34">
        <v>912.177</v>
      </c>
      <c r="N7" s="34">
        <v>968.5917</v>
      </c>
      <c r="O7" s="34">
        <v>1033.577</v>
      </c>
      <c r="P7" s="34">
        <v>1097.131</v>
      </c>
      <c r="Q7" s="34">
        <v>1157.703</v>
      </c>
      <c r="R7" s="34">
        <v>1390.484</v>
      </c>
      <c r="S7" s="34">
        <v>1517.767</v>
      </c>
      <c r="T7" s="34">
        <v>1715.929</v>
      </c>
      <c r="U7" s="34">
        <v>2042.455</v>
      </c>
      <c r="V7" s="34">
        <v>2523.897</v>
      </c>
      <c r="W7" s="34">
        <v>3153.338</v>
      </c>
      <c r="X7" s="34">
        <v>3870.275</v>
      </c>
      <c r="Y7" s="34">
        <v>4659.438</v>
      </c>
      <c r="Z7" s="34">
        <v>5513.683</v>
      </c>
      <c r="AA7" s="34">
        <v>6473.197</v>
      </c>
      <c r="AB7" s="34">
        <v>7411.851</v>
      </c>
      <c r="AC7" s="34">
        <v>8335.072</v>
      </c>
      <c r="AD7" s="34">
        <v>9126.712</v>
      </c>
      <c r="AE7" s="34">
        <v>9764.484</v>
      </c>
      <c r="AF7" s="34">
        <v>10332.57</v>
      </c>
      <c r="AG7" s="34">
        <v>10884.71</v>
      </c>
      <c r="AH7" s="34">
        <v>11422.4</v>
      </c>
      <c r="AI7" s="34">
        <v>11935.01</v>
      </c>
      <c r="AJ7" s="34">
        <v>12431.72</v>
      </c>
      <c r="AK7" s="34">
        <v>12908.85</v>
      </c>
      <c r="AL7" s="34">
        <v>13264.06</v>
      </c>
      <c r="AM7" s="34">
        <v>13557.78</v>
      </c>
      <c r="AN7" s="34">
        <v>13780.32</v>
      </c>
      <c r="AO7" s="34">
        <v>13986.51</v>
      </c>
      <c r="AP7" s="34">
        <v>14122.69</v>
      </c>
      <c r="AQ7" s="34">
        <v>14334.92</v>
      </c>
      <c r="AR7" s="34">
        <v>14552.5</v>
      </c>
      <c r="AS7" s="34">
        <v>14826.23</v>
      </c>
      <c r="AT7" s="34">
        <v>15103.83</v>
      </c>
      <c r="AU7" s="34">
        <v>15382.61</v>
      </c>
      <c r="AV7" s="34">
        <v>15614.35</v>
      </c>
      <c r="AW7" s="34">
        <v>15834.85</v>
      </c>
      <c r="AX7" s="34">
        <v>16054.12</v>
      </c>
      <c r="AY7" s="34">
        <v>16189.13</v>
      </c>
      <c r="AZ7" s="34">
        <v>16361.22</v>
      </c>
      <c r="BA7" s="34">
        <v>16501.68</v>
      </c>
      <c r="BB7" s="34">
        <v>16650.88</v>
      </c>
      <c r="BC7" s="34">
        <v>16754.71</v>
      </c>
      <c r="BD7" s="34">
        <v>16944.9</v>
      </c>
      <c r="BE7" s="34">
        <v>17013.07</v>
      </c>
      <c r="BF7" s="34">
        <v>17017.58</v>
      </c>
      <c r="BG7" s="34">
        <v>16853.08</v>
      </c>
      <c r="BH7" s="34">
        <v>16506.26</v>
      </c>
      <c r="BI7" s="34">
        <v>15999.63</v>
      </c>
      <c r="BJ7" s="34">
        <v>15419.01</v>
      </c>
      <c r="BK7" s="34">
        <v>14753.21</v>
      </c>
      <c r="BL7" s="34">
        <v>13956.43</v>
      </c>
      <c r="BM7" s="34">
        <v>13245.21</v>
      </c>
      <c r="BN7" s="34">
        <v>12457.63</v>
      </c>
      <c r="BO7" s="34">
        <v>11818.14</v>
      </c>
      <c r="BP7" s="34">
        <v>11270.87</v>
      </c>
      <c r="BQ7" s="34">
        <v>10807.46</v>
      </c>
      <c r="BR7" s="34">
        <v>10419.37</v>
      </c>
      <c r="BS7" s="34">
        <v>10033.57</v>
      </c>
      <c r="BT7" s="34">
        <v>9715.616</v>
      </c>
      <c r="BU7" s="34">
        <v>9433.54</v>
      </c>
      <c r="BV7" s="34">
        <v>9180.455</v>
      </c>
      <c r="BW7" s="34">
        <v>8941.674</v>
      </c>
      <c r="BX7" s="34">
        <v>8759.202</v>
      </c>
      <c r="BY7" s="34">
        <v>8547.506</v>
      </c>
      <c r="BZ7" s="34">
        <v>8355.582</v>
      </c>
      <c r="CA7" s="34">
        <v>8144.243</v>
      </c>
      <c r="CB7" s="34">
        <v>7872.816</v>
      </c>
      <c r="CC7" s="34">
        <v>7530.333</v>
      </c>
      <c r="CD7" s="34">
        <v>7180.435</v>
      </c>
      <c r="CE7" s="34">
        <v>6857.029</v>
      </c>
      <c r="CF7" s="34">
        <v>6826.274</v>
      </c>
      <c r="CG7" s="34">
        <v>6826.274</v>
      </c>
      <c r="CH7" s="34">
        <v>6826.274</v>
      </c>
      <c r="CI7" s="34">
        <v>6826.274</v>
      </c>
      <c r="CJ7" s="34">
        <v>6826.274</v>
      </c>
      <c r="CK7" s="34">
        <v>6826.274</v>
      </c>
      <c r="CL7" s="34">
        <v>6826.274</v>
      </c>
      <c r="CM7" s="34">
        <v>6826.274</v>
      </c>
      <c r="CN7" s="34">
        <v>6826.274</v>
      </c>
      <c r="CO7" s="34">
        <v>6826.274</v>
      </c>
    </row>
    <row r="8" spans="1:93" ht="12.75">
      <c r="A8" s="15" t="s">
        <v>161</v>
      </c>
      <c r="B8" s="15"/>
      <c r="C8" s="34">
        <v>0</v>
      </c>
      <c r="D8" s="34">
        <v>0</v>
      </c>
      <c r="E8" s="34">
        <v>0</v>
      </c>
      <c r="F8" s="34">
        <v>0</v>
      </c>
      <c r="G8" s="34">
        <v>0</v>
      </c>
      <c r="H8" s="34">
        <v>0</v>
      </c>
      <c r="I8" s="34">
        <v>0</v>
      </c>
      <c r="J8" s="34">
        <v>0</v>
      </c>
      <c r="K8" s="34">
        <v>0</v>
      </c>
      <c r="L8" s="34">
        <v>0</v>
      </c>
      <c r="M8" s="34">
        <v>0</v>
      </c>
      <c r="N8" s="34">
        <v>0</v>
      </c>
      <c r="O8" s="34">
        <v>0</v>
      </c>
      <c r="P8" s="34">
        <v>0</v>
      </c>
      <c r="Q8" s="34">
        <v>0</v>
      </c>
      <c r="R8" s="34">
        <v>317.06</v>
      </c>
      <c r="S8" s="34">
        <v>681.3577</v>
      </c>
      <c r="T8" s="34">
        <v>1480.62</v>
      </c>
      <c r="U8" s="34">
        <v>2960.283</v>
      </c>
      <c r="V8" s="34">
        <v>5179.958</v>
      </c>
      <c r="W8" s="34">
        <v>8062.41</v>
      </c>
      <c r="X8" s="34">
        <v>11003.48</v>
      </c>
      <c r="Y8" s="34">
        <v>13976.93</v>
      </c>
      <c r="Z8" s="34">
        <v>16933.16</v>
      </c>
      <c r="AA8" s="34">
        <v>20335.82</v>
      </c>
      <c r="AB8" s="34">
        <v>23257.17</v>
      </c>
      <c r="AC8" s="34">
        <v>26054.4</v>
      </c>
      <c r="AD8" s="34">
        <v>28345.89</v>
      </c>
      <c r="AE8" s="34">
        <v>30053.42</v>
      </c>
      <c r="AF8" s="34">
        <v>31751.53</v>
      </c>
      <c r="AG8" s="34">
        <v>33328.78</v>
      </c>
      <c r="AH8" s="34">
        <v>34661.53</v>
      </c>
      <c r="AI8" s="34">
        <v>35818.85</v>
      </c>
      <c r="AJ8" s="34">
        <v>37162.39</v>
      </c>
      <c r="AK8" s="34">
        <v>38159.12</v>
      </c>
      <c r="AL8" s="34">
        <v>38867.85</v>
      </c>
      <c r="AM8" s="34">
        <v>40075.82</v>
      </c>
      <c r="AN8" s="34">
        <v>40922.43</v>
      </c>
      <c r="AO8" s="34">
        <v>41405.43</v>
      </c>
      <c r="AP8" s="34">
        <v>41915.94</v>
      </c>
      <c r="AQ8" s="34">
        <v>42373.03</v>
      </c>
      <c r="AR8" s="34">
        <v>42639.77</v>
      </c>
      <c r="AS8" s="34">
        <v>43397.99</v>
      </c>
      <c r="AT8" s="34">
        <v>43958.94</v>
      </c>
      <c r="AU8" s="34">
        <v>44281.41</v>
      </c>
      <c r="AV8" s="34">
        <v>44657.99</v>
      </c>
      <c r="AW8" s="34">
        <v>45056.14</v>
      </c>
      <c r="AX8" s="34">
        <v>45329.27</v>
      </c>
      <c r="AY8" s="34">
        <v>45182.24</v>
      </c>
      <c r="AZ8" s="34">
        <v>45191.06</v>
      </c>
      <c r="BA8" s="34">
        <v>44726.11</v>
      </c>
      <c r="BB8" s="34">
        <v>44610.38</v>
      </c>
      <c r="BC8" s="34">
        <v>44245.97</v>
      </c>
      <c r="BD8" s="34">
        <v>44003.86</v>
      </c>
      <c r="BE8" s="34">
        <v>43312.82</v>
      </c>
      <c r="BF8" s="34">
        <v>42825.75</v>
      </c>
      <c r="BG8" s="34">
        <v>41115.82</v>
      </c>
      <c r="BH8" s="34">
        <v>39054.77</v>
      </c>
      <c r="BI8" s="34">
        <v>37167.96</v>
      </c>
      <c r="BJ8" s="34">
        <v>35029.24</v>
      </c>
      <c r="BK8" s="34">
        <v>32821.01</v>
      </c>
      <c r="BL8" s="34">
        <v>29445.58</v>
      </c>
      <c r="BM8" s="34">
        <v>26524.74</v>
      </c>
      <c r="BN8" s="34">
        <v>22503.07</v>
      </c>
      <c r="BO8" s="34">
        <v>19088.26</v>
      </c>
      <c r="BP8" s="34">
        <v>15862.11</v>
      </c>
      <c r="BQ8" s="34">
        <v>14088.19</v>
      </c>
      <c r="BR8" s="34">
        <v>12140.44</v>
      </c>
      <c r="BS8" s="34">
        <v>10267.99</v>
      </c>
      <c r="BT8" s="34">
        <v>8878.081</v>
      </c>
      <c r="BU8" s="34">
        <v>8056.984</v>
      </c>
      <c r="BV8" s="34">
        <v>6939.493</v>
      </c>
      <c r="BW8" s="34">
        <v>5907.505</v>
      </c>
      <c r="BX8" s="34">
        <v>5373.8</v>
      </c>
      <c r="BY8" s="34">
        <v>4691.034</v>
      </c>
      <c r="BZ8" s="34">
        <v>4153.421</v>
      </c>
      <c r="CA8" s="34">
        <v>3695.512</v>
      </c>
      <c r="CB8" s="34">
        <v>3470.061</v>
      </c>
      <c r="CC8" s="34">
        <v>2896.79</v>
      </c>
      <c r="CD8" s="34">
        <v>2553.96</v>
      </c>
      <c r="CE8" s="34">
        <v>2264.975</v>
      </c>
      <c r="CF8" s="34">
        <v>2264.975</v>
      </c>
      <c r="CG8" s="34">
        <v>2264.975</v>
      </c>
      <c r="CH8" s="34">
        <v>2264.975</v>
      </c>
      <c r="CI8" s="34">
        <v>2264.975</v>
      </c>
      <c r="CJ8" s="34">
        <v>2264.975</v>
      </c>
      <c r="CK8" s="34">
        <v>2264.975</v>
      </c>
      <c r="CL8" s="34">
        <v>2264.975</v>
      </c>
      <c r="CM8" s="34">
        <v>2264.975</v>
      </c>
      <c r="CN8" s="34">
        <v>2264.975</v>
      </c>
      <c r="CO8" s="34">
        <v>2264.975</v>
      </c>
    </row>
    <row r="9" spans="1:93" ht="12.75">
      <c r="A9" s="15" t="s">
        <v>162</v>
      </c>
      <c r="B9" s="15"/>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row>
    <row r="10" spans="1:93" ht="12.75">
      <c r="A10" s="15"/>
      <c r="B10" s="15"/>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row>
    <row r="11" spans="1:93" ht="12.75">
      <c r="A11" s="16" t="s">
        <v>163</v>
      </c>
      <c r="B11" s="16"/>
      <c r="C11" s="44"/>
      <c r="D11" s="44"/>
      <c r="E11" s="44"/>
      <c r="F11" s="44"/>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row>
    <row r="12" spans="1:93" ht="12.75">
      <c r="A12" s="15"/>
      <c r="B12" s="15"/>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row>
    <row r="13" spans="1:96" ht="12.75">
      <c r="A13" s="15"/>
      <c r="B13" s="15"/>
      <c r="C13" s="15"/>
      <c r="D13" s="45" t="s">
        <v>39</v>
      </c>
      <c r="E13" s="46" t="s">
        <v>164</v>
      </c>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8"/>
    </row>
    <row r="14" spans="1:96" ht="12.75">
      <c r="A14" s="16" t="s">
        <v>37</v>
      </c>
      <c r="B14" s="19"/>
      <c r="C14" s="15"/>
      <c r="D14" s="49"/>
      <c r="E14" s="50" t="s">
        <v>39</v>
      </c>
      <c r="F14" s="41">
        <v>0</v>
      </c>
      <c r="G14" s="41">
        <v>1</v>
      </c>
      <c r="H14" s="41">
        <v>2</v>
      </c>
      <c r="I14" s="41">
        <v>3</v>
      </c>
      <c r="J14" s="41">
        <v>4</v>
      </c>
      <c r="K14" s="41">
        <v>5</v>
      </c>
      <c r="L14" s="41">
        <v>6</v>
      </c>
      <c r="M14" s="41">
        <v>7</v>
      </c>
      <c r="N14" s="41">
        <v>8</v>
      </c>
      <c r="O14" s="41">
        <v>9</v>
      </c>
      <c r="P14" s="41">
        <v>10</v>
      </c>
      <c r="Q14" s="41">
        <v>11</v>
      </c>
      <c r="R14" s="41">
        <v>12</v>
      </c>
      <c r="S14" s="41">
        <v>13</v>
      </c>
      <c r="T14" s="41">
        <v>14</v>
      </c>
      <c r="U14" s="41">
        <v>15</v>
      </c>
      <c r="V14" s="41">
        <v>16</v>
      </c>
      <c r="W14" s="41">
        <v>17</v>
      </c>
      <c r="X14" s="41">
        <v>18</v>
      </c>
      <c r="Y14" s="41">
        <v>19</v>
      </c>
      <c r="Z14" s="41">
        <v>20</v>
      </c>
      <c r="AA14" s="41">
        <v>21</v>
      </c>
      <c r="AB14" s="41">
        <v>22</v>
      </c>
      <c r="AC14" s="41">
        <v>23</v>
      </c>
      <c r="AD14" s="41">
        <v>24</v>
      </c>
      <c r="AE14" s="41">
        <v>25</v>
      </c>
      <c r="AF14" s="41">
        <v>26</v>
      </c>
      <c r="AG14" s="41">
        <v>27</v>
      </c>
      <c r="AH14" s="41">
        <v>28</v>
      </c>
      <c r="AI14" s="41">
        <v>29</v>
      </c>
      <c r="AJ14" s="41">
        <v>30</v>
      </c>
      <c r="AK14" s="41">
        <v>31</v>
      </c>
      <c r="AL14" s="41">
        <v>32</v>
      </c>
      <c r="AM14" s="41">
        <v>33</v>
      </c>
      <c r="AN14" s="41">
        <v>34</v>
      </c>
      <c r="AO14" s="41">
        <v>35</v>
      </c>
      <c r="AP14" s="41">
        <v>36</v>
      </c>
      <c r="AQ14" s="41">
        <v>37</v>
      </c>
      <c r="AR14" s="41">
        <v>38</v>
      </c>
      <c r="AS14" s="41">
        <v>39</v>
      </c>
      <c r="AT14" s="41">
        <v>40</v>
      </c>
      <c r="AU14" s="41">
        <v>41</v>
      </c>
      <c r="AV14" s="41">
        <v>42</v>
      </c>
      <c r="AW14" s="41">
        <v>43</v>
      </c>
      <c r="AX14" s="41">
        <v>44</v>
      </c>
      <c r="AY14" s="41">
        <v>45</v>
      </c>
      <c r="AZ14" s="41">
        <v>46</v>
      </c>
      <c r="BA14" s="41">
        <v>47</v>
      </c>
      <c r="BB14" s="41">
        <v>48</v>
      </c>
      <c r="BC14" s="41">
        <v>49</v>
      </c>
      <c r="BD14" s="41">
        <v>50</v>
      </c>
      <c r="BE14" s="41">
        <v>51</v>
      </c>
      <c r="BF14" s="41">
        <v>52</v>
      </c>
      <c r="BG14" s="41">
        <v>53</v>
      </c>
      <c r="BH14" s="41">
        <v>54</v>
      </c>
      <c r="BI14" s="41">
        <v>55</v>
      </c>
      <c r="BJ14" s="41">
        <v>56</v>
      </c>
      <c r="BK14" s="41">
        <v>57</v>
      </c>
      <c r="BL14" s="41">
        <v>58</v>
      </c>
      <c r="BM14" s="41">
        <v>59</v>
      </c>
      <c r="BN14" s="41">
        <v>60</v>
      </c>
      <c r="BO14" s="41">
        <v>61</v>
      </c>
      <c r="BP14" s="41">
        <v>62</v>
      </c>
      <c r="BQ14" s="41">
        <v>63</v>
      </c>
      <c r="BR14" s="41">
        <v>64</v>
      </c>
      <c r="BS14" s="41">
        <v>65</v>
      </c>
      <c r="BT14" s="41">
        <v>66</v>
      </c>
      <c r="BU14" s="41">
        <v>67</v>
      </c>
      <c r="BV14" s="41">
        <v>68</v>
      </c>
      <c r="BW14" s="41">
        <v>69</v>
      </c>
      <c r="BX14" s="41">
        <v>70</v>
      </c>
      <c r="BY14" s="41">
        <v>71</v>
      </c>
      <c r="BZ14" s="41">
        <v>72</v>
      </c>
      <c r="CA14" s="41">
        <v>73</v>
      </c>
      <c r="CB14" s="41">
        <v>74</v>
      </c>
      <c r="CC14" s="41">
        <v>75</v>
      </c>
      <c r="CD14" s="41">
        <v>76</v>
      </c>
      <c r="CE14" s="41">
        <v>77</v>
      </c>
      <c r="CF14" s="41">
        <v>78</v>
      </c>
      <c r="CG14" s="41">
        <v>79</v>
      </c>
      <c r="CH14" s="41">
        <v>80</v>
      </c>
      <c r="CI14" s="41">
        <v>81</v>
      </c>
      <c r="CJ14" s="41">
        <v>82</v>
      </c>
      <c r="CK14" s="41">
        <v>83</v>
      </c>
      <c r="CL14" s="41">
        <v>84</v>
      </c>
      <c r="CM14" s="41">
        <v>85</v>
      </c>
      <c r="CN14" s="41">
        <v>86</v>
      </c>
      <c r="CO14" s="41">
        <v>87</v>
      </c>
      <c r="CP14" s="41">
        <v>88</v>
      </c>
      <c r="CQ14" s="41">
        <v>89</v>
      </c>
      <c r="CR14" s="41" t="s">
        <v>165</v>
      </c>
    </row>
    <row r="15" spans="1:96" ht="12.75">
      <c r="A15" s="15" t="s">
        <v>166</v>
      </c>
      <c r="B15" s="15"/>
      <c r="C15" s="15"/>
      <c r="D15" s="15"/>
      <c r="E15" s="15">
        <f>SUM(F15:CR15)</f>
        <v>2633.863898312859</v>
      </c>
      <c r="F15" s="51">
        <f>'Age Profiles'!C4*'Age Profiles'!C6*('Macro Controls'!$D$20/'Macro Controls'!$D$5)</f>
        <v>2.058575603254</v>
      </c>
      <c r="G15" s="51">
        <f>'Age Profiles'!D4*'Age Profiles'!D6*('Macro Controls'!$D$20/'Macro Controls'!$D$5)</f>
        <v>2.1537866145714</v>
      </c>
      <c r="H15" s="51">
        <f>'Age Profiles'!E4*'Age Profiles'!E6*('Macro Controls'!$D$20/'Macro Controls'!$D$5)</f>
        <v>2.3057297447688003</v>
      </c>
      <c r="I15" s="51">
        <f>'Age Profiles'!F4*'Age Profiles'!F6*('Macro Controls'!$D$20/'Macro Controls'!$D$5)</f>
        <v>2.3429924487675002</v>
      </c>
      <c r="J15" s="51">
        <f>'Age Profiles'!G4*'Age Profiles'!G6*('Macro Controls'!$D$20/'Macro Controls'!$D$5)</f>
        <v>2.4539249799816</v>
      </c>
      <c r="K15" s="51">
        <f>'Age Profiles'!H4*'Age Profiles'!H6*('Macro Controls'!$D$20/'Macro Controls'!$D$5)</f>
        <v>2.6104167104291998</v>
      </c>
      <c r="L15" s="51">
        <f>'Age Profiles'!I4*'Age Profiles'!I6*('Macro Controls'!$D$20/'Macro Controls'!$D$5)</f>
        <v>2.7892588455825003</v>
      </c>
      <c r="M15" s="51">
        <f>'Age Profiles'!J4*'Age Profiles'!J6*('Macro Controls'!$D$20/'Macro Controls'!$D$5)</f>
        <v>3.0174322053680003</v>
      </c>
      <c r="N15" s="51">
        <f>'Age Profiles'!K4*'Age Profiles'!K6*('Macro Controls'!$D$20/'Macro Controls'!$D$5)</f>
        <v>3.2526780368511004</v>
      </c>
      <c r="O15" s="51">
        <f>'Age Profiles'!L4*'Age Profiles'!L6*('Macro Controls'!$D$20/'Macro Controls'!$D$5)</f>
        <v>3.4824359959785003</v>
      </c>
      <c r="P15" s="51">
        <f>'Age Profiles'!M4*'Age Profiles'!M6*('Macro Controls'!$D$20/'Macro Controls'!$D$5)</f>
        <v>3.7799574998220002</v>
      </c>
      <c r="Q15" s="51">
        <f>'Age Profiles'!N4*'Age Profiles'!N6*('Macro Controls'!$D$20/'Macro Controls'!$D$5)</f>
        <v>4.0831874217864</v>
      </c>
      <c r="R15" s="51">
        <f>'Age Profiles'!O4*'Age Profiles'!O6*('Macro Controls'!$D$20/'Macro Controls'!$D$5)</f>
        <v>4.427453175894001</v>
      </c>
      <c r="S15" s="51">
        <f>'Age Profiles'!P4*'Age Profiles'!P6*('Macro Controls'!$D$20/'Macro Controls'!$D$5)</f>
        <v>4.784111039015</v>
      </c>
      <c r="T15" s="51">
        <f>'Age Profiles'!Q4*'Age Profiles'!Q6*('Macro Controls'!$D$20/'Macro Controls'!$D$5)</f>
        <v>4.857241341255</v>
      </c>
      <c r="U15" s="51">
        <f>'Age Profiles'!R4*'Age Profiles'!R6*('Macro Controls'!$D$20/'Macro Controls'!$D$5)</f>
        <v>5.7400514384640005</v>
      </c>
      <c r="V15" s="51">
        <f>'Age Profiles'!S4*'Age Profiles'!S6*('Macro Controls'!$D$20/'Macro Controls'!$D$5)</f>
        <v>6.193182979519</v>
      </c>
      <c r="W15" s="51">
        <f>'Age Profiles'!T4*'Age Profiles'!T6*('Macro Controls'!$D$20/'Macro Controls'!$D$5)</f>
        <v>7.035286592923001</v>
      </c>
      <c r="X15" s="51">
        <f>'Age Profiles'!U4*'Age Profiles'!U6*('Macro Controls'!$D$20/'Macro Controls'!$D$5)</f>
        <v>8.422874047135</v>
      </c>
      <c r="Y15" s="51">
        <f>'Age Profiles'!V4*'Age Profiles'!V6*('Macro Controls'!$D$20/'Macro Controls'!$D$5)</f>
        <v>10.234498243086001</v>
      </c>
      <c r="Z15" s="51">
        <f>'Age Profiles'!W4*'Age Profiles'!W6*('Macro Controls'!$D$20/'Macro Controls'!$D$5)</f>
        <v>13.034918603882002</v>
      </c>
      <c r="AA15" s="51">
        <f>'Age Profiles'!X4*'Age Profiles'!X6*('Macro Controls'!$D$20/'Macro Controls'!$D$5)</f>
        <v>16.16394809935</v>
      </c>
      <c r="AB15" s="51">
        <f>'Age Profiles'!Y4*'Age Profiles'!Y6*('Macro Controls'!$D$20/'Macro Controls'!$D$5)</f>
        <v>19.686968908278</v>
      </c>
      <c r="AC15" s="51">
        <f>'Age Profiles'!Z4*'Age Profiles'!Z6*('Macro Controls'!$D$20/'Macro Controls'!$D$5)</f>
        <v>23.253478362079</v>
      </c>
      <c r="AD15" s="51">
        <f>'Age Profiles'!AA4*'Age Profiles'!AA6*('Macro Controls'!$D$20/'Macro Controls'!$D$5)</f>
        <v>25.993426793759</v>
      </c>
      <c r="AE15" s="51">
        <f>'Age Profiles'!AB4*'Age Profiles'!AB6*('Macro Controls'!$D$20/'Macro Controls'!$D$5)</f>
        <v>28.901341902042002</v>
      </c>
      <c r="AF15" s="51">
        <f>'Age Profiles'!AC4*'Age Profiles'!AC6*('Macro Controls'!$D$20/'Macro Controls'!$D$5)</f>
        <v>32.084009278016</v>
      </c>
      <c r="AG15" s="51">
        <f>'Age Profiles'!AD4*'Age Profiles'!AD6*('Macro Controls'!$D$20/'Macro Controls'!$D$5)</f>
        <v>34.255899639304</v>
      </c>
      <c r="AH15" s="51">
        <f>'Age Profiles'!AE4*'Age Profiles'!AE6*('Macro Controls'!$D$20/'Macro Controls'!$D$5)</f>
        <v>37.775117150016</v>
      </c>
      <c r="AI15" s="51">
        <f>'Age Profiles'!AF4*'Age Profiles'!AF6*('Macro Controls'!$D$20/'Macro Controls'!$D$5)</f>
        <v>38.87023973898</v>
      </c>
      <c r="AJ15" s="51">
        <f>'Age Profiles'!AG4*'Age Profiles'!AG6*('Macro Controls'!$D$20/'Macro Controls'!$D$5)</f>
        <v>42.033636992939996</v>
      </c>
      <c r="AK15" s="51">
        <f>'Age Profiles'!AH4*'Age Profiles'!AH6*('Macro Controls'!$D$20/'Macro Controls'!$D$5)</f>
        <v>46.3261360848</v>
      </c>
      <c r="AL15" s="51">
        <f>'Age Profiles'!AI4*'Age Profiles'!AI6*('Macro Controls'!$D$20/'Macro Controls'!$D$5)</f>
        <v>51.214834616430004</v>
      </c>
      <c r="AM15" s="51">
        <f>'Age Profiles'!AJ4*'Age Profiles'!AJ6*('Macro Controls'!$D$20/'Macro Controls'!$D$5)</f>
        <v>54.44709219852</v>
      </c>
      <c r="AN15" s="51">
        <f>'Age Profiles'!AK4*'Age Profiles'!AK6*('Macro Controls'!$D$20/'Macro Controls'!$D$5)</f>
        <v>53.418202546950006</v>
      </c>
      <c r="AO15" s="51">
        <f>'Age Profiles'!AL4*'Age Profiles'!AL6*('Macro Controls'!$D$20/'Macro Controls'!$D$5)</f>
        <v>53.92807339974</v>
      </c>
      <c r="AP15" s="51">
        <f>'Age Profiles'!AM4*'Age Profiles'!AM6*('Macro Controls'!$D$20/'Macro Controls'!$D$5)</f>
        <v>55.327388533020006</v>
      </c>
      <c r="AQ15" s="51">
        <f>'Age Profiles'!AN4*'Age Profiles'!AN6*('Macro Controls'!$D$20/'Macro Controls'!$D$5)</f>
        <v>57.910334086080006</v>
      </c>
      <c r="AR15" s="51">
        <f>'Age Profiles'!AO4*'Age Profiles'!AO6*('Macro Controls'!$D$20/'Macro Controls'!$D$5)</f>
        <v>62.87076110100001</v>
      </c>
      <c r="AS15" s="51">
        <f>'Age Profiles'!AP4*'Age Profiles'!AP6*('Macro Controls'!$D$20/'Macro Controls'!$D$5)</f>
        <v>64.52457931071001</v>
      </c>
      <c r="AT15" s="51">
        <f>'Age Profiles'!AQ4*'Age Profiles'!AQ6*('Macro Controls'!$D$20/'Macro Controls'!$D$5)</f>
        <v>65.34312386456</v>
      </c>
      <c r="AU15" s="51">
        <f>'Age Profiles'!AR4*'Age Profiles'!AR6*('Macro Controls'!$D$20/'Macro Controls'!$D$5)</f>
        <v>66.59125043</v>
      </c>
      <c r="AV15" s="51">
        <f>'Age Profiles'!AS4*'Age Profiles'!AS6*('Macro Controls'!$D$20/'Macro Controls'!$D$5)</f>
        <v>68.58089149458</v>
      </c>
      <c r="AW15" s="51">
        <f>'Age Profiles'!AT4*'Age Profiles'!AT6*('Macro Controls'!$D$20/'Macro Controls'!$D$5)</f>
        <v>71.14633444989</v>
      </c>
      <c r="AX15" s="51">
        <f>'Age Profiles'!AU4*'Age Profiles'!AU6*('Macro Controls'!$D$20/'Macro Controls'!$D$5)</f>
        <v>69.54419527082001</v>
      </c>
      <c r="AY15" s="51">
        <f>'Age Profiles'!AV4*'Age Profiles'!AV6*('Macro Controls'!$D$20/'Macro Controls'!$D$5)</f>
        <v>70.66083597430001</v>
      </c>
      <c r="AZ15" s="51">
        <f>'Age Profiles'!AW4*'Age Profiles'!AW6*('Macro Controls'!$D$20/'Macro Controls'!$D$5)</f>
        <v>70.85583909345</v>
      </c>
      <c r="BA15" s="51">
        <f>'Age Profiles'!AX4*'Age Profiles'!AX6*('Macro Controls'!$D$20/'Macro Controls'!$D$5)</f>
        <v>69.08569459600001</v>
      </c>
      <c r="BB15" s="51">
        <f>'Age Profiles'!AY4*'Age Profiles'!AY6*('Macro Controls'!$D$20/'Macro Controls'!$D$5)</f>
        <v>69.99454538975999</v>
      </c>
      <c r="BC15" s="51">
        <f>'Age Profiles'!AZ4*'Age Profiles'!AZ6*('Macro Controls'!$D$20/'Macro Controls'!$D$5)</f>
        <v>67.7096818785</v>
      </c>
      <c r="BD15" s="51">
        <f>'Age Profiles'!BA4*'Age Profiles'!BA6*('Macro Controls'!$D$20/'Macro Controls'!$D$5)</f>
        <v>66.08264422968</v>
      </c>
      <c r="BE15" s="51">
        <f>'Age Profiles'!BB4*'Age Profiles'!BB6*('Macro Controls'!$D$20/'Macro Controls'!$D$5)</f>
        <v>64.51789737472001</v>
      </c>
      <c r="BF15" s="51">
        <f>'Age Profiles'!BC4*'Age Profiles'!BC6*('Macro Controls'!$D$20/'Macro Controls'!$D$5)</f>
        <v>63.27050978822</v>
      </c>
      <c r="BG15" s="51">
        <f>'Age Profiles'!BD4*'Age Profiles'!BD6*('Macro Controls'!$D$20/'Macro Controls'!$D$5)</f>
        <v>63.788398254000015</v>
      </c>
      <c r="BH15" s="51">
        <f>'Age Profiles'!BE4*'Age Profiles'!BE6*('Macro Controls'!$D$20/'Macro Controls'!$D$5)</f>
        <v>61.609328312580004</v>
      </c>
      <c r="BI15" s="51">
        <f>'Age Profiles'!BF4*'Age Profiles'!BF6*('Macro Controls'!$D$20/'Macro Controls'!$D$5)</f>
        <v>61.093061147260016</v>
      </c>
      <c r="BJ15" s="51">
        <f>'Age Profiles'!BG4*'Age Profiles'!BG6*('Macro Controls'!$D$20/'Macro Controls'!$D$5)</f>
        <v>63.42361729100001</v>
      </c>
      <c r="BK15" s="51">
        <f>'Age Profiles'!BH4*'Age Profiles'!BH6*('Macro Controls'!$D$20/'Macro Controls'!$D$5)</f>
        <v>46.405501288880004</v>
      </c>
      <c r="BL15" s="51">
        <f>'Age Profiles'!BI4*'Age Profiles'!BI6*('Macro Controls'!$D$20/'Macro Controls'!$D$5)</f>
        <v>44.81805155859</v>
      </c>
      <c r="BM15" s="51">
        <f>'Age Profiles'!BJ4*'Age Profiles'!BJ6*('Macro Controls'!$D$20/'Macro Controls'!$D$5)</f>
        <v>42.51013347495</v>
      </c>
      <c r="BN15" s="51">
        <f>'Age Profiles'!BK4*'Age Profiles'!BK6*('Macro Controls'!$D$20/'Macro Controls'!$D$5)</f>
        <v>42.021287732009995</v>
      </c>
      <c r="BO15" s="51">
        <f>'Age Profiles'!BL4*'Age Profiles'!BL6*('Macro Controls'!$D$20/'Macro Controls'!$D$5)</f>
        <v>35.077756207680004</v>
      </c>
      <c r="BP15" s="51">
        <f>'Age Profiles'!BM4*'Age Profiles'!BM6*('Macro Controls'!$D$20/'Macro Controls'!$D$5)</f>
        <v>30.88303495398</v>
      </c>
      <c r="BQ15" s="51">
        <f>'Age Profiles'!BN4*'Age Profiles'!BN6*('Macro Controls'!$D$20/'Macro Controls'!$D$5)</f>
        <v>28.22172678171</v>
      </c>
      <c r="BR15" s="51">
        <f>'Age Profiles'!BO4*'Age Profiles'!BO6*('Macro Controls'!$D$20/'Macro Controls'!$D$5)</f>
        <v>25.43205819114</v>
      </c>
      <c r="BS15" s="51">
        <f>'Age Profiles'!BP4*'Age Profiles'!BP6*('Macro Controls'!$D$20/'Macro Controls'!$D$5)</f>
        <v>23.754372903300006</v>
      </c>
      <c r="BT15" s="51">
        <f>'Age Profiles'!BQ4*'Age Profiles'!BQ6*('Macro Controls'!$D$20/'Macro Controls'!$D$5)</f>
        <v>21.42501131288</v>
      </c>
      <c r="BU15" s="51">
        <f>'Age Profiles'!BR4*'Age Profiles'!BR6*('Macro Controls'!$D$20/'Macro Controls'!$D$5)</f>
        <v>20.23352047418</v>
      </c>
      <c r="BV15" s="51">
        <f>'Age Profiles'!BS4*'Age Profiles'!BS6*('Macro Controls'!$D$20/'Macro Controls'!$D$5)</f>
        <v>19.45512233071</v>
      </c>
      <c r="BW15" s="51">
        <f>'Age Profiles'!BT4*'Age Profiles'!BT6*('Macro Controls'!$D$20/'Macro Controls'!$D$5)</f>
        <v>17.235745674400004</v>
      </c>
      <c r="BX15" s="51">
        <f>'Age Profiles'!BU4*'Age Profiles'!BU6*('Macro Controls'!$D$20/'Macro Controls'!$D$5)</f>
        <v>16.705195638200003</v>
      </c>
      <c r="BY15" s="51">
        <f>'Age Profiles'!BV4*'Age Profiles'!BV6*('Macro Controls'!$D$20/'Macro Controls'!$D$5)</f>
        <v>16.019031012230002</v>
      </c>
      <c r="BZ15" s="51">
        <f>'Age Profiles'!BW4*'Age Profiles'!BW6*('Macro Controls'!$D$20/'Macro Controls'!$D$5)</f>
        <v>15.396373385358002</v>
      </c>
      <c r="CA15" s="51">
        <f>'Age Profiles'!BX4*'Age Profiles'!BX6*('Macro Controls'!$D$20/'Macro Controls'!$D$5)</f>
        <v>15.215592275796</v>
      </c>
      <c r="CB15" s="51">
        <f>'Age Profiles'!BY4*'Age Profiles'!BY6*('Macro Controls'!$D$20/'Macro Controls'!$D$5)</f>
        <v>13.944717546122</v>
      </c>
      <c r="CC15" s="51">
        <f>'Age Profiles'!BZ4*'Age Profiles'!BZ6*('Macro Controls'!$D$20/'Macro Controls'!$D$5)</f>
        <v>13.48223289192</v>
      </c>
      <c r="CD15" s="51">
        <f>'Age Profiles'!CA4*'Age Profiles'!CA6*('Macro Controls'!$D$20/'Macro Controls'!$D$5)</f>
        <v>12.684414145210003</v>
      </c>
      <c r="CE15" s="51">
        <f>'Age Profiles'!CB4*'Age Profiles'!CB6*('Macro Controls'!$D$20/'Macro Controls'!$D$5)</f>
        <v>11.670410508288</v>
      </c>
      <c r="CF15" s="51">
        <f>'Age Profiles'!CC4*'Age Profiles'!CC6*('Macro Controls'!$D$20/'Macro Controls'!$D$5)</f>
        <v>10.926987593979002</v>
      </c>
      <c r="CG15" s="51">
        <f>'Age Profiles'!CD4*'Age Profiles'!CD6*('Macro Controls'!$D$20/'Macro Controls'!$D$5)</f>
        <v>9.79144221818</v>
      </c>
      <c r="CH15" s="51">
        <f>'Age Profiles'!CE4*'Age Profiles'!CE6*('Macro Controls'!$D$20/'Macro Controls'!$D$5)</f>
        <v>8.66269044657</v>
      </c>
      <c r="CI15" s="51">
        <f>'Age Profiles'!CF4*'Age Profiles'!CF6*('Macro Controls'!$D$20/'Macro Controls'!$D$5)</f>
        <v>8.170005558078001</v>
      </c>
      <c r="CJ15" s="51">
        <f>'Age Profiles'!CG4*'Age Profiles'!CG6*('Macro Controls'!$D$20/'Macro Controls'!$D$5)</f>
        <v>7.529298306712001</v>
      </c>
      <c r="CK15" s="51">
        <f>'Age Profiles'!CH4*'Age Profiles'!CH6*('Macro Controls'!$D$20/'Macro Controls'!$D$5)</f>
        <v>6.880829581808001</v>
      </c>
      <c r="CL15" s="51">
        <f>'Age Profiles'!CI4*'Age Profiles'!CI6*('Macro Controls'!$D$20/'Macro Controls'!$D$5)</f>
        <v>5.775246244768001</v>
      </c>
      <c r="CM15" s="51">
        <f>'Age Profiles'!CJ4*'Age Profiles'!CJ6*('Macro Controls'!$D$20/'Macro Controls'!$D$5)</f>
        <v>5.367410504638001</v>
      </c>
      <c r="CN15" s="51">
        <f>'Age Profiles'!CK4*'Age Profiles'!CK6*('Macro Controls'!$D$20/'Macro Controls'!$D$5)</f>
        <v>4.586614458244001</v>
      </c>
      <c r="CO15" s="51">
        <f>'Age Profiles'!CL4*'Age Profiles'!CL6*('Macro Controls'!$D$20/'Macro Controls'!$D$5)</f>
        <v>4.0469224095300005</v>
      </c>
      <c r="CP15" s="51">
        <f>'Age Profiles'!CM4*'Age Profiles'!CM6*('Macro Controls'!$D$20/'Macro Controls'!$D$5)</f>
        <v>3.5919648999780005</v>
      </c>
      <c r="CQ15" s="51">
        <f>'Age Profiles'!CN4*'Age Profiles'!CN6*('Macro Controls'!$D$20/'Macro Controls'!$D$5)</f>
        <v>3.0564300521300005</v>
      </c>
      <c r="CR15" s="51">
        <f>'Age Profiles'!CO4*'Age Profiles'!CO6*('Macro Controls'!$D$20/'Macro Controls'!$D$5)</f>
        <v>11.543454601042</v>
      </c>
    </row>
    <row r="16" spans="1:96" ht="12.75">
      <c r="A16" s="15" t="s">
        <v>167</v>
      </c>
      <c r="B16" s="15"/>
      <c r="C16" s="15"/>
      <c r="D16" s="15"/>
      <c r="E16" s="52">
        <f>SUM(F16:CR16)</f>
        <v>0.9999999999999999</v>
      </c>
      <c r="F16" s="52">
        <f aca="true" t="shared" si="0" ref="F16:AK16">F15/$E$15</f>
        <v>0.0007815800978071175</v>
      </c>
      <c r="G16" s="52">
        <f t="shared" si="0"/>
        <v>0.0008177288947811708</v>
      </c>
      <c r="H16" s="52">
        <f t="shared" si="0"/>
        <v>0.000875417194580841</v>
      </c>
      <c r="I16" s="52">
        <f t="shared" si="0"/>
        <v>0.0008895647380520768</v>
      </c>
      <c r="J16" s="52">
        <f t="shared" si="0"/>
        <v>0.0009316825298199652</v>
      </c>
      <c r="K16" s="52">
        <f t="shared" si="0"/>
        <v>0.000991097798220068</v>
      </c>
      <c r="L16" s="52">
        <f t="shared" si="0"/>
        <v>0.001058998852358765</v>
      </c>
      <c r="M16" s="52">
        <f t="shared" si="0"/>
        <v>0.001145629509292731</v>
      </c>
      <c r="N16" s="52">
        <f t="shared" si="0"/>
        <v>0.0012349453739559692</v>
      </c>
      <c r="O16" s="52">
        <f t="shared" si="0"/>
        <v>0.0013221776562597637</v>
      </c>
      <c r="P16" s="52">
        <f t="shared" si="0"/>
        <v>0.001435137746579571</v>
      </c>
      <c r="Q16" s="52">
        <f t="shared" si="0"/>
        <v>0.0015502651539443311</v>
      </c>
      <c r="R16" s="52">
        <f t="shared" si="0"/>
        <v>0.0016809726496232545</v>
      </c>
      <c r="S16" s="52">
        <f t="shared" si="0"/>
        <v>0.0018163850615362084</v>
      </c>
      <c r="T16" s="52">
        <f t="shared" si="0"/>
        <v>0.0018441504682023785</v>
      </c>
      <c r="U16" s="52">
        <f t="shared" si="0"/>
        <v>0.00217932727736647</v>
      </c>
      <c r="V16" s="52">
        <f t="shared" si="0"/>
        <v>0.0023513678833162526</v>
      </c>
      <c r="W16" s="52">
        <f t="shared" si="0"/>
        <v>0.0026710896479615006</v>
      </c>
      <c r="X16" s="52">
        <f t="shared" si="0"/>
        <v>0.0031979154475409053</v>
      </c>
      <c r="Y16" s="52">
        <f t="shared" si="0"/>
        <v>0.0038857354207412864</v>
      </c>
      <c r="Z16" s="52">
        <f t="shared" si="0"/>
        <v>0.004948971969368506</v>
      </c>
      <c r="AA16" s="52">
        <f t="shared" si="0"/>
        <v>0.006136971659660903</v>
      </c>
      <c r="AB16" s="52">
        <f t="shared" si="0"/>
        <v>0.007474558165624516</v>
      </c>
      <c r="AC16" s="52">
        <f t="shared" si="0"/>
        <v>0.008828656020143709</v>
      </c>
      <c r="AD16" s="52">
        <f t="shared" si="0"/>
        <v>0.009868933170924011</v>
      </c>
      <c r="AE16" s="52">
        <f t="shared" si="0"/>
        <v>0.010972982286804937</v>
      </c>
      <c r="AF16" s="52">
        <f t="shared" si="0"/>
        <v>0.01218134668938955</v>
      </c>
      <c r="AG16" s="52">
        <f t="shared" si="0"/>
        <v>0.013005949039829608</v>
      </c>
      <c r="AH16" s="52">
        <f t="shared" si="0"/>
        <v>0.014342091546269012</v>
      </c>
      <c r="AI16" s="52">
        <f t="shared" si="0"/>
        <v>0.01475787711121999</v>
      </c>
      <c r="AJ16" s="52">
        <f t="shared" si="0"/>
        <v>0.015958925220040776</v>
      </c>
      <c r="AK16" s="52">
        <f t="shared" si="0"/>
        <v>0.01758865980678597</v>
      </c>
      <c r="AL16" s="52">
        <f aca="true" t="shared" si="1" ref="AL16:BQ16">AL15/$E$15</f>
        <v>0.01944475363713214</v>
      </c>
      <c r="AM16" s="52">
        <f t="shared" si="1"/>
        <v>0.020671945970099855</v>
      </c>
      <c r="AN16" s="52">
        <f t="shared" si="1"/>
        <v>0.020281307086963542</v>
      </c>
      <c r="AO16" s="52">
        <f t="shared" si="1"/>
        <v>0.020474889926652636</v>
      </c>
      <c r="AP16" s="52">
        <f t="shared" si="1"/>
        <v>0.02100616837812325</v>
      </c>
      <c r="AQ16" s="52">
        <f t="shared" si="1"/>
        <v>0.02198683619270339</v>
      </c>
      <c r="AR16" s="52">
        <f t="shared" si="1"/>
        <v>0.02387016320063931</v>
      </c>
      <c r="AS16" s="52">
        <f t="shared" si="1"/>
        <v>0.024498068921496554</v>
      </c>
      <c r="AT16" s="52">
        <f t="shared" si="1"/>
        <v>0.024808846010006828</v>
      </c>
      <c r="AU16" s="52">
        <f t="shared" si="1"/>
        <v>0.025282722646624043</v>
      </c>
      <c r="AV16" s="52">
        <f t="shared" si="1"/>
        <v>0.026038130344741808</v>
      </c>
      <c r="AW16" s="52">
        <f t="shared" si="1"/>
        <v>0.02701215294209519</v>
      </c>
      <c r="AX16" s="52">
        <f t="shared" si="1"/>
        <v>0.026403868216336866</v>
      </c>
      <c r="AY16" s="52">
        <f t="shared" si="1"/>
        <v>0.0268278235711277</v>
      </c>
      <c r="AZ16" s="52">
        <f t="shared" si="1"/>
        <v>0.026901860471544196</v>
      </c>
      <c r="BA16" s="52">
        <f t="shared" si="1"/>
        <v>0.02622978910954866</v>
      </c>
      <c r="BB16" s="52">
        <f t="shared" si="1"/>
        <v>0.026574852798808443</v>
      </c>
      <c r="BC16" s="52">
        <f t="shared" si="1"/>
        <v>0.02570735789418426</v>
      </c>
      <c r="BD16" s="52">
        <f t="shared" si="1"/>
        <v>0.025089619957967352</v>
      </c>
      <c r="BE16" s="52">
        <f t="shared" si="1"/>
        <v>0.024495531988591904</v>
      </c>
      <c r="BF16" s="52">
        <f t="shared" si="1"/>
        <v>0.02402193592035959</v>
      </c>
      <c r="BG16" s="52">
        <f t="shared" si="1"/>
        <v>0.024218562809893155</v>
      </c>
      <c r="BH16" s="52">
        <f t="shared" si="1"/>
        <v>0.02339123458582819</v>
      </c>
      <c r="BI16" s="52">
        <f t="shared" si="1"/>
        <v>0.02319522325599042</v>
      </c>
      <c r="BJ16" s="52">
        <f t="shared" si="1"/>
        <v>0.024080066297892794</v>
      </c>
      <c r="BK16" s="52">
        <f t="shared" si="1"/>
        <v>0.017618792420749374</v>
      </c>
      <c r="BL16" s="52">
        <f t="shared" si="1"/>
        <v>0.0170160848429938</v>
      </c>
      <c r="BM16" s="52">
        <f t="shared" si="1"/>
        <v>0.016139836801051178</v>
      </c>
      <c r="BN16" s="52">
        <f t="shared" si="1"/>
        <v>0.015954236571953107</v>
      </c>
      <c r="BO16" s="52">
        <f t="shared" si="1"/>
        <v>0.013317983602018814</v>
      </c>
      <c r="BP16" s="52">
        <f t="shared" si="1"/>
        <v>0.01172537236026598</v>
      </c>
      <c r="BQ16" s="52">
        <f t="shared" si="1"/>
        <v>0.01071495258346023</v>
      </c>
      <c r="BR16" s="52">
        <f aca="true" t="shared" si="2" ref="BR16:CR16">BR15/$E$15</f>
        <v>0.009655798163083026</v>
      </c>
      <c r="BS16" s="52">
        <f t="shared" si="2"/>
        <v>0.009018830820573549</v>
      </c>
      <c r="BT16" s="52">
        <f t="shared" si="2"/>
        <v>0.008134441315135512</v>
      </c>
      <c r="BU16" s="52">
        <f t="shared" si="2"/>
        <v>0.007682067584107414</v>
      </c>
      <c r="BV16" s="52">
        <f t="shared" si="2"/>
        <v>0.007386532896848665</v>
      </c>
      <c r="BW16" s="52">
        <f t="shared" si="2"/>
        <v>0.006543901408664467</v>
      </c>
      <c r="BX16" s="52">
        <f t="shared" si="2"/>
        <v>0.0063424672963931965</v>
      </c>
      <c r="BY16" s="52">
        <f t="shared" si="2"/>
        <v>0.006081950940020519</v>
      </c>
      <c r="BZ16" s="52">
        <f t="shared" si="2"/>
        <v>0.005845546307544692</v>
      </c>
      <c r="CA16" s="52">
        <f t="shared" si="2"/>
        <v>0.005776909082334308</v>
      </c>
      <c r="CB16" s="52">
        <f t="shared" si="2"/>
        <v>0.005294395642483422</v>
      </c>
      <c r="CC16" s="52">
        <f t="shared" si="2"/>
        <v>0.005118803936891403</v>
      </c>
      <c r="CD16" s="52">
        <f t="shared" si="2"/>
        <v>0.004815895822610689</v>
      </c>
      <c r="CE16" s="52">
        <f t="shared" si="2"/>
        <v>0.004430908717706928</v>
      </c>
      <c r="CF16" s="52">
        <f t="shared" si="2"/>
        <v>0.004148653087571595</v>
      </c>
      <c r="CG16" s="52">
        <f t="shared" si="2"/>
        <v>0.003717520189426637</v>
      </c>
      <c r="CH16" s="52">
        <f t="shared" si="2"/>
        <v>0.003288966621289335</v>
      </c>
      <c r="CI16" s="52">
        <f t="shared" si="2"/>
        <v>0.0031019087824968325</v>
      </c>
      <c r="CJ16" s="52">
        <f t="shared" si="2"/>
        <v>0.0028586512429647367</v>
      </c>
      <c r="CK16" s="52">
        <f t="shared" si="2"/>
        <v>0.002612446902140831</v>
      </c>
      <c r="CL16" s="52">
        <f t="shared" si="2"/>
        <v>0.0021926897014182766</v>
      </c>
      <c r="CM16" s="52">
        <f t="shared" si="2"/>
        <v>0.002037846567575544</v>
      </c>
      <c r="CN16" s="52">
        <f t="shared" si="2"/>
        <v>0.001741401467699979</v>
      </c>
      <c r="CO16" s="52">
        <f t="shared" si="2"/>
        <v>0.0015364964044354329</v>
      </c>
      <c r="CP16" s="52">
        <f t="shared" si="2"/>
        <v>0.0013637625324068037</v>
      </c>
      <c r="CQ16" s="52">
        <f t="shared" si="2"/>
        <v>0.001160435835005681</v>
      </c>
      <c r="CR16" s="52">
        <f t="shared" si="2"/>
        <v>0.004382707325323926</v>
      </c>
    </row>
    <row r="17" spans="1:96" ht="12.75">
      <c r="A17" s="15"/>
      <c r="B17" s="15"/>
      <c r="C17" s="15"/>
      <c r="D17" s="15"/>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row>
    <row r="18" spans="1:96" ht="12.75">
      <c r="A18" s="15" t="s">
        <v>168</v>
      </c>
      <c r="B18" s="15"/>
      <c r="C18" s="15"/>
      <c r="D18" s="15"/>
      <c r="E18" s="51">
        <f>SUM(F18:CR18)</f>
        <v>2598.998513356158</v>
      </c>
      <c r="F18" s="51">
        <f>'Age Profiles'!C7*'Age Profiles'!C5*('Macro Controls'!$D$20/'Macro Controls'!$D$5)</f>
        <v>2.034916397172</v>
      </c>
      <c r="G18" s="51">
        <f>'Age Profiles'!D7*'Age Profiles'!D5*('Macro Controls'!$D$20/'Macro Controls'!$D$5)</f>
        <v>2.1759929155332003</v>
      </c>
      <c r="H18" s="51">
        <f>'Age Profiles'!E7*'Age Profiles'!E5*('Macro Controls'!$D$20/'Macro Controls'!$D$5)</f>
        <v>2.2089221582247003</v>
      </c>
      <c r="I18" s="51">
        <f>'Age Profiles'!F7*'Age Profiles'!F5*('Macro Controls'!$D$20/'Macro Controls'!$D$5)</f>
        <v>2.306788674525</v>
      </c>
      <c r="J18" s="51">
        <f>'Age Profiles'!G7*'Age Profiles'!G5*('Macro Controls'!$D$20/'Macro Controls'!$D$5)</f>
        <v>2.4499891321672003</v>
      </c>
      <c r="K18" s="51">
        <f>'Age Profiles'!H7*'Age Profiles'!H5*('Macro Controls'!$D$20/'Macro Controls'!$D$5)</f>
        <v>2.6172363503268</v>
      </c>
      <c r="L18" s="51">
        <f>'Age Profiles'!I7*'Age Profiles'!I5*('Macro Controls'!$D$20/'Macro Controls'!$D$5)</f>
        <v>2.837722207674</v>
      </c>
      <c r="M18" s="51">
        <f>'Age Profiles'!J7*'Age Profiles'!J5*('Macro Controls'!$D$20/'Macro Controls'!$D$5)</f>
        <v>3.0547977122880003</v>
      </c>
      <c r="N18" s="51">
        <f>'Age Profiles'!K7*'Age Profiles'!K5*('Macro Controls'!$D$20/'Macro Controls'!$D$5)</f>
        <v>3.2682467480691</v>
      </c>
      <c r="O18" s="51">
        <f>'Age Profiles'!L7*'Age Profiles'!L5*('Macro Controls'!$D$20/'Macro Controls'!$D$5)</f>
        <v>3.5419584440790004</v>
      </c>
      <c r="P18" s="51">
        <f>'Age Profiles'!M7*'Age Profiles'!M5*('Macro Controls'!$D$20/'Macro Controls'!$D$5)</f>
        <v>3.8313696198960003</v>
      </c>
      <c r="Q18" s="51">
        <f>'Age Profiles'!N7*'Age Profiles'!N5*('Macro Controls'!$D$20/'Macro Controls'!$D$5)</f>
        <v>4.13453053062</v>
      </c>
      <c r="R18" s="51">
        <f>'Age Profiles'!O7*'Age Profiles'!O5*('Macro Controls'!$D$20/'Macro Controls'!$D$5)</f>
        <v>4.491589729475001</v>
      </c>
      <c r="S18" s="51">
        <f>'Age Profiles'!P7*'Age Profiles'!P5*('Macro Controls'!$D$20/'Macro Controls'!$D$5)</f>
        <v>4.586519940177</v>
      </c>
      <c r="T18" s="51">
        <f>'Age Profiles'!Q7*'Age Profiles'!Q5*('Macro Controls'!$D$20/'Macro Controls'!$D$5)</f>
        <v>4.761147361443</v>
      </c>
      <c r="U18" s="51">
        <f>'Age Profiles'!R7*'Age Profiles'!R5*('Macro Controls'!$D$20/'Macro Controls'!$D$5)</f>
        <v>5.650042628176</v>
      </c>
      <c r="V18" s="51">
        <f>'Age Profiles'!S7*'Age Profiles'!S5*('Macro Controls'!$D$20/'Macro Controls'!$D$5)</f>
        <v>6.191404156595</v>
      </c>
      <c r="W18" s="51">
        <f>'Age Profiles'!T7*'Age Profiles'!T5*('Macro Controls'!$D$20/'Macro Controls'!$D$5)</f>
        <v>7.032844825956</v>
      </c>
      <c r="X18" s="51">
        <f>'Age Profiles'!U7*'Age Profiles'!U5*('Macro Controls'!$D$20/'Macro Controls'!$D$5)</f>
        <v>8.222737966595</v>
      </c>
      <c r="Y18" s="51">
        <f>'Age Profiles'!V7*'Age Profiles'!V5*('Macro Controls'!$D$20/'Macro Controls'!$D$5)</f>
        <v>10.345150935360001</v>
      </c>
      <c r="Z18" s="51">
        <f>'Age Profiles'!W7*'Age Profiles'!W5*('Macro Controls'!$D$20/'Macro Controls'!$D$5)</f>
        <v>13.052110602658002</v>
      </c>
      <c r="AA18" s="51">
        <f>'Age Profiles'!X7*'Age Profiles'!X5*('Macro Controls'!$D$20/'Macro Controls'!$D$5)</f>
        <v>16.20292950915</v>
      </c>
      <c r="AB18" s="51">
        <f>'Age Profiles'!Y7*'Age Profiles'!Y5*('Macro Controls'!$D$20/'Macro Controls'!$D$5)</f>
        <v>19.465049195214004</v>
      </c>
      <c r="AC18" s="51">
        <f>'Age Profiles'!Z7*'Age Profiles'!Z5*('Macro Controls'!$D$20/'Macro Controls'!$D$5)</f>
        <v>21.92152141872</v>
      </c>
      <c r="AD18" s="51">
        <f>'Age Profiles'!AA7*'Age Profiles'!AA5*('Macro Controls'!$D$20/'Macro Controls'!$D$5)</f>
        <v>24.978274147431</v>
      </c>
      <c r="AE18" s="51">
        <f>'Age Profiles'!AB7*'Age Profiles'!AB5*('Macro Controls'!$D$20/'Macro Controls'!$D$5)</f>
        <v>28.243881070938002</v>
      </c>
      <c r="AF18" s="51">
        <f>'Age Profiles'!AC7*'Age Profiles'!AC5*('Macro Controls'!$D$20/'Macro Controls'!$D$5)</f>
        <v>30.971602233824004</v>
      </c>
      <c r="AG18" s="51">
        <f>'Age Profiles'!AD7*'Age Profiles'!AD5*('Macro Controls'!$D$20/'Macro Controls'!$D$5)</f>
        <v>34.97369728468</v>
      </c>
      <c r="AH18" s="51">
        <f>'Age Profiles'!AE7*'Age Profiles'!AE5*('Macro Controls'!$D$20/'Macro Controls'!$D$5)</f>
        <v>36.395434618752</v>
      </c>
      <c r="AI18" s="51">
        <f>'Age Profiles'!AF7*'Age Profiles'!AF5*('Macro Controls'!$D$20/'Macro Controls'!$D$5)</f>
        <v>39.554751836339996</v>
      </c>
      <c r="AJ18" s="51">
        <f>'Age Profiles'!AG7*'Age Profiles'!AG5*('Macro Controls'!$D$20/'Macro Controls'!$D$5)</f>
        <v>43.82113495385</v>
      </c>
      <c r="AK18" s="51">
        <f>'Age Profiles'!AH7*'Age Profiles'!AH5*('Macro Controls'!$D$20/'Macro Controls'!$D$5)</f>
        <v>48.7327786528</v>
      </c>
      <c r="AL18" s="51">
        <f>'Age Profiles'!AI7*'Age Profiles'!AI5*('Macro Controls'!$D$20/'Macro Controls'!$D$5)</f>
        <v>52.01449222144001</v>
      </c>
      <c r="AM18" s="51">
        <f>'Age Profiles'!AJ7*'Age Profiles'!AJ5*('Macro Controls'!$D$20/'Macro Controls'!$D$5)</f>
        <v>51.19597364756</v>
      </c>
      <c r="AN18" s="51">
        <f>'Age Profiles'!AK7*'Age Profiles'!AK5*('Macro Controls'!$D$20/'Macro Controls'!$D$5)</f>
        <v>52.2354808011</v>
      </c>
      <c r="AO18" s="51">
        <f>'Age Profiles'!AL7*'Age Profiles'!AL5*('Macro Controls'!$D$20/'Macro Controls'!$D$5)</f>
        <v>53.89058916618001</v>
      </c>
      <c r="AP18" s="51">
        <f>'Age Profiles'!AM7*'Age Profiles'!AM5*('Macro Controls'!$D$20/'Macro Controls'!$D$5)</f>
        <v>56.76016116564</v>
      </c>
      <c r="AQ18" s="51">
        <f>'Age Profiles'!AN7*'Age Profiles'!AN5*('Macro Controls'!$D$20/'Macro Controls'!$D$5)</f>
        <v>61.773068024640004</v>
      </c>
      <c r="AR18" s="51">
        <f>'Age Profiles'!AO7*'Age Profiles'!AO5*('Macro Controls'!$D$20/'Macro Controls'!$D$5)</f>
        <v>63.76126820619</v>
      </c>
      <c r="AS18" s="51">
        <f>'Age Profiles'!AP7*'Age Profiles'!AP5*('Macro Controls'!$D$20/'Macro Controls'!$D$5)</f>
        <v>64.24641880847001</v>
      </c>
      <c r="AT18" s="51">
        <f>'Age Profiles'!AQ7*'Age Profiles'!AQ5*('Macro Controls'!$D$20/'Macro Controls'!$D$5)</f>
        <v>65.50132404168001</v>
      </c>
      <c r="AU18" s="51">
        <f>'Age Profiles'!AR7*'Age Profiles'!AR5*('Macro Controls'!$D$20/'Macro Controls'!$D$5)</f>
        <v>67.262848305</v>
      </c>
      <c r="AV18" s="51">
        <f>'Age Profiles'!AS7*'Age Profiles'!AS5*('Macro Controls'!$D$20/'Macro Controls'!$D$5)</f>
        <v>69.81327738464</v>
      </c>
      <c r="AW18" s="51">
        <f>'Age Profiles'!AT7*'Age Profiles'!AT5*('Macro Controls'!$D$20/'Macro Controls'!$D$5)</f>
        <v>68.28068478399</v>
      </c>
      <c r="AX18" s="51">
        <f>'Age Profiles'!AU7*'Age Profiles'!AU5*('Macro Controls'!$D$20/'Macro Controls'!$D$5)</f>
        <v>69.62804587793</v>
      </c>
      <c r="AY18" s="51">
        <f>'Age Profiles'!AV7*'Age Profiles'!AV5*('Macro Controls'!$D$20/'Macro Controls'!$D$5)</f>
        <v>69.91706202640002</v>
      </c>
      <c r="AZ18" s="51">
        <f>'Age Profiles'!AW7*'Age Profiles'!AW5*('Macro Controls'!$D$20/'Macro Controls'!$D$5)</f>
        <v>68.2166288091</v>
      </c>
      <c r="BA18" s="51">
        <f>'Age Profiles'!AX7*'Age Profiles'!AX5*('Macro Controls'!$D$20/'Macro Controls'!$D$5)</f>
        <v>69.52008697496001</v>
      </c>
      <c r="BB18" s="51">
        <f>'Age Profiles'!AY7*'Age Profiles'!AY5*('Macro Controls'!$D$20/'Macro Controls'!$D$5)</f>
        <v>67.11700847791</v>
      </c>
      <c r="BC18" s="51">
        <f>'Age Profiles'!AZ7*'Age Profiles'!AZ5*('Macro Controls'!$D$20/'Macro Controls'!$D$5)</f>
        <v>65.65360008354</v>
      </c>
      <c r="BD18" s="51">
        <f>'Age Profiles'!BA7*'Age Profiles'!BA5*('Macro Controls'!$D$20/'Macro Controls'!$D$5)</f>
        <v>64.10092447512001</v>
      </c>
      <c r="BE18" s="51">
        <f>'Age Profiles'!BB7*'Age Profiles'!BB5*('Macro Controls'!$D$20/'Macro Controls'!$D$5)</f>
        <v>63.08545547008001</v>
      </c>
      <c r="BF18" s="51">
        <f>'Age Profiles'!BC7*'Age Profiles'!BC5*('Macro Controls'!$D$20/'Macro Controls'!$D$5)</f>
        <v>63.31482599617</v>
      </c>
      <c r="BG18" s="51">
        <f>'Age Profiles'!BD7*'Age Profiles'!BD5*('Macro Controls'!$D$20/'Macro Controls'!$D$5)</f>
        <v>61.62136582770001</v>
      </c>
      <c r="BH18" s="51">
        <f>'Age Profiles'!BE7*'Age Profiles'!BE5*('Macro Controls'!$D$20/'Macro Controls'!$D$5)</f>
        <v>61.372455338970006</v>
      </c>
      <c r="BI18" s="51">
        <f>'Age Profiles'!BF7*'Age Profiles'!BF5*('Macro Controls'!$D$20/'Macro Controls'!$D$5)</f>
        <v>64.38458445328001</v>
      </c>
      <c r="BJ18" s="51">
        <f>'Age Profiles'!BG7*'Age Profiles'!BG5*('Macro Controls'!$D$20/'Macro Controls'!$D$5)</f>
        <v>47.68649768936001</v>
      </c>
      <c r="BK18" s="51">
        <f>'Age Profiles'!BH7*'Age Profiles'!BH5*('Macro Controls'!$D$20/'Macro Controls'!$D$5)</f>
        <v>46.55798611876</v>
      </c>
      <c r="BL18" s="51">
        <f>'Age Profiles'!BI7*'Age Profiles'!BI5*('Macro Controls'!$D$20/'Macro Controls'!$D$5)</f>
        <v>44.44815611262</v>
      </c>
      <c r="BM18" s="51">
        <f>'Age Profiles'!BJ7*'Age Profiles'!BJ5*('Macro Controls'!$D$20/'Macro Controls'!$D$5)</f>
        <v>44.27300430726</v>
      </c>
      <c r="BN18" s="51">
        <f>'Age Profiles'!BK7*'Age Profiles'!BK5*('Macro Controls'!$D$20/'Macro Controls'!$D$5)</f>
        <v>37.435385182400005</v>
      </c>
      <c r="BO18" s="51">
        <f>'Age Profiles'!BL7*'Age Profiles'!BL5*('Macro Controls'!$D$20/'Macro Controls'!$D$5)</f>
        <v>32.88915072437</v>
      </c>
      <c r="BP18" s="51">
        <f>'Age Profiles'!BM7*'Age Profiles'!BM5*('Macro Controls'!$D$20/'Macro Controls'!$D$5)</f>
        <v>30.34870993737</v>
      </c>
      <c r="BQ18" s="51">
        <f>'Age Profiles'!BN7*'Age Profiles'!BN5*('Macro Controls'!$D$20/'Macro Controls'!$D$5)</f>
        <v>27.1472935671</v>
      </c>
      <c r="BR18" s="51">
        <f>'Age Profiles'!BO7*'Age Profiles'!BO5*('Macro Controls'!$D$20/'Macro Controls'!$D$5)</f>
        <v>25.250188834680003</v>
      </c>
      <c r="BS18" s="51">
        <f>'Age Profiles'!BP7*'Age Profiles'!BP5*('Macro Controls'!$D$20/'Macro Controls'!$D$5)</f>
        <v>22.68862197784</v>
      </c>
      <c r="BT18" s="51">
        <f>'Age Profiles'!BQ7*'Age Profiles'!BQ5*('Macro Controls'!$D$20/'Macro Controls'!$D$5)</f>
        <v>21.33556877392</v>
      </c>
      <c r="BU18" s="51">
        <f>'Age Profiles'!BR7*'Age Profiles'!BR5*('Macro Controls'!$D$20/'Macro Controls'!$D$5)</f>
        <v>20.56560663482</v>
      </c>
      <c r="BV18" s="51">
        <f>'Age Profiles'!BS7*'Age Profiles'!BS5*('Macro Controls'!$D$20/'Macro Controls'!$D$5)</f>
        <v>18.15880515385</v>
      </c>
      <c r="BW18" s="51">
        <f>'Age Profiles'!BT7*'Age Profiles'!BT5*('Macro Controls'!$D$20/'Macro Controls'!$D$5)</f>
        <v>17.588383672736</v>
      </c>
      <c r="BX18" s="51">
        <f>'Age Profiles'!BU7*'Age Profiles'!BU5*('Macro Controls'!$D$20/'Macro Controls'!$D$5)</f>
        <v>16.868150608160004</v>
      </c>
      <c r="BY18" s="51">
        <f>'Age Profiles'!BV7*'Age Profiles'!BV5*('Macro Controls'!$D$20/'Macro Controls'!$D$5)</f>
        <v>16.237333051675</v>
      </c>
      <c r="BZ18" s="51">
        <f>'Age Profiles'!BW7*'Age Profiles'!BW5*('Macro Controls'!$D$20/'Macro Controls'!$D$5)</f>
        <v>15.988678812792003</v>
      </c>
      <c r="CA18" s="51">
        <f>'Age Profiles'!BX7*'Age Profiles'!BX5*('Macro Controls'!$D$20/'Macro Controls'!$D$5)</f>
        <v>14.76113859843</v>
      </c>
      <c r="CB18" s="51">
        <f>'Age Profiles'!BY7*'Age Profiles'!BY5*('Macro Controls'!$D$20/'Macro Controls'!$D$5)</f>
        <v>14.282395318158</v>
      </c>
      <c r="CC18" s="51">
        <f>'Age Profiles'!BZ7*'Age Profiles'!BZ5*('Macro Controls'!$D$20/'Macro Controls'!$D$5)</f>
        <v>13.522548575070001</v>
      </c>
      <c r="CD18" s="51">
        <f>'Age Profiles'!CA7*'Age Profiles'!CA5*('Macro Controls'!$D$20/'Macro Controls'!$D$5)</f>
        <v>12.592856565404002</v>
      </c>
      <c r="CE18" s="51">
        <f>'Age Profiles'!CB7*'Age Profiles'!CB5*('Macro Controls'!$D$20/'Macro Controls'!$D$5)</f>
        <v>11.953131203664</v>
      </c>
      <c r="CF18" s="51">
        <f>'Age Profiles'!CC7*'Age Profiles'!CC5*('Macro Controls'!$D$20/'Macro Controls'!$D$5)</f>
        <v>10.785831501894</v>
      </c>
      <c r="CG18" s="51">
        <f>'Age Profiles'!CD7*'Age Profiles'!CD5*('Macro Controls'!$D$20/'Macro Controls'!$D$5)</f>
        <v>9.586175122835002</v>
      </c>
      <c r="CH18" s="51">
        <f>'Age Profiles'!CE7*'Age Profiles'!CE5*('Macro Controls'!$D$20/'Macro Controls'!$D$5)</f>
        <v>8.721256331259001</v>
      </c>
      <c r="CI18" s="51">
        <f>'Age Profiles'!CF7*'Age Profiles'!CF5*('Macro Controls'!$D$20/'Macro Controls'!$D$5)</f>
        <v>8.047064363338</v>
      </c>
      <c r="CJ18" s="51">
        <f>'Age Profiles'!CG7*'Age Profiles'!CG5*('Macro Controls'!$D$20/'Macro Controls'!$D$5)</f>
        <v>7.388130960392001</v>
      </c>
      <c r="CK18" s="51">
        <f>'Age Profiles'!CH7*'Age Profiles'!CH5*('Macro Controls'!$D$20/'Macro Controls'!$D$5)</f>
        <v>6.266362527698</v>
      </c>
      <c r="CL18" s="51">
        <f>'Age Profiles'!CI7*'Age Profiles'!CI5*('Macro Controls'!$D$20/'Macro Controls'!$D$5)</f>
        <v>5.860595148590001</v>
      </c>
      <c r="CM18" s="51">
        <f>'Age Profiles'!CJ7*'Age Profiles'!CJ5*('Macro Controls'!$D$20/'Macro Controls'!$D$5)</f>
        <v>5.069614301388</v>
      </c>
      <c r="CN18" s="51">
        <f>'Age Profiles'!CK7*'Age Profiles'!CK5*('Macro Controls'!$D$20/'Macro Controls'!$D$5)</f>
        <v>4.513013571976</v>
      </c>
      <c r="CO18" s="51">
        <f>'Age Profiles'!CL7*'Age Profiles'!CL5*('Macro Controls'!$D$20/'Macro Controls'!$D$5)</f>
        <v>4.0400483516120005</v>
      </c>
      <c r="CP18" s="51">
        <f>'Age Profiles'!CM7*'Age Profiles'!CM5*('Macro Controls'!$D$20/'Macro Controls'!$D$5)</f>
        <v>3.4793586840740005</v>
      </c>
      <c r="CQ18" s="51">
        <f>'Age Profiles'!CN7*'Age Profiles'!CN5*('Macro Controls'!$D$20/'Macro Controls'!$D$5)</f>
        <v>2.9563090913720003</v>
      </c>
      <c r="CR18" s="51">
        <f>'Age Profiles'!CO7*'Age Profiles'!CO5*('Macro Controls'!$D$20/'Macro Controls'!$D$5)</f>
        <v>10.980457652892001</v>
      </c>
    </row>
    <row r="19" spans="1:96" ht="12.75">
      <c r="A19" s="15" t="s">
        <v>167</v>
      </c>
      <c r="B19" s="15"/>
      <c r="C19" s="15"/>
      <c r="D19" s="15"/>
      <c r="E19" s="52">
        <f>SUM(F19:CR19)</f>
        <v>1.0000000000000002</v>
      </c>
      <c r="F19" s="52">
        <f aca="true" t="shared" si="3" ref="F19:AK19">F18/$E$18</f>
        <v>0.0007829617395757017</v>
      </c>
      <c r="G19" s="52">
        <f t="shared" si="3"/>
        <v>0.0008372428473317136</v>
      </c>
      <c r="H19" s="52">
        <f t="shared" si="3"/>
        <v>0.0008499128209859029</v>
      </c>
      <c r="I19" s="52">
        <f t="shared" si="3"/>
        <v>0.0008875682931985138</v>
      </c>
      <c r="J19" s="52">
        <f t="shared" si="3"/>
        <v>0.0009426666154585298</v>
      </c>
      <c r="K19" s="52">
        <f t="shared" si="3"/>
        <v>0.0010070172556378614</v>
      </c>
      <c r="L19" s="52">
        <f t="shared" si="3"/>
        <v>0.0010918521857904303</v>
      </c>
      <c r="M19" s="52">
        <f t="shared" si="3"/>
        <v>0.0011753749363801122</v>
      </c>
      <c r="N19" s="52">
        <f t="shared" si="3"/>
        <v>0.0012575023538003965</v>
      </c>
      <c r="O19" s="52">
        <f t="shared" si="3"/>
        <v>0.0013628166487502805</v>
      </c>
      <c r="P19" s="52">
        <f t="shared" si="3"/>
        <v>0.0014741715319215199</v>
      </c>
      <c r="Q19" s="52">
        <f t="shared" si="3"/>
        <v>0.0015908168124655706</v>
      </c>
      <c r="R19" s="52">
        <f t="shared" si="3"/>
        <v>0.0017282001918788664</v>
      </c>
      <c r="S19" s="52">
        <f t="shared" si="3"/>
        <v>0.0017647258806063344</v>
      </c>
      <c r="T19" s="52">
        <f t="shared" si="3"/>
        <v>0.001831916154232347</v>
      </c>
      <c r="U19" s="52">
        <f t="shared" si="3"/>
        <v>0.002173930688740543</v>
      </c>
      <c r="V19" s="52">
        <f t="shared" si="3"/>
        <v>0.002382226894235453</v>
      </c>
      <c r="W19" s="52">
        <f t="shared" si="3"/>
        <v>0.002705982627467645</v>
      </c>
      <c r="X19" s="52">
        <f t="shared" si="3"/>
        <v>0.0031638101847071675</v>
      </c>
      <c r="Y19" s="52">
        <f t="shared" si="3"/>
        <v>0.003980437419335428</v>
      </c>
      <c r="Z19" s="52">
        <f t="shared" si="3"/>
        <v>0.005021976940572949</v>
      </c>
      <c r="AA19" s="52">
        <f t="shared" si="3"/>
        <v>0.006234297336410059</v>
      </c>
      <c r="AB19" s="52">
        <f t="shared" si="3"/>
        <v>0.0074894422198334585</v>
      </c>
      <c r="AC19" s="52">
        <f t="shared" si="3"/>
        <v>0.008434603292793785</v>
      </c>
      <c r="AD19" s="52">
        <f t="shared" si="3"/>
        <v>0.00961073044831252</v>
      </c>
      <c r="AE19" s="52">
        <f t="shared" si="3"/>
        <v>0.010867217093735811</v>
      </c>
      <c r="AF19" s="52">
        <f t="shared" si="3"/>
        <v>0.011916744882562292</v>
      </c>
      <c r="AG19" s="52">
        <f t="shared" si="3"/>
        <v>0.013456605344309145</v>
      </c>
      <c r="AH19" s="52">
        <f t="shared" si="3"/>
        <v>0.01400363810587701</v>
      </c>
      <c r="AI19" s="52">
        <f t="shared" si="3"/>
        <v>0.015219228342405576</v>
      </c>
      <c r="AJ19" s="52">
        <f t="shared" si="3"/>
        <v>0.01686077722963472</v>
      </c>
      <c r="AK19" s="52">
        <f t="shared" si="3"/>
        <v>0.018750598895060554</v>
      </c>
      <c r="AL19" s="52">
        <f aca="true" t="shared" si="4" ref="AL19:BQ19">AL18/$E$18</f>
        <v>0.020013282791097972</v>
      </c>
      <c r="AM19" s="52">
        <f t="shared" si="4"/>
        <v>0.01969834664562745</v>
      </c>
      <c r="AN19" s="52">
        <f t="shared" si="4"/>
        <v>0.020098311150492692</v>
      </c>
      <c r="AO19" s="52">
        <f t="shared" si="4"/>
        <v>0.02073513658789655</v>
      </c>
      <c r="AP19" s="52">
        <f t="shared" si="4"/>
        <v>0.02183924341393487</v>
      </c>
      <c r="AQ19" s="52">
        <f t="shared" si="4"/>
        <v>0.02376802745641849</v>
      </c>
      <c r="AR19" s="52">
        <f t="shared" si="4"/>
        <v>0.02453301449713156</v>
      </c>
      <c r="AS19" s="52">
        <f t="shared" si="4"/>
        <v>0.02471968278485348</v>
      </c>
      <c r="AT19" s="52">
        <f t="shared" si="4"/>
        <v>0.025202524628263966</v>
      </c>
      <c r="AU19" s="52">
        <f t="shared" si="4"/>
        <v>0.02588029502877308</v>
      </c>
      <c r="AV19" s="52">
        <f t="shared" si="4"/>
        <v>0.02686160727906235</v>
      </c>
      <c r="AW19" s="52">
        <f t="shared" si="4"/>
        <v>0.02627192144708743</v>
      </c>
      <c r="AX19" s="52">
        <f t="shared" si="4"/>
        <v>0.026790336939445724</v>
      </c>
      <c r="AY19" s="52">
        <f t="shared" si="4"/>
        <v>0.026901539830476547</v>
      </c>
      <c r="AZ19" s="52">
        <f t="shared" si="4"/>
        <v>0.02624727504018846</v>
      </c>
      <c r="BA19" s="52">
        <f t="shared" si="4"/>
        <v>0.026748798284300213</v>
      </c>
      <c r="BB19" s="52">
        <f t="shared" si="4"/>
        <v>0.025824181173247373</v>
      </c>
      <c r="BC19" s="52">
        <f t="shared" si="4"/>
        <v>0.02526111490489454</v>
      </c>
      <c r="BD19" s="52">
        <f t="shared" si="4"/>
        <v>0.02466370186273971</v>
      </c>
      <c r="BE19" s="52">
        <f t="shared" si="4"/>
        <v>0.02427298636220304</v>
      </c>
      <c r="BF19" s="52">
        <f t="shared" si="4"/>
        <v>0.024361239789402505</v>
      </c>
      <c r="BG19" s="52">
        <f t="shared" si="4"/>
        <v>0.02370965797441979</v>
      </c>
      <c r="BH19" s="52">
        <f t="shared" si="4"/>
        <v>0.023613886281034484</v>
      </c>
      <c r="BI19" s="52">
        <f t="shared" si="4"/>
        <v>0.02477284389445011</v>
      </c>
      <c r="BJ19" s="52">
        <f t="shared" si="4"/>
        <v>0.018348028074776052</v>
      </c>
      <c r="BK19" s="52">
        <f t="shared" si="4"/>
        <v>0.01791381791082227</v>
      </c>
      <c r="BL19" s="52">
        <f t="shared" si="4"/>
        <v>0.017102032142074168</v>
      </c>
      <c r="BM19" s="52">
        <f t="shared" si="4"/>
        <v>0.01703464010454129</v>
      </c>
      <c r="BN19" s="52">
        <f t="shared" si="4"/>
        <v>0.014403773218807526</v>
      </c>
      <c r="BO19" s="52">
        <f t="shared" si="4"/>
        <v>0.012654547724961695</v>
      </c>
      <c r="BP19" s="52">
        <f t="shared" si="4"/>
        <v>0.011677078606012697</v>
      </c>
      <c r="BQ19" s="52">
        <f t="shared" si="4"/>
        <v>0.01044529014833639</v>
      </c>
      <c r="BR19" s="52">
        <f aca="true" t="shared" si="5" ref="BR19:CR19">BR18/$E$18</f>
        <v>0.009715353319719195</v>
      </c>
      <c r="BS19" s="52">
        <f t="shared" si="5"/>
        <v>0.00872975565828299</v>
      </c>
      <c r="BT19" s="52">
        <f t="shared" si="5"/>
        <v>0.008209150049250621</v>
      </c>
      <c r="BU19" s="52">
        <f t="shared" si="5"/>
        <v>0.007912896651973481</v>
      </c>
      <c r="BV19" s="52">
        <f t="shared" si="5"/>
        <v>0.006986847072259782</v>
      </c>
      <c r="BW19" s="52">
        <f t="shared" si="5"/>
        <v>0.006767369655022864</v>
      </c>
      <c r="BX19" s="52">
        <f t="shared" si="5"/>
        <v>0.0064902501950175025</v>
      </c>
      <c r="BY19" s="52">
        <f t="shared" si="5"/>
        <v>0.006247534566961829</v>
      </c>
      <c r="BZ19" s="52">
        <f t="shared" si="5"/>
        <v>0.0061518614691877535</v>
      </c>
      <c r="CA19" s="52">
        <f t="shared" si="5"/>
        <v>0.005679548688686449</v>
      </c>
      <c r="CB19" s="52">
        <f t="shared" si="5"/>
        <v>0.005495345705186554</v>
      </c>
      <c r="CC19" s="52">
        <f t="shared" si="5"/>
        <v>0.005202984343999475</v>
      </c>
      <c r="CD19" s="52">
        <f t="shared" si="5"/>
        <v>0.004845272708195012</v>
      </c>
      <c r="CE19" s="52">
        <f t="shared" si="5"/>
        <v>0.004599129681004932</v>
      </c>
      <c r="CF19" s="52">
        <f t="shared" si="5"/>
        <v>0.004149995256428969</v>
      </c>
      <c r="CG19" s="52">
        <f t="shared" si="5"/>
        <v>0.0036884111605189457</v>
      </c>
      <c r="CH19" s="52">
        <f t="shared" si="5"/>
        <v>0.0033556219006824297</v>
      </c>
      <c r="CI19" s="52">
        <f t="shared" si="5"/>
        <v>0.003096217378341862</v>
      </c>
      <c r="CJ19" s="52">
        <f t="shared" si="5"/>
        <v>0.0028426837962486962</v>
      </c>
      <c r="CK19" s="52">
        <f t="shared" si="5"/>
        <v>0.0024110681462476383</v>
      </c>
      <c r="CL19" s="52">
        <f t="shared" si="5"/>
        <v>0.002254943632507913</v>
      </c>
      <c r="CM19" s="52">
        <f t="shared" si="5"/>
        <v>0.0019506030016313738</v>
      </c>
      <c r="CN19" s="52">
        <f t="shared" si="5"/>
        <v>0.0017364433064443049</v>
      </c>
      <c r="CO19" s="52">
        <f t="shared" si="5"/>
        <v>0.0015544635100213948</v>
      </c>
      <c r="CP19" s="52">
        <f t="shared" si="5"/>
        <v>0.0013387305403191666</v>
      </c>
      <c r="CQ19" s="52">
        <f t="shared" si="5"/>
        <v>0.0011374801009618267</v>
      </c>
      <c r="CR19" s="52">
        <f t="shared" si="5"/>
        <v>0.004224880313114391</v>
      </c>
    </row>
    <row r="20" spans="1:96" ht="12.75">
      <c r="A20" s="15"/>
      <c r="B20" s="15"/>
      <c r="C20" s="15"/>
      <c r="D20" s="15"/>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row>
    <row r="21" spans="1:12" ht="12.75">
      <c r="A21" s="33" t="s">
        <v>63</v>
      </c>
      <c r="B21" s="16"/>
      <c r="C21" s="16"/>
      <c r="D21" s="16"/>
      <c r="E21" s="16"/>
      <c r="F21" s="16"/>
      <c r="G21" s="16"/>
      <c r="H21" s="16"/>
      <c r="I21" s="16"/>
      <c r="J21" s="16"/>
      <c r="K21" s="16"/>
      <c r="L21" s="16"/>
    </row>
  </sheetData>
  <printOptions/>
  <pageMargins left="0.7479166666666667" right="0.7479166666666667" top="0.9840277777777777" bottom="0.9840277777777777" header="0.5118055555555555" footer="0.5118055555555555"/>
  <pageSetup horizontalDpi="300" verticalDpi="300" orientation="portrait"/>
  <drawing r:id="rId1"/>
</worksheet>
</file>

<file path=xl/worksheets/sheet4.xml><?xml version="1.0" encoding="utf-8"?>
<worksheet xmlns="http://schemas.openxmlformats.org/spreadsheetml/2006/main" xmlns:r="http://schemas.openxmlformats.org/officeDocument/2006/relationships">
  <dimension ref="A1:F26"/>
  <sheetViews>
    <sheetView workbookViewId="0" topLeftCell="A1">
      <selection activeCell="C14" sqref="C14"/>
    </sheetView>
  </sheetViews>
  <sheetFormatPr defaultColWidth="9.140625" defaultRowHeight="12.75"/>
  <cols>
    <col min="1" max="1" width="38.57421875" style="0" customWidth="1"/>
    <col min="2" max="2" width="42.8515625" style="0" customWidth="1"/>
    <col min="4" max="4" width="69.140625" style="0" customWidth="1"/>
  </cols>
  <sheetData>
    <row r="1" spans="1:4" ht="12.75">
      <c r="A1" s="16" t="s">
        <v>169</v>
      </c>
      <c r="B1" s="16"/>
      <c r="C1" s="16"/>
      <c r="D1" s="16"/>
    </row>
    <row r="2" spans="1:4" ht="12.75">
      <c r="A2" s="15"/>
      <c r="B2" s="15"/>
      <c r="C2" s="15"/>
      <c r="D2" s="15"/>
    </row>
    <row r="3" spans="1:4" ht="25.5">
      <c r="A3" s="16" t="s">
        <v>170</v>
      </c>
      <c r="B3" s="16" t="s">
        <v>171</v>
      </c>
      <c r="C3" s="53" t="s">
        <v>172</v>
      </c>
      <c r="D3" s="16" t="s">
        <v>173</v>
      </c>
    </row>
    <row r="4" spans="1:6" ht="12.75">
      <c r="A4" s="15" t="s">
        <v>174</v>
      </c>
      <c r="B4" s="15"/>
      <c r="C4" s="15"/>
      <c r="D4" s="15"/>
      <c r="E4" s="7"/>
      <c r="F4" s="7"/>
    </row>
    <row r="5" spans="1:6" ht="12.75">
      <c r="A5" s="15" t="s">
        <v>175</v>
      </c>
      <c r="B5" s="15"/>
      <c r="C5" s="15"/>
      <c r="D5" s="15"/>
      <c r="E5" s="7"/>
      <c r="F5" s="7"/>
    </row>
    <row r="6" spans="1:6" ht="12.75">
      <c r="A6" s="15" t="s">
        <v>176</v>
      </c>
      <c r="B6" s="15"/>
      <c r="C6" s="54" t="s">
        <v>177</v>
      </c>
      <c r="D6" s="19" t="s">
        <v>178</v>
      </c>
      <c r="E6" s="7"/>
      <c r="F6" s="7"/>
    </row>
    <row r="7" spans="1:6" ht="12.75">
      <c r="A7" s="15" t="s">
        <v>179</v>
      </c>
      <c r="B7" s="15"/>
      <c r="C7" s="54"/>
      <c r="D7" s="15"/>
      <c r="E7" s="7"/>
      <c r="F7" s="7"/>
    </row>
    <row r="8" spans="1:6" ht="12.75">
      <c r="A8" s="15" t="s">
        <v>180</v>
      </c>
      <c r="B8" s="19" t="s">
        <v>181</v>
      </c>
      <c r="C8" s="55">
        <f>8.9/2050.3</f>
        <v>0.004340828171487099</v>
      </c>
      <c r="D8" s="6" t="s">
        <v>182</v>
      </c>
      <c r="E8" s="7"/>
      <c r="F8" s="7"/>
    </row>
    <row r="9" spans="1:6" ht="25.5">
      <c r="A9" s="15" t="s">
        <v>183</v>
      </c>
      <c r="B9" s="56" t="s">
        <v>184</v>
      </c>
      <c r="C9" s="57">
        <f>73.9/300.6</f>
        <v>0.2458416500332668</v>
      </c>
      <c r="D9" s="6" t="s">
        <v>185</v>
      </c>
      <c r="E9" s="7"/>
      <c r="F9" s="7"/>
    </row>
    <row r="10" spans="1:6" ht="12.75">
      <c r="A10" s="15" t="s">
        <v>186</v>
      </c>
      <c r="B10" s="19"/>
      <c r="C10" s="54"/>
      <c r="D10" s="15"/>
      <c r="E10" s="7"/>
      <c r="F10" s="7"/>
    </row>
    <row r="11" spans="1:6" ht="12.75">
      <c r="A11" s="15" t="s">
        <v>187</v>
      </c>
      <c r="B11" s="19" t="s">
        <v>181</v>
      </c>
      <c r="C11" s="58">
        <f>$C$8</f>
        <v>0.004340828171487099</v>
      </c>
      <c r="D11" s="15"/>
      <c r="E11" s="7"/>
      <c r="F11" s="7"/>
    </row>
    <row r="12" spans="1:6" ht="12.75" customHeight="1">
      <c r="A12" s="59" t="s">
        <v>188</v>
      </c>
      <c r="B12" s="60"/>
      <c r="C12" s="54"/>
      <c r="D12" s="59"/>
      <c r="E12" s="61"/>
      <c r="F12" s="7"/>
    </row>
    <row r="13" spans="1:6" ht="12.75" customHeight="1">
      <c r="A13" s="59" t="s">
        <v>189</v>
      </c>
      <c r="B13" s="19" t="s">
        <v>181</v>
      </c>
      <c r="C13" s="58">
        <f>$C$8</f>
        <v>0.004340828171487099</v>
      </c>
      <c r="D13" s="15"/>
      <c r="E13" s="61"/>
      <c r="F13" s="7"/>
    </row>
    <row r="14" spans="1:6" ht="25.5" customHeight="1">
      <c r="A14" s="62" t="s">
        <v>190</v>
      </c>
      <c r="B14" s="63" t="s">
        <v>191</v>
      </c>
      <c r="C14" s="64">
        <v>0.25</v>
      </c>
      <c r="D14" s="155" t="s">
        <v>891</v>
      </c>
      <c r="E14" s="61"/>
      <c r="F14" s="7"/>
    </row>
    <row r="15" spans="1:6" ht="12.75">
      <c r="A15" s="15"/>
      <c r="B15" s="60"/>
      <c r="C15" s="54"/>
      <c r="D15" s="59"/>
      <c r="E15" s="61"/>
      <c r="F15" s="7"/>
    </row>
    <row r="16" spans="1:4" ht="12.75">
      <c r="A16" s="15" t="s">
        <v>192</v>
      </c>
      <c r="B16" s="19"/>
      <c r="C16" s="54"/>
      <c r="D16" s="15"/>
    </row>
    <row r="17" spans="1:4" ht="12.75">
      <c r="A17" s="15" t="s">
        <v>193</v>
      </c>
      <c r="B17" s="19"/>
      <c r="C17" s="54"/>
      <c r="D17" s="15"/>
    </row>
    <row r="18" spans="1:4" ht="12.75">
      <c r="A18" s="15" t="s">
        <v>194</v>
      </c>
      <c r="B18" s="19" t="s">
        <v>181</v>
      </c>
      <c r="C18" s="58">
        <f>$C$8</f>
        <v>0.004340828171487099</v>
      </c>
      <c r="D18" s="15"/>
    </row>
    <row r="19" spans="1:4" ht="12.75">
      <c r="A19" s="15" t="s">
        <v>195</v>
      </c>
      <c r="B19" s="19" t="s">
        <v>196</v>
      </c>
      <c r="C19" s="65">
        <f>7.3/2004.5</f>
        <v>0.003641805936642554</v>
      </c>
      <c r="D19" s="6" t="s">
        <v>182</v>
      </c>
    </row>
    <row r="20" spans="1:4" ht="12.75">
      <c r="A20" s="15" t="s">
        <v>197</v>
      </c>
      <c r="B20" s="19"/>
      <c r="C20" s="54"/>
      <c r="D20" s="15"/>
    </row>
    <row r="21" spans="1:4" ht="12.75">
      <c r="A21" s="15" t="s">
        <v>198</v>
      </c>
      <c r="B21" s="15" t="s">
        <v>181</v>
      </c>
      <c r="C21" s="58">
        <f>$C$8</f>
        <v>0.004340828171487099</v>
      </c>
      <c r="D21" s="15"/>
    </row>
    <row r="22" spans="1:4" ht="12.75">
      <c r="A22" s="16" t="s">
        <v>199</v>
      </c>
      <c r="B22" s="16" t="s">
        <v>196</v>
      </c>
      <c r="C22" s="66">
        <f>C19</f>
        <v>0.003641805936642554</v>
      </c>
      <c r="D22" s="16"/>
    </row>
    <row r="23" spans="1:4" ht="12.75">
      <c r="A23" s="15" t="s">
        <v>200</v>
      </c>
      <c r="B23" s="15"/>
      <c r="C23" s="15"/>
      <c r="D23" s="15"/>
    </row>
    <row r="24" spans="1:4" ht="12.75">
      <c r="A24" s="15" t="s">
        <v>201</v>
      </c>
      <c r="B24" s="15"/>
      <c r="C24" s="15"/>
      <c r="D24" s="15"/>
    </row>
    <row r="25" spans="1:4" ht="12.75">
      <c r="A25" s="15"/>
      <c r="B25" s="15"/>
      <c r="C25" s="15"/>
      <c r="D25" s="15"/>
    </row>
    <row r="26" spans="1:4" ht="12.75">
      <c r="A26" s="33" t="s">
        <v>63</v>
      </c>
      <c r="B26" s="33"/>
      <c r="C26" s="16"/>
      <c r="D26" s="16"/>
    </row>
  </sheetData>
  <printOptions/>
  <pageMargins left="0.7479166666666667" right="0.7479166666666667" top="0.9840277777777777" bottom="0.9840277777777777" header="0.5118055555555555" footer="0.5118055555555555"/>
  <pageSetup horizontalDpi="300" verticalDpi="300" orientation="landscape"/>
</worksheet>
</file>

<file path=xl/worksheets/sheet5.xml><?xml version="1.0" encoding="utf-8"?>
<worksheet xmlns="http://schemas.openxmlformats.org/spreadsheetml/2006/main" xmlns:r="http://schemas.openxmlformats.org/officeDocument/2006/relationships">
  <dimension ref="A1:DQ18"/>
  <sheetViews>
    <sheetView workbookViewId="0" topLeftCell="A1">
      <pane xSplit="3" ySplit="8" topLeftCell="D9" activePane="bottomRight" state="frozen"/>
      <selection pane="topLeft" activeCell="A1" sqref="A1"/>
      <selection pane="topRight" activeCell="D1" sqref="D1"/>
      <selection pane="bottomLeft" activeCell="A9" sqref="A9"/>
      <selection pane="bottomRight" activeCell="D9" sqref="D9"/>
    </sheetView>
  </sheetViews>
  <sheetFormatPr defaultColWidth="9.140625" defaultRowHeight="12.75"/>
  <cols>
    <col min="1" max="1" width="7.00390625" style="67" customWidth="1"/>
    <col min="2" max="2" width="9.00390625" style="67" customWidth="1"/>
    <col min="3" max="3" width="28.7109375" style="67" customWidth="1"/>
    <col min="4" max="4" width="15.57421875" style="67" customWidth="1"/>
    <col min="5" max="5" width="7.28125" style="67" customWidth="1"/>
    <col min="6" max="6" width="8.421875" style="67" customWidth="1"/>
    <col min="7" max="7" width="8.7109375" style="67" customWidth="1"/>
    <col min="8" max="8" width="9.28125" style="67" customWidth="1"/>
    <col min="9" max="10" width="9.140625" style="67" customWidth="1"/>
    <col min="11" max="11" width="10.28125" style="67" customWidth="1"/>
    <col min="12" max="12" width="10.57421875" style="67" customWidth="1"/>
    <col min="13" max="13" width="12.00390625" style="67" customWidth="1"/>
    <col min="14" max="14" width="12.7109375" style="67" customWidth="1"/>
    <col min="15" max="15" width="10.8515625" style="67" customWidth="1"/>
    <col min="16" max="16" width="12.28125" style="67" customWidth="1"/>
    <col min="17" max="17" width="10.28125" style="67" customWidth="1"/>
    <col min="18" max="121" width="9.140625" style="67" customWidth="1"/>
    <col min="122" max="16384" width="0" style="67" hidden="1" customWidth="1"/>
  </cols>
  <sheetData>
    <row r="1" spans="1:16" ht="12.75" customHeight="1">
      <c r="A1" s="19" t="s">
        <v>202</v>
      </c>
      <c r="B1" s="19"/>
      <c r="C1" s="19"/>
      <c r="D1" s="19"/>
      <c r="E1" s="19"/>
      <c r="F1" s="19"/>
      <c r="G1" s="19"/>
      <c r="H1" s="19"/>
      <c r="I1" s="19"/>
      <c r="J1" s="19"/>
      <c r="K1" s="19"/>
      <c r="L1" s="19"/>
      <c r="M1" s="19"/>
      <c r="N1" s="19"/>
      <c r="O1" s="19"/>
      <c r="P1" s="19"/>
    </row>
    <row r="2" spans="1:16" ht="12.75" customHeight="1">
      <c r="A2" s="68"/>
      <c r="B2" s="68"/>
      <c r="C2" s="68"/>
      <c r="D2" s="68"/>
      <c r="E2" s="68"/>
      <c r="F2" s="68"/>
      <c r="G2" s="68"/>
      <c r="H2" s="68"/>
      <c r="I2" s="68"/>
      <c r="J2" s="68"/>
      <c r="K2" s="68"/>
      <c r="L2" s="68"/>
      <c r="M2" s="68"/>
      <c r="N2" s="68"/>
      <c r="O2" s="68"/>
      <c r="P2" s="68"/>
    </row>
    <row r="3" spans="1:16" ht="12.75">
      <c r="A3" s="19" t="s">
        <v>203</v>
      </c>
      <c r="B3" s="19"/>
      <c r="C3" s="69" t="s">
        <v>457</v>
      </c>
      <c r="D3" s="19"/>
      <c r="E3" s="19"/>
      <c r="F3" s="19"/>
      <c r="G3" s="19"/>
      <c r="H3" s="19"/>
      <c r="I3" s="19"/>
      <c r="J3" s="19"/>
      <c r="K3" s="19"/>
      <c r="L3" s="19"/>
      <c r="M3" s="19"/>
      <c r="N3" s="19"/>
      <c r="O3" s="19"/>
      <c r="P3" s="19"/>
    </row>
    <row r="4" spans="1:16" ht="12.75">
      <c r="A4" s="19" t="s">
        <v>204</v>
      </c>
      <c r="B4" s="19"/>
      <c r="C4" s="69" t="s">
        <v>890</v>
      </c>
      <c r="D4" s="19"/>
      <c r="E4" s="70"/>
      <c r="F4" s="19"/>
      <c r="G4" s="19"/>
      <c r="H4" s="19"/>
      <c r="I4" s="19"/>
      <c r="J4" s="19"/>
      <c r="K4" s="19"/>
      <c r="L4" s="19"/>
      <c r="M4" s="19"/>
      <c r="N4" s="19"/>
      <c r="O4" s="19"/>
      <c r="P4" s="19"/>
    </row>
    <row r="5" spans="1:16" ht="12.75">
      <c r="A5" s="16" t="s">
        <v>205</v>
      </c>
      <c r="B5" s="16"/>
      <c r="C5" s="71">
        <v>39502</v>
      </c>
      <c r="D5" s="16"/>
      <c r="E5" s="16"/>
      <c r="F5" s="16"/>
      <c r="G5" s="16"/>
      <c r="H5" s="16"/>
      <c r="I5" s="16"/>
      <c r="J5" s="16"/>
      <c r="K5" s="16"/>
      <c r="L5" s="16"/>
      <c r="M5" s="16"/>
      <c r="N5" s="16"/>
      <c r="O5" s="16"/>
      <c r="P5" s="16"/>
    </row>
    <row r="6" spans="1:16" ht="12.75">
      <c r="A6" s="72"/>
      <c r="B6" s="72"/>
      <c r="C6" s="68"/>
      <c r="D6" s="73"/>
      <c r="E6" s="73"/>
      <c r="F6" s="146" t="s">
        <v>206</v>
      </c>
      <c r="G6" s="73"/>
      <c r="H6" s="146" t="s">
        <v>207</v>
      </c>
      <c r="I6" s="146" t="s">
        <v>208</v>
      </c>
      <c r="J6" s="74"/>
      <c r="K6" s="146" t="s">
        <v>209</v>
      </c>
      <c r="L6" s="148" t="s">
        <v>210</v>
      </c>
      <c r="M6" s="146" t="s">
        <v>211</v>
      </c>
      <c r="N6" s="75"/>
      <c r="O6" s="75"/>
      <c r="P6" s="75"/>
    </row>
    <row r="7" spans="1:16" ht="12.75" customHeight="1">
      <c r="A7" s="19"/>
      <c r="B7" s="19"/>
      <c r="C7" s="19"/>
      <c r="D7" s="20"/>
      <c r="E7" s="20"/>
      <c r="F7" s="146"/>
      <c r="G7" s="147" t="s">
        <v>212</v>
      </c>
      <c r="H7" s="146"/>
      <c r="I7" s="146"/>
      <c r="J7" s="77"/>
      <c r="K7" s="146"/>
      <c r="L7" s="148"/>
      <c r="M7" s="146"/>
      <c r="N7" s="147" t="s">
        <v>213</v>
      </c>
      <c r="O7" s="78"/>
      <c r="P7" s="78"/>
    </row>
    <row r="8" spans="1:121" ht="12.75" customHeight="1">
      <c r="A8" s="33" t="s">
        <v>38</v>
      </c>
      <c r="B8" s="33" t="s">
        <v>214</v>
      </c>
      <c r="C8" s="33" t="s">
        <v>215</v>
      </c>
      <c r="D8" s="79" t="s">
        <v>216</v>
      </c>
      <c r="E8" s="79" t="s">
        <v>217</v>
      </c>
      <c r="F8" s="146"/>
      <c r="G8" s="147"/>
      <c r="H8" s="147"/>
      <c r="I8" s="147"/>
      <c r="J8" s="76" t="s">
        <v>218</v>
      </c>
      <c r="K8" s="146"/>
      <c r="L8" s="148"/>
      <c r="M8" s="146"/>
      <c r="N8" s="146"/>
      <c r="O8" s="79" t="s">
        <v>219</v>
      </c>
      <c r="P8" s="79" t="s">
        <v>220</v>
      </c>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row>
    <row r="9" spans="1:121" ht="12.75">
      <c r="A9" s="81">
        <f>year</f>
        <v>2003</v>
      </c>
      <c r="B9" s="82" t="s">
        <v>221</v>
      </c>
      <c r="C9" s="19" t="str">
        <f aca="true" t="shared" si="0" ref="C9:C18">VLOOKUP(B9,VarList,2,FALSE)</f>
        <v>Public Asset-based Reallocations</v>
      </c>
      <c r="D9" s="83" t="s">
        <v>424</v>
      </c>
      <c r="E9" s="83" t="s">
        <v>40</v>
      </c>
      <c r="F9" s="83" t="s">
        <v>410</v>
      </c>
      <c r="G9" s="83">
        <v>91</v>
      </c>
      <c r="H9" s="84" t="str">
        <f aca="true" t="shared" si="1" ref="H9:H18">VLOOKUP(G9,AgeList,2,FALSE)</f>
        <v>90+</v>
      </c>
      <c r="I9" s="84" t="str">
        <f aca="true" t="shared" si="2" ref="I9:I18">VLOOKUP(G9,AgeList,3,FALSE)</f>
        <v>Single</v>
      </c>
      <c r="J9" s="69" t="s">
        <v>415</v>
      </c>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row>
    <row r="10" spans="1:121" ht="12.75">
      <c r="A10" s="85">
        <f aca="true" t="shared" si="3" ref="A10:A18">A$9</f>
        <v>2003</v>
      </c>
      <c r="B10" s="82" t="s">
        <v>222</v>
      </c>
      <c r="C10" s="19" t="str">
        <f t="shared" si="0"/>
        <v>Public Asset Income</v>
      </c>
      <c r="D10" s="83" t="s">
        <v>424</v>
      </c>
      <c r="E10" s="83" t="s">
        <v>40</v>
      </c>
      <c r="F10" s="83" t="s">
        <v>410</v>
      </c>
      <c r="G10" s="83">
        <v>91</v>
      </c>
      <c r="H10" s="84" t="str">
        <f t="shared" si="1"/>
        <v>90+</v>
      </c>
      <c r="I10" s="84" t="str">
        <f t="shared" si="2"/>
        <v>Single</v>
      </c>
      <c r="J10" s="69" t="s">
        <v>415</v>
      </c>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row>
    <row r="11" spans="1:121" ht="12.75">
      <c r="A11" s="85">
        <f t="shared" si="3"/>
        <v>2003</v>
      </c>
      <c r="B11" s="82" t="s">
        <v>223</v>
      </c>
      <c r="C11" s="19" t="str">
        <f t="shared" si="0"/>
        <v>Public Capital Income</v>
      </c>
      <c r="D11" s="83" t="s">
        <v>424</v>
      </c>
      <c r="E11" s="83" t="s">
        <v>40</v>
      </c>
      <c r="F11" s="83" t="s">
        <v>410</v>
      </c>
      <c r="G11" s="83">
        <v>91</v>
      </c>
      <c r="H11" s="84" t="str">
        <f t="shared" si="1"/>
        <v>90+</v>
      </c>
      <c r="I11" s="84" t="str">
        <f t="shared" si="2"/>
        <v>Single</v>
      </c>
      <c r="J11" s="69" t="s">
        <v>415</v>
      </c>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row>
    <row r="12" spans="1:121" ht="12.75">
      <c r="A12" s="85">
        <f t="shared" si="3"/>
        <v>2003</v>
      </c>
      <c r="B12" s="82" t="s">
        <v>224</v>
      </c>
      <c r="C12" s="19" t="str">
        <f t="shared" si="0"/>
        <v>Public Credit Income, Taxpayers</v>
      </c>
      <c r="D12" s="83" t="s">
        <v>424</v>
      </c>
      <c r="E12" s="83" t="s">
        <v>40</v>
      </c>
      <c r="F12" s="83" t="s">
        <v>410</v>
      </c>
      <c r="G12" s="83">
        <v>91</v>
      </c>
      <c r="H12" s="84" t="str">
        <f t="shared" si="1"/>
        <v>90+</v>
      </c>
      <c r="I12" s="84" t="str">
        <f t="shared" si="2"/>
        <v>Single</v>
      </c>
      <c r="J12" s="69" t="s">
        <v>415</v>
      </c>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row>
    <row r="13" spans="1:121" ht="12.75">
      <c r="A13" s="85">
        <f t="shared" si="3"/>
        <v>2003</v>
      </c>
      <c r="B13" s="82" t="s">
        <v>225</v>
      </c>
      <c r="C13" s="19" t="str">
        <f t="shared" si="0"/>
        <v>Public Saving</v>
      </c>
      <c r="D13" s="83" t="s">
        <v>424</v>
      </c>
      <c r="E13" s="83" t="s">
        <v>40</v>
      </c>
      <c r="F13" s="83" t="s">
        <v>410</v>
      </c>
      <c r="G13" s="83">
        <v>91</v>
      </c>
      <c r="H13" s="84" t="str">
        <f t="shared" si="1"/>
        <v>90+</v>
      </c>
      <c r="I13" s="84" t="str">
        <f t="shared" si="2"/>
        <v>Single</v>
      </c>
      <c r="J13" s="69" t="s">
        <v>415</v>
      </c>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row>
    <row r="14" spans="1:121" ht="12.75">
      <c r="A14" s="85">
        <f t="shared" si="3"/>
        <v>2003</v>
      </c>
      <c r="B14" s="82" t="s">
        <v>226</v>
      </c>
      <c r="C14" s="19" t="str">
        <f t="shared" si="0"/>
        <v>Public Investment</v>
      </c>
      <c r="D14" s="83" t="s">
        <v>424</v>
      </c>
      <c r="E14" s="83" t="s">
        <v>40</v>
      </c>
      <c r="F14" s="83" t="s">
        <v>410</v>
      </c>
      <c r="G14" s="83">
        <v>91</v>
      </c>
      <c r="H14" s="84" t="str">
        <f t="shared" si="1"/>
        <v>90+</v>
      </c>
      <c r="I14" s="84" t="str">
        <f t="shared" si="2"/>
        <v>Single</v>
      </c>
      <c r="J14" s="69" t="s">
        <v>415</v>
      </c>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row>
    <row r="15" spans="1:121" ht="12.75">
      <c r="A15" s="85">
        <f t="shared" si="3"/>
        <v>2003</v>
      </c>
      <c r="B15" s="82" t="s">
        <v>227</v>
      </c>
      <c r="C15" s="19" t="str">
        <f t="shared" si="0"/>
        <v>Public Lending, Taxpayers</v>
      </c>
      <c r="D15" s="83" t="s">
        <v>424</v>
      </c>
      <c r="E15" s="83" t="s">
        <v>40</v>
      </c>
      <c r="F15" s="83" t="s">
        <v>410</v>
      </c>
      <c r="G15" s="83">
        <v>91</v>
      </c>
      <c r="H15" s="84" t="str">
        <f t="shared" si="1"/>
        <v>90+</v>
      </c>
      <c r="I15" s="84" t="str">
        <f t="shared" si="2"/>
        <v>Single</v>
      </c>
      <c r="J15" s="69" t="s">
        <v>415</v>
      </c>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row>
    <row r="16" spans="1:121" ht="12.75">
      <c r="A16" s="85">
        <f t="shared" si="3"/>
        <v>2003</v>
      </c>
      <c r="B16" s="82" t="s">
        <v>228</v>
      </c>
      <c r="C16" s="19" t="str">
        <f t="shared" si="0"/>
        <v>Public Bequest</v>
      </c>
      <c r="D16" s="83" t="s">
        <v>424</v>
      </c>
      <c r="E16" s="83" t="s">
        <v>40</v>
      </c>
      <c r="F16" s="83" t="s">
        <v>410</v>
      </c>
      <c r="G16" s="83">
        <v>91</v>
      </c>
      <c r="H16" s="84" t="str">
        <f t="shared" si="1"/>
        <v>90+</v>
      </c>
      <c r="I16" s="84" t="str">
        <f t="shared" si="2"/>
        <v>Single</v>
      </c>
      <c r="J16" s="69" t="s">
        <v>415</v>
      </c>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row>
    <row r="17" spans="1:121" ht="12.75">
      <c r="A17" s="85">
        <f t="shared" si="3"/>
        <v>2003</v>
      </c>
      <c r="B17" s="82" t="s">
        <v>229</v>
      </c>
      <c r="C17" s="19" t="str">
        <f t="shared" si="0"/>
        <v>Public Bequest, Capital</v>
      </c>
      <c r="D17" s="83" t="s">
        <v>424</v>
      </c>
      <c r="E17" s="83" t="s">
        <v>40</v>
      </c>
      <c r="F17" s="83" t="s">
        <v>410</v>
      </c>
      <c r="G17" s="83">
        <v>91</v>
      </c>
      <c r="H17" s="84" t="str">
        <f t="shared" si="1"/>
        <v>90+</v>
      </c>
      <c r="I17" s="84" t="str">
        <f t="shared" si="2"/>
        <v>Single</v>
      </c>
      <c r="J17" s="69" t="s">
        <v>415</v>
      </c>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row>
    <row r="18" spans="1:121" ht="12.75">
      <c r="A18" s="85">
        <f t="shared" si="3"/>
        <v>2003</v>
      </c>
      <c r="B18" s="82" t="s">
        <v>230</v>
      </c>
      <c r="C18" s="19" t="str">
        <f t="shared" si="0"/>
        <v>Public Bequest, Credit</v>
      </c>
      <c r="D18" s="83" t="s">
        <v>424</v>
      </c>
      <c r="E18" s="83" t="s">
        <v>40</v>
      </c>
      <c r="F18" s="83" t="s">
        <v>410</v>
      </c>
      <c r="G18" s="83">
        <v>91</v>
      </c>
      <c r="H18" s="84" t="str">
        <f t="shared" si="1"/>
        <v>90+</v>
      </c>
      <c r="I18" s="84" t="str">
        <f t="shared" si="2"/>
        <v>Single</v>
      </c>
      <c r="J18" s="69" t="s">
        <v>415</v>
      </c>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sheetData>
  <mergeCells count="8">
    <mergeCell ref="L6:L8"/>
    <mergeCell ref="M6:M8"/>
    <mergeCell ref="G7:G8"/>
    <mergeCell ref="N7:N8"/>
    <mergeCell ref="F6:F8"/>
    <mergeCell ref="H6:H8"/>
    <mergeCell ref="I6:I8"/>
    <mergeCell ref="K6:K8"/>
  </mergeCells>
  <dataValidations count="9">
    <dataValidation type="list" allowBlank="1" showErrorMessage="1" sqref="B9:B18">
      <formula1>VarNames</formula1>
      <formula2>0</formula2>
    </dataValidation>
    <dataValidation type="whole" allowBlank="1" showErrorMessage="1" errorTitle="Error" error="Must be integer between 1750 and 2300." sqref="A9:A18">
      <formula1>1750</formula1>
      <formula2>2300</formula2>
    </dataValidation>
    <dataValidation type="list" allowBlank="1" showErrorMessage="1" sqref="D9:D18">
      <formula1>VarType</formula1>
      <formula2>0</formula2>
    </dataValidation>
    <dataValidation type="list" allowBlank="1" showErrorMessage="1" sqref="E9:E18">
      <formula1>Unit</formula1>
      <formula2>0</formula2>
    </dataValidation>
    <dataValidation type="list" allowBlank="1" showErrorMessage="1" sqref="F9:F18">
      <formula1>Nominal</formula1>
      <formula2>0</formula2>
    </dataValidation>
    <dataValidation type="list" allowBlank="1" showErrorMessage="1" sqref="J9:J18">
      <formula1>Status</formula1>
      <formula2>0</formula2>
    </dataValidation>
    <dataValidation type="list" allowBlank="1" showErrorMessage="1" sqref="G9:G19">
      <formula1>AgeGroups1</formula1>
      <formula2>0</formula2>
    </dataValidation>
    <dataValidation type="date" allowBlank="1" showErrorMessage="1" sqref="C5">
      <formula1>38322</formula1>
      <formula2>40179</formula2>
    </dataValidation>
    <dataValidation type="list" allowBlank="1" showErrorMessage="1" sqref="C3">
      <formula1>Countries1</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workbookViewId="0" topLeftCell="A45">
      <selection activeCell="K76" sqref="K76"/>
    </sheetView>
  </sheetViews>
  <sheetFormatPr defaultColWidth="8.140625" defaultRowHeight="12.75"/>
  <sheetData/>
  <printOptions/>
  <pageMargins left="0.7479166666666667" right="0.7479166666666667" top="0.9840277777777777" bottom="0.9840277777777777" header="0.5118055555555555" footer="0.5118055555555555"/>
  <pageSetup fitToHeight="1" fitToWidth="1" horizontalDpi="300" verticalDpi="300" orientation="portrait"/>
  <drawing r:id="rId1"/>
</worksheet>
</file>

<file path=xl/worksheets/sheet7.xml><?xml version="1.0" encoding="utf-8"?>
<worksheet xmlns="http://schemas.openxmlformats.org/spreadsheetml/2006/main" xmlns:r="http://schemas.openxmlformats.org/officeDocument/2006/relationships">
  <dimension ref="A1:CX43"/>
  <sheetViews>
    <sheetView workbookViewId="0" topLeftCell="A1">
      <pane xSplit="7" topLeftCell="H1" activePane="topRight" state="frozen"/>
      <selection pane="topLeft" activeCell="A1" sqref="A1"/>
      <selection pane="topRight" activeCell="A22" sqref="A22"/>
    </sheetView>
  </sheetViews>
  <sheetFormatPr defaultColWidth="9.140625" defaultRowHeight="12.75"/>
  <cols>
    <col min="1" max="1" width="2.8515625" style="0" customWidth="1"/>
    <col min="2" max="2" width="3.421875" style="0" customWidth="1"/>
    <col min="3" max="4" width="3.28125" style="0" customWidth="1"/>
    <col min="5" max="5" width="25.57421875" style="0" customWidth="1"/>
    <col min="6" max="6" width="10.28125" style="0" customWidth="1"/>
    <col min="7" max="7" width="11.8515625" style="0" customWidth="1"/>
    <col min="8" max="14" width="7.28125" style="0" customWidth="1"/>
    <col min="15" max="31" width="9.7109375" style="0" customWidth="1"/>
    <col min="32" max="91" width="10.57421875" style="0" customWidth="1"/>
    <col min="92" max="95" width="9.7109375" style="0" customWidth="1"/>
    <col min="96" max="98" width="9.57421875" style="0" customWidth="1"/>
  </cols>
  <sheetData>
    <row r="1" spans="1:99" ht="12.75">
      <c r="A1" s="86" t="s">
        <v>231</v>
      </c>
      <c r="B1" s="15"/>
      <c r="C1" s="15"/>
      <c r="D1" s="15"/>
      <c r="E1" s="15"/>
      <c r="F1" s="15"/>
      <c r="G1" s="15"/>
      <c r="H1" s="15"/>
      <c r="I1" s="15"/>
      <c r="J1" s="15"/>
      <c r="K1" s="87"/>
      <c r="L1" s="87"/>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row>
    <row r="2" spans="1:99" ht="6"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row>
    <row r="3" spans="1:99" ht="12.75">
      <c r="A3" s="88"/>
      <c r="B3" s="68"/>
      <c r="C3" s="68"/>
      <c r="D3" s="68"/>
      <c r="E3" s="68"/>
      <c r="F3" s="149" t="s">
        <v>39</v>
      </c>
      <c r="G3" s="89" t="s">
        <v>164</v>
      </c>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1"/>
      <c r="CU3" s="149" t="s">
        <v>232</v>
      </c>
    </row>
    <row r="4" spans="1:99" ht="12.75">
      <c r="A4" s="92"/>
      <c r="B4" s="16"/>
      <c r="C4" s="16"/>
      <c r="D4" s="16"/>
      <c r="E4" s="16"/>
      <c r="F4" s="149"/>
      <c r="G4" s="50" t="s">
        <v>39</v>
      </c>
      <c r="H4" s="41">
        <v>0</v>
      </c>
      <c r="I4" s="41">
        <v>1</v>
      </c>
      <c r="J4" s="41">
        <v>2</v>
      </c>
      <c r="K4" s="41">
        <v>3</v>
      </c>
      <c r="L4" s="41">
        <v>4</v>
      </c>
      <c r="M4" s="41">
        <v>5</v>
      </c>
      <c r="N4" s="41">
        <v>6</v>
      </c>
      <c r="O4" s="41">
        <v>7</v>
      </c>
      <c r="P4" s="41">
        <v>8</v>
      </c>
      <c r="Q4" s="41">
        <v>9</v>
      </c>
      <c r="R4" s="41">
        <v>10</v>
      </c>
      <c r="S4" s="41">
        <v>11</v>
      </c>
      <c r="T4" s="41">
        <v>12</v>
      </c>
      <c r="U4" s="41">
        <v>13</v>
      </c>
      <c r="V4" s="41">
        <v>14</v>
      </c>
      <c r="W4" s="41">
        <v>15</v>
      </c>
      <c r="X4" s="41">
        <v>16</v>
      </c>
      <c r="Y4" s="41">
        <v>17</v>
      </c>
      <c r="Z4" s="41">
        <v>18</v>
      </c>
      <c r="AA4" s="41">
        <v>19</v>
      </c>
      <c r="AB4" s="41">
        <v>20</v>
      </c>
      <c r="AC4" s="41">
        <v>21</v>
      </c>
      <c r="AD4" s="41">
        <v>22</v>
      </c>
      <c r="AE4" s="41">
        <v>23</v>
      </c>
      <c r="AF4" s="41">
        <v>24</v>
      </c>
      <c r="AG4" s="41">
        <v>25</v>
      </c>
      <c r="AH4" s="41">
        <v>26</v>
      </c>
      <c r="AI4" s="41">
        <v>27</v>
      </c>
      <c r="AJ4" s="41">
        <v>28</v>
      </c>
      <c r="AK4" s="41">
        <v>29</v>
      </c>
      <c r="AL4" s="41">
        <v>30</v>
      </c>
      <c r="AM4" s="41">
        <v>31</v>
      </c>
      <c r="AN4" s="41">
        <v>32</v>
      </c>
      <c r="AO4" s="41">
        <v>33</v>
      </c>
      <c r="AP4" s="41">
        <v>34</v>
      </c>
      <c r="AQ4" s="41">
        <v>35</v>
      </c>
      <c r="AR4" s="41">
        <v>36</v>
      </c>
      <c r="AS4" s="41">
        <v>37</v>
      </c>
      <c r="AT4" s="41">
        <v>38</v>
      </c>
      <c r="AU4" s="41">
        <v>39</v>
      </c>
      <c r="AV4" s="41">
        <v>40</v>
      </c>
      <c r="AW4" s="41">
        <v>41</v>
      </c>
      <c r="AX4" s="41">
        <v>42</v>
      </c>
      <c r="AY4" s="41">
        <v>43</v>
      </c>
      <c r="AZ4" s="41">
        <v>44</v>
      </c>
      <c r="BA4" s="41">
        <v>45</v>
      </c>
      <c r="BB4" s="41">
        <v>46</v>
      </c>
      <c r="BC4" s="41">
        <v>47</v>
      </c>
      <c r="BD4" s="41">
        <v>48</v>
      </c>
      <c r="BE4" s="41">
        <v>49</v>
      </c>
      <c r="BF4" s="41">
        <v>50</v>
      </c>
      <c r="BG4" s="41">
        <v>51</v>
      </c>
      <c r="BH4" s="41">
        <v>52</v>
      </c>
      <c r="BI4" s="41">
        <v>53</v>
      </c>
      <c r="BJ4" s="41">
        <v>54</v>
      </c>
      <c r="BK4" s="41">
        <v>55</v>
      </c>
      <c r="BL4" s="41">
        <v>56</v>
      </c>
      <c r="BM4" s="41">
        <v>57</v>
      </c>
      <c r="BN4" s="41">
        <v>58</v>
      </c>
      <c r="BO4" s="41">
        <v>59</v>
      </c>
      <c r="BP4" s="41">
        <v>60</v>
      </c>
      <c r="BQ4" s="41">
        <v>61</v>
      </c>
      <c r="BR4" s="41">
        <v>62</v>
      </c>
      <c r="BS4" s="41">
        <v>63</v>
      </c>
      <c r="BT4" s="41">
        <v>64</v>
      </c>
      <c r="BU4" s="41">
        <v>65</v>
      </c>
      <c r="BV4" s="41">
        <v>66</v>
      </c>
      <c r="BW4" s="41">
        <v>67</v>
      </c>
      <c r="BX4" s="41">
        <v>68</v>
      </c>
      <c r="BY4" s="41">
        <v>69</v>
      </c>
      <c r="BZ4" s="41">
        <v>70</v>
      </c>
      <c r="CA4" s="41">
        <v>71</v>
      </c>
      <c r="CB4" s="41">
        <v>72</v>
      </c>
      <c r="CC4" s="41">
        <v>73</v>
      </c>
      <c r="CD4" s="41">
        <v>74</v>
      </c>
      <c r="CE4" s="41">
        <v>75</v>
      </c>
      <c r="CF4" s="41">
        <v>76</v>
      </c>
      <c r="CG4" s="41">
        <v>77</v>
      </c>
      <c r="CH4" s="41">
        <v>78</v>
      </c>
      <c r="CI4" s="41">
        <v>79</v>
      </c>
      <c r="CJ4" s="41">
        <v>80</v>
      </c>
      <c r="CK4" s="41">
        <v>81</v>
      </c>
      <c r="CL4" s="41">
        <v>82</v>
      </c>
      <c r="CM4" s="41">
        <v>83</v>
      </c>
      <c r="CN4" s="41">
        <v>84</v>
      </c>
      <c r="CO4" s="41">
        <v>85</v>
      </c>
      <c r="CP4" s="41">
        <v>86</v>
      </c>
      <c r="CQ4" s="41">
        <v>87</v>
      </c>
      <c r="CR4" s="41">
        <v>88</v>
      </c>
      <c r="CS4" s="41">
        <v>89</v>
      </c>
      <c r="CT4" s="41" t="s">
        <v>165</v>
      </c>
      <c r="CU4" s="149"/>
    </row>
    <row r="5" spans="1:5" ht="6.75" customHeight="1">
      <c r="A5" s="15"/>
      <c r="B5" s="15"/>
      <c r="C5" s="15"/>
      <c r="D5" s="15"/>
      <c r="E5" s="15"/>
    </row>
    <row r="6" spans="1:99" ht="12.75" customHeight="1">
      <c r="A6" s="15" t="s">
        <v>174</v>
      </c>
      <c r="B6" s="15"/>
      <c r="C6" s="15"/>
      <c r="D6" s="15"/>
      <c r="E6" s="15"/>
      <c r="F6" s="93">
        <f aca="true" t="shared" si="0" ref="F6:AK6">F7-F10</f>
        <v>-894.1000000000006</v>
      </c>
      <c r="G6" s="93">
        <f t="shared" si="0"/>
        <v>-882.1338345592151</v>
      </c>
      <c r="H6" s="93">
        <f t="shared" si="0"/>
        <v>-9.719929693135809</v>
      </c>
      <c r="I6" s="93">
        <f t="shared" si="0"/>
        <v>-1.1236336501592055</v>
      </c>
      <c r="J6" s="93">
        <f t="shared" si="0"/>
        <v>-1.2125392648417814</v>
      </c>
      <c r="K6" s="93">
        <f t="shared" si="0"/>
        <v>-1.2427962462860405</v>
      </c>
      <c r="L6" s="93">
        <f t="shared" si="0"/>
        <v>-1.3318970124305478</v>
      </c>
      <c r="M6" s="93">
        <f t="shared" si="0"/>
        <v>-1.4343355361837185</v>
      </c>
      <c r="N6" s="93">
        <f t="shared" si="0"/>
        <v>-1.535762933027548</v>
      </c>
      <c r="O6" s="93">
        <f t="shared" si="0"/>
        <v>-1.632837509607631</v>
      </c>
      <c r="P6" s="93">
        <f t="shared" si="0"/>
        <v>-1.7783445084975016</v>
      </c>
      <c r="Q6" s="93">
        <f t="shared" si="0"/>
        <v>-1.9148193013227115</v>
      </c>
      <c r="R6" s="93">
        <f t="shared" si="0"/>
        <v>-2.1027571218121475</v>
      </c>
      <c r="S6" s="93">
        <f t="shared" si="0"/>
        <v>-2.247948427776856</v>
      </c>
      <c r="T6" s="93">
        <f t="shared" si="0"/>
        <v>-2.5259259417398203</v>
      </c>
      <c r="U6" s="93">
        <f t="shared" si="0"/>
        <v>-2.6196394677788093</v>
      </c>
      <c r="V6" s="93">
        <f t="shared" si="0"/>
        <v>-2.5440977399938967</v>
      </c>
      <c r="W6" s="93">
        <f t="shared" si="0"/>
        <v>-5.9363084055129995</v>
      </c>
      <c r="X6" s="93">
        <f t="shared" si="0"/>
        <v>-4.125268146040149</v>
      </c>
      <c r="Y6" s="93">
        <f t="shared" si="0"/>
        <v>-5.694845058486625</v>
      </c>
      <c r="Z6" s="93">
        <f t="shared" si="0"/>
        <v>-8.503792099711855</v>
      </c>
      <c r="AA6" s="93">
        <f t="shared" si="0"/>
        <v>-11.771752483515867</v>
      </c>
      <c r="AB6" s="93">
        <f t="shared" si="0"/>
        <v>-15.558359628116676</v>
      </c>
      <c r="AC6" s="93">
        <f t="shared" si="0"/>
        <v>-18.299274567173292</v>
      </c>
      <c r="AD6" s="93">
        <f t="shared" si="0"/>
        <v>-20.924065645374675</v>
      </c>
      <c r="AE6" s="93">
        <f t="shared" si="0"/>
        <v>-23.249606416877953</v>
      </c>
      <c r="AF6" s="93">
        <f t="shared" si="0"/>
        <v>-25.270321963427126</v>
      </c>
      <c r="AG6" s="93">
        <f t="shared" si="0"/>
        <v>-25.41601809406649</v>
      </c>
      <c r="AH6" s="93">
        <f t="shared" si="0"/>
        <v>-25.921185956024033</v>
      </c>
      <c r="AI6" s="93">
        <f t="shared" si="0"/>
        <v>-24.07124252481825</v>
      </c>
      <c r="AJ6" s="93">
        <f t="shared" si="0"/>
        <v>-22.872462119574056</v>
      </c>
      <c r="AK6" s="93">
        <f t="shared" si="0"/>
        <v>-21.746787978144862</v>
      </c>
      <c r="AL6" s="93">
        <f aca="true" t="shared" si="1" ref="AL6:BQ6">AL7-AL10</f>
        <v>-22.651463198279956</v>
      </c>
      <c r="AM6" s="93">
        <f t="shared" si="1"/>
        <v>-23.96040409197268</v>
      </c>
      <c r="AN6" s="93">
        <f t="shared" si="1"/>
        <v>-25.190236951700136</v>
      </c>
      <c r="AO6" s="93">
        <f t="shared" si="1"/>
        <v>-25.816463856718602</v>
      </c>
      <c r="AP6" s="93">
        <f t="shared" si="1"/>
        <v>-24.620903959560252</v>
      </c>
      <c r="AQ6" s="93">
        <f t="shared" si="1"/>
        <v>-22.420415044987752</v>
      </c>
      <c r="AR6" s="93">
        <f t="shared" si="1"/>
        <v>-21.68675597600437</v>
      </c>
      <c r="AS6" s="93">
        <f t="shared" si="1"/>
        <v>-21.154047806076978</v>
      </c>
      <c r="AT6" s="93">
        <f t="shared" si="1"/>
        <v>-22.25664114675011</v>
      </c>
      <c r="AU6" s="93">
        <f t="shared" si="1"/>
        <v>-21.213458185793804</v>
      </c>
      <c r="AV6" s="93">
        <f t="shared" si="1"/>
        <v>-22.926727047206526</v>
      </c>
      <c r="AW6" s="93">
        <f t="shared" si="1"/>
        <v>-23.24727989992959</v>
      </c>
      <c r="AX6" s="93">
        <f t="shared" si="1"/>
        <v>-24.817452209789487</v>
      </c>
      <c r="AY6" s="93">
        <f t="shared" si="1"/>
        <v>-25.545549136418195</v>
      </c>
      <c r="AZ6" s="93">
        <f t="shared" si="1"/>
        <v>-24.82785787504001</v>
      </c>
      <c r="BA6" s="93">
        <f t="shared" si="1"/>
        <v>-24.101064769683585</v>
      </c>
      <c r="BB6" s="93">
        <f t="shared" si="1"/>
        <v>-23.715114776504816</v>
      </c>
      <c r="BC6" s="93">
        <f t="shared" si="1"/>
        <v>-22.951716089261886</v>
      </c>
      <c r="BD6" s="93">
        <f t="shared" si="1"/>
        <v>-21.41028581459333</v>
      </c>
      <c r="BE6" s="93">
        <f t="shared" si="1"/>
        <v>-21.31416302632349</v>
      </c>
      <c r="BF6" s="93">
        <f t="shared" si="1"/>
        <v>-20.138164846303273</v>
      </c>
      <c r="BG6" s="93">
        <f t="shared" si="1"/>
        <v>-19.658617084514695</v>
      </c>
      <c r="BH6" s="93">
        <f t="shared" si="1"/>
        <v>-18.3000842909916</v>
      </c>
      <c r="BI6" s="93">
        <f t="shared" si="1"/>
        <v>-19.70025183046168</v>
      </c>
      <c r="BJ6" s="93">
        <f t="shared" si="1"/>
        <v>-16.961791217572845</v>
      </c>
      <c r="BK6" s="93">
        <f t="shared" si="1"/>
        <v>-15.671343398711578</v>
      </c>
      <c r="BL6" s="93">
        <f t="shared" si="1"/>
        <v>-13.065535382132424</v>
      </c>
      <c r="BM6" s="93">
        <f t="shared" si="1"/>
        <v>-7.125342127366512</v>
      </c>
      <c r="BN6" s="93">
        <f t="shared" si="1"/>
        <v>-4.640572380453548</v>
      </c>
      <c r="BO6" s="93">
        <f t="shared" si="1"/>
        <v>-3.1470607136353537</v>
      </c>
      <c r="BP6" s="93">
        <f t="shared" si="1"/>
        <v>-1.544216445941661</v>
      </c>
      <c r="BQ6" s="93">
        <f t="shared" si="1"/>
        <v>0.8169403886991429</v>
      </c>
      <c r="BR6" s="93">
        <f aca="true" t="shared" si="2" ref="BR6:CU6">BR7-BR10</f>
        <v>0.3938565025200904</v>
      </c>
      <c r="BS6" s="93">
        <f t="shared" si="2"/>
        <v>1.6725350648186312</v>
      </c>
      <c r="BT6" s="93">
        <f t="shared" si="2"/>
        <v>0.6023521569941184</v>
      </c>
      <c r="BU6" s="93">
        <f t="shared" si="2"/>
        <v>0.10052234434878704</v>
      </c>
      <c r="BV6" s="93">
        <f t="shared" si="2"/>
        <v>-0.2996037376377989</v>
      </c>
      <c r="BW6" s="93">
        <f t="shared" si="2"/>
        <v>-0.6935874661298087</v>
      </c>
      <c r="BX6" s="93">
        <f t="shared" si="2"/>
        <v>-0.42228096176042396</v>
      </c>
      <c r="BY6" s="93">
        <f t="shared" si="2"/>
        <v>-0.6614741902019172</v>
      </c>
      <c r="BZ6" s="93">
        <f t="shared" si="2"/>
        <v>-0.6899860938751339</v>
      </c>
      <c r="CA6" s="93">
        <f t="shared" si="2"/>
        <v>-0.6525430492116917</v>
      </c>
      <c r="CB6" s="93">
        <f t="shared" si="2"/>
        <v>-0.5211407920885758</v>
      </c>
      <c r="CC6" s="93">
        <f t="shared" si="2"/>
        <v>-0.7608615137139554</v>
      </c>
      <c r="CD6" s="93">
        <f t="shared" si="2"/>
        <v>-0.22630741009189292</v>
      </c>
      <c r="CE6" s="93">
        <f t="shared" si="2"/>
        <v>-0.1674053540282554</v>
      </c>
      <c r="CF6" s="93">
        <f t="shared" si="2"/>
        <v>0.22330162883580518</v>
      </c>
      <c r="CG6" s="93">
        <f t="shared" si="2"/>
        <v>0.8738904321082293</v>
      </c>
      <c r="CH6" s="93">
        <f t="shared" si="2"/>
        <v>1.5451299212536123</v>
      </c>
      <c r="CI6" s="93">
        <f t="shared" si="2"/>
        <v>1.718369210988139</v>
      </c>
      <c r="CJ6" s="93">
        <f t="shared" si="2"/>
        <v>1.7119018238796517</v>
      </c>
      <c r="CK6" s="93">
        <f t="shared" si="2"/>
        <v>0.1952907520409236</v>
      </c>
      <c r="CL6" s="93">
        <f t="shared" si="2"/>
        <v>0.22362129475770343</v>
      </c>
      <c r="CM6" s="93">
        <f t="shared" si="2"/>
        <v>0.3616844740693832</v>
      </c>
      <c r="CN6" s="93">
        <f t="shared" si="2"/>
        <v>0.5870467226571163</v>
      </c>
      <c r="CO6" s="93">
        <f t="shared" si="2"/>
        <v>0.7133174259219779</v>
      </c>
      <c r="CP6" s="93">
        <f t="shared" si="2"/>
        <v>0.881128401688415</v>
      </c>
      <c r="CQ6" s="93">
        <f t="shared" si="2"/>
        <v>0.9542659019507207</v>
      </c>
      <c r="CR6" s="93">
        <f t="shared" si="2"/>
        <v>1.0011018101550153</v>
      </c>
      <c r="CS6" s="93">
        <f t="shared" si="2"/>
        <v>1.0370579813136922</v>
      </c>
      <c r="CT6" s="93">
        <f t="shared" si="2"/>
        <v>7.457577792662889</v>
      </c>
      <c r="CU6" s="93">
        <f t="shared" si="2"/>
        <v>-11.966165440785597</v>
      </c>
    </row>
    <row r="7" spans="1:99" ht="12.75" customHeight="1">
      <c r="A7" s="15"/>
      <c r="B7" s="15" t="s">
        <v>233</v>
      </c>
      <c r="C7" s="15"/>
      <c r="D7" s="15"/>
      <c r="E7" s="15"/>
      <c r="F7" s="93">
        <f aca="true" t="shared" si="3" ref="F7:AK7">F8+F9</f>
        <v>-226.7</v>
      </c>
      <c r="G7" s="93">
        <f t="shared" si="3"/>
        <v>-225.71593425352387</v>
      </c>
      <c r="H7" s="93">
        <f t="shared" si="3"/>
        <v>-0.17641508197049408</v>
      </c>
      <c r="I7" s="93">
        <f t="shared" si="3"/>
        <v>-0.1845744414516335</v>
      </c>
      <c r="J7" s="93">
        <f t="shared" si="3"/>
        <v>-0.19759560993641342</v>
      </c>
      <c r="K7" s="93">
        <f t="shared" si="3"/>
        <v>-0.20078893592841576</v>
      </c>
      <c r="L7" s="93">
        <f t="shared" si="3"/>
        <v>-0.21029559264600006</v>
      </c>
      <c r="M7" s="93">
        <f t="shared" si="3"/>
        <v>-0.2237065654618531</v>
      </c>
      <c r="N7" s="93">
        <f t="shared" si="3"/>
        <v>-0.23903291533356824</v>
      </c>
      <c r="O7" s="93">
        <f t="shared" si="3"/>
        <v>-0.2585868349984149</v>
      </c>
      <c r="P7" s="93">
        <f t="shared" si="3"/>
        <v>-0.278746848834539</v>
      </c>
      <c r="Q7" s="93">
        <f t="shared" si="3"/>
        <v>-0.2984365649318071</v>
      </c>
      <c r="R7" s="93">
        <f t="shared" si="3"/>
        <v>-0.3239334572517048</v>
      </c>
      <c r="S7" s="93">
        <f t="shared" si="3"/>
        <v>-0.3499195475632277</v>
      </c>
      <c r="T7" s="93">
        <f t="shared" si="3"/>
        <v>-0.3794223120643343</v>
      </c>
      <c r="U7" s="93">
        <f t="shared" si="3"/>
        <v>-0.40998705112878975</v>
      </c>
      <c r="V7" s="93">
        <f t="shared" si="3"/>
        <v>-0.4162541458343733</v>
      </c>
      <c r="W7" s="93">
        <f t="shared" si="3"/>
        <v>-0.4919088924549614</v>
      </c>
      <c r="X7" s="93">
        <f t="shared" si="3"/>
        <v>-0.5307411985564588</v>
      </c>
      <c r="Y7" s="93">
        <f t="shared" si="3"/>
        <v>-0.6029074953645462</v>
      </c>
      <c r="Z7" s="93">
        <f t="shared" si="3"/>
        <v>-0.7218204729054714</v>
      </c>
      <c r="AA7" s="93">
        <f t="shared" si="3"/>
        <v>-0.8770724007546291</v>
      </c>
      <c r="AB7" s="93">
        <f t="shared" si="3"/>
        <v>-1.1170618316605143</v>
      </c>
      <c r="AC7" s="93">
        <f t="shared" si="3"/>
        <v>-1.3852122916477596</v>
      </c>
      <c r="AD7" s="93">
        <f t="shared" si="3"/>
        <v>-1.6871268794862433</v>
      </c>
      <c r="AE7" s="93">
        <f t="shared" si="3"/>
        <v>-1.992768341789735</v>
      </c>
      <c r="AF7" s="93">
        <f t="shared" si="3"/>
        <v>-2.227575470760705</v>
      </c>
      <c r="AG7" s="93">
        <f t="shared" si="3"/>
        <v>-2.476776948413545</v>
      </c>
      <c r="AH7" s="93">
        <f t="shared" si="3"/>
        <v>-2.749524048461632</v>
      </c>
      <c r="AI7" s="93">
        <f t="shared" si="3"/>
        <v>-2.9356499383788615</v>
      </c>
      <c r="AJ7" s="93">
        <f t="shared" si="3"/>
        <v>-3.237238592515677</v>
      </c>
      <c r="AK7" s="93">
        <f t="shared" si="3"/>
        <v>-3.331088019757716</v>
      </c>
      <c r="AL7" s="93">
        <f aca="true" t="shared" si="4" ref="AL7:BQ7">AL8+AL9</f>
        <v>-3.602183715723628</v>
      </c>
      <c r="AM7" s="93">
        <f t="shared" si="4"/>
        <v>-3.9700407805560998</v>
      </c>
      <c r="AN7" s="93">
        <f t="shared" si="4"/>
        <v>-4.388990733534888</v>
      </c>
      <c r="AO7" s="93">
        <f t="shared" si="4"/>
        <v>-4.6659875974794565</v>
      </c>
      <c r="AP7" s="93">
        <f t="shared" si="4"/>
        <v>-4.577814177016591</v>
      </c>
      <c r="AQ7" s="93">
        <f t="shared" si="4"/>
        <v>-4.621508908532465</v>
      </c>
      <c r="AR7" s="93">
        <f t="shared" si="4"/>
        <v>-4.74142692055492</v>
      </c>
      <c r="AS7" s="93">
        <f t="shared" si="4"/>
        <v>-4.962779272515238</v>
      </c>
      <c r="AT7" s="93">
        <f t="shared" si="4"/>
        <v>-5.387876187616388</v>
      </c>
      <c r="AU7" s="93">
        <f t="shared" si="4"/>
        <v>-5.529604514022813</v>
      </c>
      <c r="AV7" s="93">
        <f t="shared" si="4"/>
        <v>-5.599751854900499</v>
      </c>
      <c r="AW7" s="93">
        <f t="shared" si="4"/>
        <v>-5.706713362655472</v>
      </c>
      <c r="AX7" s="93">
        <f t="shared" si="4"/>
        <v>-5.877220916978427</v>
      </c>
      <c r="AY7" s="93">
        <f t="shared" si="4"/>
        <v>-6.0970733375240895</v>
      </c>
      <c r="AZ7" s="93">
        <f t="shared" si="4"/>
        <v>-5.9597737823574</v>
      </c>
      <c r="BA7" s="93">
        <f t="shared" si="4"/>
        <v>-6.055467261345798</v>
      </c>
      <c r="BB7" s="93">
        <f t="shared" si="4"/>
        <v>-6.072178569492542</v>
      </c>
      <c r="BC7" s="93">
        <f t="shared" si="4"/>
        <v>-5.920481354134682</v>
      </c>
      <c r="BD7" s="93">
        <f t="shared" si="4"/>
        <v>-5.998367727132922</v>
      </c>
      <c r="BE7" s="93">
        <f t="shared" si="4"/>
        <v>-5.802560304275502</v>
      </c>
      <c r="BF7" s="93">
        <f t="shared" si="4"/>
        <v>-5.663127008878459</v>
      </c>
      <c r="BG7" s="93">
        <f t="shared" si="4"/>
        <v>-5.529031887842101</v>
      </c>
      <c r="BH7" s="93">
        <f t="shared" si="4"/>
        <v>-5.422133708842248</v>
      </c>
      <c r="BI7" s="93">
        <f t="shared" si="4"/>
        <v>-5.466515530912682</v>
      </c>
      <c r="BJ7" s="93">
        <f t="shared" si="4"/>
        <v>-5.279774367883549</v>
      </c>
      <c r="BK7" s="93">
        <f t="shared" si="4"/>
        <v>-5.235531487444941</v>
      </c>
      <c r="BL7" s="93">
        <f t="shared" si="4"/>
        <v>-5.435254661315666</v>
      </c>
      <c r="BM7" s="93">
        <f t="shared" si="4"/>
        <v>-3.9768421916683505</v>
      </c>
      <c r="BN7" s="93">
        <f t="shared" si="4"/>
        <v>-3.840801487673573</v>
      </c>
      <c r="BO7" s="93">
        <f t="shared" si="4"/>
        <v>-3.643018342248672</v>
      </c>
      <c r="BP7" s="93">
        <f t="shared" si="4"/>
        <v>-3.6011254131401333</v>
      </c>
      <c r="BQ7" s="93">
        <f t="shared" si="4"/>
        <v>-3.0060811111027874</v>
      </c>
      <c r="BR7" s="93">
        <f aca="true" t="shared" si="5" ref="BR7:CU7">BR8+BR9</f>
        <v>-2.646603376767882</v>
      </c>
      <c r="BS7" s="93">
        <f t="shared" si="5"/>
        <v>-2.418535532857935</v>
      </c>
      <c r="BT7" s="93">
        <f t="shared" si="5"/>
        <v>-2.1794675033437447</v>
      </c>
      <c r="BU7" s="93">
        <f t="shared" si="5"/>
        <v>-2.035693824540234</v>
      </c>
      <c r="BV7" s="93">
        <f t="shared" si="5"/>
        <v>-1.8360730210762755</v>
      </c>
      <c r="BW7" s="93">
        <f t="shared" si="5"/>
        <v>-1.733965061745516</v>
      </c>
      <c r="BX7" s="93">
        <f t="shared" si="5"/>
        <v>-1.6672581737065846</v>
      </c>
      <c r="BY7" s="93">
        <f t="shared" si="5"/>
        <v>-1.4770628201196512</v>
      </c>
      <c r="BZ7" s="93">
        <f t="shared" si="5"/>
        <v>-1.4315959312778122</v>
      </c>
      <c r="CA7" s="93">
        <f t="shared" si="5"/>
        <v>-1.372793238510829</v>
      </c>
      <c r="CB7" s="93">
        <f t="shared" si="5"/>
        <v>-1.3194329460296867</v>
      </c>
      <c r="CC7" s="93">
        <f t="shared" si="5"/>
        <v>-1.3039404306167557</v>
      </c>
      <c r="CD7" s="93">
        <f t="shared" si="5"/>
        <v>-1.1950294587509311</v>
      </c>
      <c r="CE7" s="93">
        <f t="shared" si="5"/>
        <v>-1.155395612876059</v>
      </c>
      <c r="CF7" s="93">
        <f t="shared" si="5"/>
        <v>-1.0870244248682146</v>
      </c>
      <c r="CG7" s="93">
        <f t="shared" si="5"/>
        <v>-1.0001267008093027</v>
      </c>
      <c r="CH7" s="93">
        <f t="shared" si="5"/>
        <v>-0.9364171075549891</v>
      </c>
      <c r="CI7" s="93">
        <f t="shared" si="5"/>
        <v>-0.8391035426627703</v>
      </c>
      <c r="CJ7" s="93">
        <f t="shared" si="5"/>
        <v>-0.7423721736529781</v>
      </c>
      <c r="CK7" s="93">
        <f t="shared" si="5"/>
        <v>-0.7001502388104833</v>
      </c>
      <c r="CL7" s="93">
        <f t="shared" si="5"/>
        <v>-0.6452431360107829</v>
      </c>
      <c r="CM7" s="93">
        <f t="shared" si="5"/>
        <v>-0.5896708932044419</v>
      </c>
      <c r="CN7" s="93">
        <f t="shared" si="5"/>
        <v>-0.49492500448370663</v>
      </c>
      <c r="CO7" s="93">
        <f t="shared" si="5"/>
        <v>-0.45997444186565084</v>
      </c>
      <c r="CP7" s="93">
        <f t="shared" si="5"/>
        <v>-0.3930620591923585</v>
      </c>
      <c r="CQ7" s="93">
        <f t="shared" si="5"/>
        <v>-0.346811721404324</v>
      </c>
      <c r="CR7" s="93">
        <f t="shared" si="5"/>
        <v>-0.3078229341021533</v>
      </c>
      <c r="CS7" s="93">
        <f t="shared" si="5"/>
        <v>-0.2619288586395754</v>
      </c>
      <c r="CT7" s="93">
        <f t="shared" si="5"/>
        <v>-0.9892468784952528</v>
      </c>
      <c r="CU7" s="93">
        <f t="shared" si="5"/>
        <v>-0.9840657464761254</v>
      </c>
    </row>
    <row r="8" spans="1:99" ht="12.75" customHeight="1">
      <c r="A8" s="15"/>
      <c r="B8" s="15"/>
      <c r="C8" s="15" t="s">
        <v>234</v>
      </c>
      <c r="D8" s="15"/>
      <c r="E8" s="15"/>
      <c r="F8" s="93">
        <v>0</v>
      </c>
      <c r="G8" s="93">
        <v>0</v>
      </c>
      <c r="H8" s="93">
        <v>0</v>
      </c>
      <c r="I8" s="93">
        <v>0</v>
      </c>
      <c r="J8" s="93">
        <v>0</v>
      </c>
      <c r="K8" s="93">
        <v>0</v>
      </c>
      <c r="L8" s="93">
        <v>0</v>
      </c>
      <c r="M8" s="93">
        <v>0</v>
      </c>
      <c r="N8" s="93">
        <v>0</v>
      </c>
      <c r="O8" s="93">
        <v>0</v>
      </c>
      <c r="P8" s="93">
        <v>0</v>
      </c>
      <c r="Q8" s="93">
        <v>0</v>
      </c>
      <c r="R8" s="93">
        <v>0</v>
      </c>
      <c r="S8" s="93">
        <v>0</v>
      </c>
      <c r="T8" s="93">
        <v>0</v>
      </c>
      <c r="U8" s="93">
        <v>0</v>
      </c>
      <c r="V8" s="93">
        <v>0</v>
      </c>
      <c r="W8" s="93">
        <v>0</v>
      </c>
      <c r="X8" s="93">
        <v>0</v>
      </c>
      <c r="Y8" s="93">
        <v>0</v>
      </c>
      <c r="Z8" s="93">
        <v>0</v>
      </c>
      <c r="AA8" s="93">
        <v>0</v>
      </c>
      <c r="AB8" s="93">
        <v>0</v>
      </c>
      <c r="AC8" s="93">
        <v>0</v>
      </c>
      <c r="AD8" s="93">
        <v>0</v>
      </c>
      <c r="AE8" s="93">
        <v>0</v>
      </c>
      <c r="AF8" s="93">
        <v>0</v>
      </c>
      <c r="AG8" s="93">
        <v>0</v>
      </c>
      <c r="AH8" s="93">
        <v>0</v>
      </c>
      <c r="AI8" s="93">
        <v>0</v>
      </c>
      <c r="AJ8" s="93">
        <v>0</v>
      </c>
      <c r="AK8" s="93">
        <v>0</v>
      </c>
      <c r="AL8" s="93">
        <v>0</v>
      </c>
      <c r="AM8" s="93">
        <v>0</v>
      </c>
      <c r="AN8" s="93">
        <v>0</v>
      </c>
      <c r="AO8" s="93">
        <v>0</v>
      </c>
      <c r="AP8" s="93">
        <v>0</v>
      </c>
      <c r="AQ8" s="93">
        <v>0</v>
      </c>
      <c r="AR8" s="93">
        <v>0</v>
      </c>
      <c r="AS8" s="93">
        <v>0</v>
      </c>
      <c r="AT8" s="93">
        <v>0</v>
      </c>
      <c r="AU8" s="93">
        <v>0</v>
      </c>
      <c r="AV8" s="93">
        <v>0</v>
      </c>
      <c r="AW8" s="93">
        <v>0</v>
      </c>
      <c r="AX8" s="93">
        <v>0</v>
      </c>
      <c r="AY8" s="93">
        <v>0</v>
      </c>
      <c r="AZ8" s="93">
        <v>0</v>
      </c>
      <c r="BA8" s="93">
        <v>0</v>
      </c>
      <c r="BB8" s="93">
        <v>0</v>
      </c>
      <c r="BC8" s="93">
        <v>0</v>
      </c>
      <c r="BD8" s="93">
        <v>0</v>
      </c>
      <c r="BE8" s="93">
        <v>0</v>
      </c>
      <c r="BF8" s="93">
        <v>0</v>
      </c>
      <c r="BG8" s="93">
        <v>0</v>
      </c>
      <c r="BH8" s="93">
        <v>0</v>
      </c>
      <c r="BI8" s="93">
        <v>0</v>
      </c>
      <c r="BJ8" s="93">
        <v>0</v>
      </c>
      <c r="BK8" s="93">
        <v>0</v>
      </c>
      <c r="BL8" s="93">
        <v>0</v>
      </c>
      <c r="BM8" s="93">
        <v>0</v>
      </c>
      <c r="BN8" s="93">
        <v>0</v>
      </c>
      <c r="BO8" s="93">
        <v>0</v>
      </c>
      <c r="BP8" s="93">
        <v>0</v>
      </c>
      <c r="BQ8" s="93">
        <v>0</v>
      </c>
      <c r="BR8" s="93">
        <v>0</v>
      </c>
      <c r="BS8" s="93">
        <v>0</v>
      </c>
      <c r="BT8" s="93">
        <v>0</v>
      </c>
      <c r="BU8" s="93">
        <v>0</v>
      </c>
      <c r="BV8" s="93">
        <v>0</v>
      </c>
      <c r="BW8" s="93">
        <v>0</v>
      </c>
      <c r="BX8" s="93">
        <v>0</v>
      </c>
      <c r="BY8" s="93">
        <v>0</v>
      </c>
      <c r="BZ8" s="93">
        <v>0</v>
      </c>
      <c r="CA8" s="93">
        <v>0</v>
      </c>
      <c r="CB8" s="93">
        <v>0</v>
      </c>
      <c r="CC8" s="93">
        <v>0</v>
      </c>
      <c r="CD8" s="93">
        <v>0</v>
      </c>
      <c r="CE8" s="93">
        <v>0</v>
      </c>
      <c r="CF8" s="93">
        <v>0</v>
      </c>
      <c r="CG8" s="93">
        <v>0</v>
      </c>
      <c r="CH8" s="93">
        <v>0</v>
      </c>
      <c r="CI8" s="93">
        <v>0</v>
      </c>
      <c r="CJ8" s="93">
        <v>0</v>
      </c>
      <c r="CK8" s="93">
        <v>0</v>
      </c>
      <c r="CL8" s="93">
        <v>0</v>
      </c>
      <c r="CM8" s="93">
        <v>0</v>
      </c>
      <c r="CN8" s="93">
        <v>0</v>
      </c>
      <c r="CO8" s="93">
        <v>0</v>
      </c>
      <c r="CP8" s="93">
        <v>0</v>
      </c>
      <c r="CQ8" s="93">
        <v>0</v>
      </c>
      <c r="CR8" s="93">
        <v>0</v>
      </c>
      <c r="CS8" s="93">
        <v>0</v>
      </c>
      <c r="CT8" s="93">
        <v>0</v>
      </c>
      <c r="CU8" s="93">
        <v>0</v>
      </c>
    </row>
    <row r="9" spans="1:99" ht="12.75" customHeight="1">
      <c r="A9" s="15"/>
      <c r="B9" s="15"/>
      <c r="C9" s="15" t="s">
        <v>235</v>
      </c>
      <c r="D9" s="15"/>
      <c r="E9" s="15"/>
      <c r="F9" s="93">
        <f>'Public Credit Income'!C6</f>
        <v>-226.7</v>
      </c>
      <c r="G9" s="93">
        <f>'Public Credit Income'!D6</f>
        <v>-225.71593425352387</v>
      </c>
      <c r="H9" s="93">
        <f>'Public Credit Income'!E6</f>
        <v>-0.17641508197049408</v>
      </c>
      <c r="I9" s="93">
        <f>'Public Credit Income'!F6</f>
        <v>-0.1845744414516335</v>
      </c>
      <c r="J9" s="93">
        <f>'Public Credit Income'!G6</f>
        <v>-0.19759560993641342</v>
      </c>
      <c r="K9" s="93">
        <f>'Public Credit Income'!H6</f>
        <v>-0.20078893592841576</v>
      </c>
      <c r="L9" s="93">
        <f>'Public Credit Income'!I6</f>
        <v>-0.21029559264600006</v>
      </c>
      <c r="M9" s="93">
        <f>'Public Credit Income'!J6</f>
        <v>-0.2237065654618531</v>
      </c>
      <c r="N9" s="93">
        <f>'Public Credit Income'!K6</f>
        <v>-0.23903291533356824</v>
      </c>
      <c r="O9" s="93">
        <f>'Public Credit Income'!L6</f>
        <v>-0.2585868349984149</v>
      </c>
      <c r="P9" s="93">
        <f>'Public Credit Income'!M6</f>
        <v>-0.278746848834539</v>
      </c>
      <c r="Q9" s="93">
        <f>'Public Credit Income'!N6</f>
        <v>-0.2984365649318071</v>
      </c>
      <c r="R9" s="93">
        <f>'Public Credit Income'!O6</f>
        <v>-0.3239334572517048</v>
      </c>
      <c r="S9" s="93">
        <f>'Public Credit Income'!P6</f>
        <v>-0.3499195475632277</v>
      </c>
      <c r="T9" s="93">
        <f>'Public Credit Income'!Q6</f>
        <v>-0.3794223120643343</v>
      </c>
      <c r="U9" s="93">
        <f>'Public Credit Income'!R6</f>
        <v>-0.40998705112878975</v>
      </c>
      <c r="V9" s="93">
        <f>'Public Credit Income'!S6</f>
        <v>-0.4162541458343733</v>
      </c>
      <c r="W9" s="93">
        <f>'Public Credit Income'!T6</f>
        <v>-0.4919088924549614</v>
      </c>
      <c r="X9" s="93">
        <f>'Public Credit Income'!U6</f>
        <v>-0.5307411985564588</v>
      </c>
      <c r="Y9" s="93">
        <f>'Public Credit Income'!V6</f>
        <v>-0.6029074953645462</v>
      </c>
      <c r="Z9" s="93">
        <f>'Public Credit Income'!W6</f>
        <v>-0.7218204729054714</v>
      </c>
      <c r="AA9" s="93">
        <f>'Public Credit Income'!X6</f>
        <v>-0.8770724007546291</v>
      </c>
      <c r="AB9" s="93">
        <f>'Public Credit Income'!Y6</f>
        <v>-1.1170618316605143</v>
      </c>
      <c r="AC9" s="93">
        <f>'Public Credit Income'!Z6</f>
        <v>-1.3852122916477596</v>
      </c>
      <c r="AD9" s="93">
        <f>'Public Credit Income'!AA6</f>
        <v>-1.6871268794862433</v>
      </c>
      <c r="AE9" s="93">
        <f>'Public Credit Income'!AB6</f>
        <v>-1.992768341789735</v>
      </c>
      <c r="AF9" s="93">
        <f>'Public Credit Income'!AC6</f>
        <v>-2.227575470760705</v>
      </c>
      <c r="AG9" s="93">
        <f>'Public Credit Income'!AD6</f>
        <v>-2.476776948413545</v>
      </c>
      <c r="AH9" s="93">
        <f>'Public Credit Income'!AE6</f>
        <v>-2.749524048461632</v>
      </c>
      <c r="AI9" s="93">
        <f>'Public Credit Income'!AF6</f>
        <v>-2.9356499383788615</v>
      </c>
      <c r="AJ9" s="93">
        <f>'Public Credit Income'!AG6</f>
        <v>-3.237238592515677</v>
      </c>
      <c r="AK9" s="93">
        <f>'Public Credit Income'!AH6</f>
        <v>-3.331088019757716</v>
      </c>
      <c r="AL9" s="93">
        <f>'Public Credit Income'!AI6</f>
        <v>-3.602183715723628</v>
      </c>
      <c r="AM9" s="93">
        <f>'Public Credit Income'!AJ6</f>
        <v>-3.9700407805560998</v>
      </c>
      <c r="AN9" s="93">
        <f>'Public Credit Income'!AK6</f>
        <v>-4.388990733534888</v>
      </c>
      <c r="AO9" s="93">
        <f>'Public Credit Income'!AL6</f>
        <v>-4.6659875974794565</v>
      </c>
      <c r="AP9" s="93">
        <f>'Public Credit Income'!AM6</f>
        <v>-4.577814177016591</v>
      </c>
      <c r="AQ9" s="93">
        <f>'Public Credit Income'!AN6</f>
        <v>-4.621508908532465</v>
      </c>
      <c r="AR9" s="93">
        <f>'Public Credit Income'!AO6</f>
        <v>-4.74142692055492</v>
      </c>
      <c r="AS9" s="93">
        <f>'Public Credit Income'!AP6</f>
        <v>-4.962779272515238</v>
      </c>
      <c r="AT9" s="93">
        <f>'Public Credit Income'!AQ6</f>
        <v>-5.387876187616388</v>
      </c>
      <c r="AU9" s="93">
        <f>'Public Credit Income'!AR6</f>
        <v>-5.529604514022813</v>
      </c>
      <c r="AV9" s="93">
        <f>'Public Credit Income'!AS6</f>
        <v>-5.599751854900499</v>
      </c>
      <c r="AW9" s="93">
        <f>'Public Credit Income'!AT6</f>
        <v>-5.706713362655472</v>
      </c>
      <c r="AX9" s="93">
        <f>'Public Credit Income'!AU6</f>
        <v>-5.877220916978427</v>
      </c>
      <c r="AY9" s="93">
        <f>'Public Credit Income'!AV6</f>
        <v>-6.0970733375240895</v>
      </c>
      <c r="AZ9" s="93">
        <f>'Public Credit Income'!AW6</f>
        <v>-5.9597737823574</v>
      </c>
      <c r="BA9" s="93">
        <f>'Public Credit Income'!AX6</f>
        <v>-6.055467261345798</v>
      </c>
      <c r="BB9" s="93">
        <f>'Public Credit Income'!AY6</f>
        <v>-6.072178569492542</v>
      </c>
      <c r="BC9" s="93">
        <f>'Public Credit Income'!AZ6</f>
        <v>-5.920481354134682</v>
      </c>
      <c r="BD9" s="93">
        <f>'Public Credit Income'!BA6</f>
        <v>-5.998367727132922</v>
      </c>
      <c r="BE9" s="93">
        <f>'Public Credit Income'!BB6</f>
        <v>-5.802560304275502</v>
      </c>
      <c r="BF9" s="93">
        <f>'Public Credit Income'!BC6</f>
        <v>-5.663127008878459</v>
      </c>
      <c r="BG9" s="93">
        <f>'Public Credit Income'!BD6</f>
        <v>-5.529031887842101</v>
      </c>
      <c r="BH9" s="93">
        <f>'Public Credit Income'!BE6</f>
        <v>-5.422133708842248</v>
      </c>
      <c r="BI9" s="93">
        <f>'Public Credit Income'!BF6</f>
        <v>-5.466515530912682</v>
      </c>
      <c r="BJ9" s="93">
        <f>'Public Credit Income'!BG6</f>
        <v>-5.279774367883549</v>
      </c>
      <c r="BK9" s="93">
        <f>'Public Credit Income'!BH6</f>
        <v>-5.235531487444941</v>
      </c>
      <c r="BL9" s="93">
        <f>'Public Credit Income'!BI6</f>
        <v>-5.435254661315666</v>
      </c>
      <c r="BM9" s="93">
        <f>'Public Credit Income'!BJ6</f>
        <v>-3.9768421916683505</v>
      </c>
      <c r="BN9" s="93">
        <f>'Public Credit Income'!BK6</f>
        <v>-3.840801487673573</v>
      </c>
      <c r="BO9" s="93">
        <f>'Public Credit Income'!BL6</f>
        <v>-3.643018342248672</v>
      </c>
      <c r="BP9" s="93">
        <f>'Public Credit Income'!BM6</f>
        <v>-3.6011254131401333</v>
      </c>
      <c r="BQ9" s="93">
        <f>'Public Credit Income'!BN6</f>
        <v>-3.0060811111027874</v>
      </c>
      <c r="BR9" s="93">
        <f>'Public Credit Income'!BO6</f>
        <v>-2.646603376767882</v>
      </c>
      <c r="BS9" s="93">
        <f>'Public Credit Income'!BP6</f>
        <v>-2.418535532857935</v>
      </c>
      <c r="BT9" s="93">
        <f>'Public Credit Income'!BQ6</f>
        <v>-2.1794675033437447</v>
      </c>
      <c r="BU9" s="93">
        <f>'Public Credit Income'!BR6</f>
        <v>-2.035693824540234</v>
      </c>
      <c r="BV9" s="93">
        <f>'Public Credit Income'!BS6</f>
        <v>-1.8360730210762755</v>
      </c>
      <c r="BW9" s="93">
        <f>'Public Credit Income'!BT6</f>
        <v>-1.733965061745516</v>
      </c>
      <c r="BX9" s="93">
        <f>'Public Credit Income'!BU6</f>
        <v>-1.6672581737065846</v>
      </c>
      <c r="BY9" s="93">
        <f>'Public Credit Income'!BV6</f>
        <v>-1.4770628201196512</v>
      </c>
      <c r="BZ9" s="93">
        <f>'Public Credit Income'!BW6</f>
        <v>-1.4315959312778122</v>
      </c>
      <c r="CA9" s="93">
        <f>'Public Credit Income'!BX6</f>
        <v>-1.372793238510829</v>
      </c>
      <c r="CB9" s="93">
        <f>'Public Credit Income'!BY6</f>
        <v>-1.3194329460296867</v>
      </c>
      <c r="CC9" s="93">
        <f>'Public Credit Income'!BZ6</f>
        <v>-1.3039404306167557</v>
      </c>
      <c r="CD9" s="93">
        <f>'Public Credit Income'!CA6</f>
        <v>-1.1950294587509311</v>
      </c>
      <c r="CE9" s="93">
        <f>'Public Credit Income'!CB6</f>
        <v>-1.155395612876059</v>
      </c>
      <c r="CF9" s="93">
        <f>'Public Credit Income'!CC6</f>
        <v>-1.0870244248682146</v>
      </c>
      <c r="CG9" s="93">
        <f>'Public Credit Income'!CD6</f>
        <v>-1.0001267008093027</v>
      </c>
      <c r="CH9" s="93">
        <f>'Public Credit Income'!CE6</f>
        <v>-0.9364171075549891</v>
      </c>
      <c r="CI9" s="93">
        <f>'Public Credit Income'!CF6</f>
        <v>-0.8391035426627703</v>
      </c>
      <c r="CJ9" s="93">
        <f>'Public Credit Income'!CG6</f>
        <v>-0.7423721736529781</v>
      </c>
      <c r="CK9" s="93">
        <f>'Public Credit Income'!CH6</f>
        <v>-0.7001502388104833</v>
      </c>
      <c r="CL9" s="93">
        <f>'Public Credit Income'!CI6</f>
        <v>-0.6452431360107829</v>
      </c>
      <c r="CM9" s="93">
        <f>'Public Credit Income'!CJ6</f>
        <v>-0.5896708932044419</v>
      </c>
      <c r="CN9" s="93">
        <f>'Public Credit Income'!CK6</f>
        <v>-0.49492500448370663</v>
      </c>
      <c r="CO9" s="93">
        <f>'Public Credit Income'!CL6</f>
        <v>-0.45997444186565084</v>
      </c>
      <c r="CP9" s="93">
        <f>'Public Credit Income'!CM6</f>
        <v>-0.3930620591923585</v>
      </c>
      <c r="CQ9" s="93">
        <f>'Public Credit Income'!CN6</f>
        <v>-0.346811721404324</v>
      </c>
      <c r="CR9" s="93">
        <f>'Public Credit Income'!CO6</f>
        <v>-0.3078229341021533</v>
      </c>
      <c r="CS9" s="93">
        <f>'Public Credit Income'!CP6</f>
        <v>-0.2619288586395754</v>
      </c>
      <c r="CT9" s="93">
        <f>'Public Credit Income'!CQ6</f>
        <v>-0.9892468784952528</v>
      </c>
      <c r="CU9" s="93">
        <f>'Public Credit Income'!CR6</f>
        <v>-0.9840657464761254</v>
      </c>
    </row>
    <row r="10" spans="1:99" ht="12.75" customHeight="1">
      <c r="A10" s="15"/>
      <c r="B10" s="15" t="s">
        <v>236</v>
      </c>
      <c r="C10" s="15"/>
      <c r="D10" s="15"/>
      <c r="E10" s="15"/>
      <c r="F10" s="93">
        <f aca="true" t="shared" si="6" ref="F10:AK10">F11+F12+F13</f>
        <v>667.4000000000005</v>
      </c>
      <c r="G10" s="93">
        <f t="shared" si="6"/>
        <v>656.4179003056912</v>
      </c>
      <c r="H10" s="93">
        <f t="shared" si="6"/>
        <v>9.543514611165314</v>
      </c>
      <c r="I10" s="93">
        <f t="shared" si="6"/>
        <v>0.9390592087075719</v>
      </c>
      <c r="J10" s="93">
        <f t="shared" si="6"/>
        <v>1.014943654905368</v>
      </c>
      <c r="K10" s="93">
        <f t="shared" si="6"/>
        <v>1.0420073103576246</v>
      </c>
      <c r="L10" s="93">
        <f t="shared" si="6"/>
        <v>1.1216014197845476</v>
      </c>
      <c r="M10" s="93">
        <f t="shared" si="6"/>
        <v>1.2106289707218654</v>
      </c>
      <c r="N10" s="93">
        <f t="shared" si="6"/>
        <v>1.2967300176939798</v>
      </c>
      <c r="O10" s="93">
        <f t="shared" si="6"/>
        <v>1.3742506746092162</v>
      </c>
      <c r="P10" s="93">
        <f t="shared" si="6"/>
        <v>1.4995976596629625</v>
      </c>
      <c r="Q10" s="93">
        <f t="shared" si="6"/>
        <v>1.6163827363909045</v>
      </c>
      <c r="R10" s="93">
        <f t="shared" si="6"/>
        <v>1.7788236645604425</v>
      </c>
      <c r="S10" s="93">
        <f t="shared" si="6"/>
        <v>1.8980288802136287</v>
      </c>
      <c r="T10" s="93">
        <f t="shared" si="6"/>
        <v>2.146503629675486</v>
      </c>
      <c r="U10" s="93">
        <f t="shared" si="6"/>
        <v>2.2096524166500195</v>
      </c>
      <c r="V10" s="93">
        <f t="shared" si="6"/>
        <v>2.1278435941595233</v>
      </c>
      <c r="W10" s="93">
        <f t="shared" si="6"/>
        <v>5.4443995130580385</v>
      </c>
      <c r="X10" s="93">
        <f t="shared" si="6"/>
        <v>3.59452694748369</v>
      </c>
      <c r="Y10" s="93">
        <f t="shared" si="6"/>
        <v>5.091937563122079</v>
      </c>
      <c r="Z10" s="93">
        <f t="shared" si="6"/>
        <v>7.781971626806385</v>
      </c>
      <c r="AA10" s="93">
        <f t="shared" si="6"/>
        <v>10.894680082761237</v>
      </c>
      <c r="AB10" s="93">
        <f t="shared" si="6"/>
        <v>14.441297796456162</v>
      </c>
      <c r="AC10" s="93">
        <f t="shared" si="6"/>
        <v>16.91406227552553</v>
      </c>
      <c r="AD10" s="93">
        <f t="shared" si="6"/>
        <v>19.236938765888432</v>
      </c>
      <c r="AE10" s="93">
        <f t="shared" si="6"/>
        <v>21.25683807508822</v>
      </c>
      <c r="AF10" s="93">
        <f t="shared" si="6"/>
        <v>23.04274649266642</v>
      </c>
      <c r="AG10" s="93">
        <f t="shared" si="6"/>
        <v>22.939241145652947</v>
      </c>
      <c r="AH10" s="93">
        <f t="shared" si="6"/>
        <v>23.171661907562402</v>
      </c>
      <c r="AI10" s="93">
        <f t="shared" si="6"/>
        <v>21.135592586439387</v>
      </c>
      <c r="AJ10" s="93">
        <f t="shared" si="6"/>
        <v>19.63522352705838</v>
      </c>
      <c r="AK10" s="93">
        <f t="shared" si="6"/>
        <v>18.415699958387147</v>
      </c>
      <c r="AL10" s="93">
        <f aca="true" t="shared" si="7" ref="AL10:BQ10">AL11+AL12+AL13</f>
        <v>19.04927948255633</v>
      </c>
      <c r="AM10" s="93">
        <f t="shared" si="7"/>
        <v>19.99036331141658</v>
      </c>
      <c r="AN10" s="93">
        <f t="shared" si="7"/>
        <v>20.801246218165247</v>
      </c>
      <c r="AO10" s="93">
        <f t="shared" si="7"/>
        <v>21.150476259239145</v>
      </c>
      <c r="AP10" s="93">
        <f t="shared" si="7"/>
        <v>20.04308978254366</v>
      </c>
      <c r="AQ10" s="93">
        <f t="shared" si="7"/>
        <v>17.798906136455287</v>
      </c>
      <c r="AR10" s="93">
        <f t="shared" si="7"/>
        <v>16.94532905544945</v>
      </c>
      <c r="AS10" s="93">
        <f t="shared" si="7"/>
        <v>16.19126853356174</v>
      </c>
      <c r="AT10" s="93">
        <f t="shared" si="7"/>
        <v>16.86876495913372</v>
      </c>
      <c r="AU10" s="93">
        <f t="shared" si="7"/>
        <v>15.68385367177099</v>
      </c>
      <c r="AV10" s="93">
        <f t="shared" si="7"/>
        <v>17.326975192306026</v>
      </c>
      <c r="AW10" s="93">
        <f t="shared" si="7"/>
        <v>17.54056653727412</v>
      </c>
      <c r="AX10" s="93">
        <f t="shared" si="7"/>
        <v>18.94023129281106</v>
      </c>
      <c r="AY10" s="93">
        <f t="shared" si="7"/>
        <v>19.448475798894105</v>
      </c>
      <c r="AZ10" s="93">
        <f t="shared" si="7"/>
        <v>18.86808409268261</v>
      </c>
      <c r="BA10" s="93">
        <f t="shared" si="7"/>
        <v>18.04559750833779</v>
      </c>
      <c r="BB10" s="93">
        <f t="shared" si="7"/>
        <v>17.642936207012273</v>
      </c>
      <c r="BC10" s="93">
        <f t="shared" si="7"/>
        <v>17.031234735127203</v>
      </c>
      <c r="BD10" s="93">
        <f t="shared" si="7"/>
        <v>15.411918087460407</v>
      </c>
      <c r="BE10" s="93">
        <f t="shared" si="7"/>
        <v>15.51160272204799</v>
      </c>
      <c r="BF10" s="93">
        <f t="shared" si="7"/>
        <v>14.475037837424813</v>
      </c>
      <c r="BG10" s="93">
        <f t="shared" si="7"/>
        <v>14.129585196672595</v>
      </c>
      <c r="BH10" s="93">
        <f t="shared" si="7"/>
        <v>12.877950582149351</v>
      </c>
      <c r="BI10" s="93">
        <f t="shared" si="7"/>
        <v>14.233736299549</v>
      </c>
      <c r="BJ10" s="93">
        <f t="shared" si="7"/>
        <v>11.682016849689298</v>
      </c>
      <c r="BK10" s="93">
        <f t="shared" si="7"/>
        <v>10.435811911266637</v>
      </c>
      <c r="BL10" s="93">
        <f t="shared" si="7"/>
        <v>7.630280720816758</v>
      </c>
      <c r="BM10" s="93">
        <f t="shared" si="7"/>
        <v>3.148499935698162</v>
      </c>
      <c r="BN10" s="93">
        <f t="shared" si="7"/>
        <v>0.7997708927799749</v>
      </c>
      <c r="BO10" s="93">
        <f t="shared" si="7"/>
        <v>-0.4959576286133185</v>
      </c>
      <c r="BP10" s="93">
        <f t="shared" si="7"/>
        <v>-2.0569089671984724</v>
      </c>
      <c r="BQ10" s="93">
        <f t="shared" si="7"/>
        <v>-3.8230214998019303</v>
      </c>
      <c r="BR10" s="93">
        <f aca="true" t="shared" si="8" ref="BR10:CU10">BR11+BR12+BR13</f>
        <v>-3.0404598792879725</v>
      </c>
      <c r="BS10" s="93">
        <f t="shared" si="8"/>
        <v>-4.091070597676566</v>
      </c>
      <c r="BT10" s="93">
        <f t="shared" si="8"/>
        <v>-2.781819660337863</v>
      </c>
      <c r="BU10" s="93">
        <f t="shared" si="8"/>
        <v>-2.136216168889021</v>
      </c>
      <c r="BV10" s="93">
        <f t="shared" si="8"/>
        <v>-1.5364692834384766</v>
      </c>
      <c r="BW10" s="93">
        <f t="shared" si="8"/>
        <v>-1.0403775956157073</v>
      </c>
      <c r="BX10" s="93">
        <f t="shared" si="8"/>
        <v>-1.2449772119461606</v>
      </c>
      <c r="BY10" s="93">
        <f t="shared" si="8"/>
        <v>-0.815588629917734</v>
      </c>
      <c r="BZ10" s="93">
        <f t="shared" si="8"/>
        <v>-0.7416098374026783</v>
      </c>
      <c r="CA10" s="93">
        <f t="shared" si="8"/>
        <v>-0.7202501892991373</v>
      </c>
      <c r="CB10" s="93">
        <f t="shared" si="8"/>
        <v>-0.798292153941111</v>
      </c>
      <c r="CC10" s="93">
        <f t="shared" si="8"/>
        <v>-0.5430789169028003</v>
      </c>
      <c r="CD10" s="93">
        <f t="shared" si="8"/>
        <v>-0.9687220486590382</v>
      </c>
      <c r="CE10" s="93">
        <f t="shared" si="8"/>
        <v>-0.9879902588478036</v>
      </c>
      <c r="CF10" s="93">
        <f t="shared" si="8"/>
        <v>-1.3103260537040198</v>
      </c>
      <c r="CG10" s="93">
        <f t="shared" si="8"/>
        <v>-1.874017132917532</v>
      </c>
      <c r="CH10" s="93">
        <f t="shared" si="8"/>
        <v>-2.4815470288086012</v>
      </c>
      <c r="CI10" s="93">
        <f t="shared" si="8"/>
        <v>-2.5574727536509094</v>
      </c>
      <c r="CJ10" s="93">
        <f t="shared" si="8"/>
        <v>-2.45427399753263</v>
      </c>
      <c r="CK10" s="93">
        <f t="shared" si="8"/>
        <v>-0.8954409908514069</v>
      </c>
      <c r="CL10" s="93">
        <f t="shared" si="8"/>
        <v>-0.8688644307684863</v>
      </c>
      <c r="CM10" s="93">
        <f t="shared" si="8"/>
        <v>-0.9513553672738251</v>
      </c>
      <c r="CN10" s="93">
        <f t="shared" si="8"/>
        <v>-1.081971727140823</v>
      </c>
      <c r="CO10" s="93">
        <f t="shared" si="8"/>
        <v>-1.1732918677876287</v>
      </c>
      <c r="CP10" s="93">
        <f t="shared" si="8"/>
        <v>-1.2741904608807735</v>
      </c>
      <c r="CQ10" s="93">
        <f t="shared" si="8"/>
        <v>-1.3010776233550447</v>
      </c>
      <c r="CR10" s="93">
        <f t="shared" si="8"/>
        <v>-1.3089247442571685</v>
      </c>
      <c r="CS10" s="93">
        <f t="shared" si="8"/>
        <v>-1.2989868399532676</v>
      </c>
      <c r="CT10" s="93">
        <f t="shared" si="8"/>
        <v>-8.446824671158142</v>
      </c>
      <c r="CU10" s="93">
        <f t="shared" si="8"/>
        <v>10.982099694309472</v>
      </c>
    </row>
    <row r="11" spans="1:99" ht="12.75" customHeight="1">
      <c r="A11" s="15"/>
      <c r="B11" s="15"/>
      <c r="C11" s="15" t="s">
        <v>237</v>
      </c>
      <c r="D11" s="15"/>
      <c r="E11" s="15"/>
      <c r="F11" s="93">
        <f>'Public Investment'!C8</f>
        <v>137.7</v>
      </c>
      <c r="G11" s="93">
        <f>'Public Investment'!D8</f>
        <v>137.1022679607862</v>
      </c>
      <c r="H11" s="93">
        <f>'Public Investment'!E8</f>
        <v>0.10715640400236892</v>
      </c>
      <c r="I11" s="93">
        <f>'Public Investment'!F8</f>
        <v>0.11211248605156564</v>
      </c>
      <c r="J11" s="93">
        <f>'Public Investment'!G8</f>
        <v>0.1200216827889022</v>
      </c>
      <c r="K11" s="93">
        <f>'Public Investment'!H8</f>
        <v>0.12196134308488245</v>
      </c>
      <c r="L11" s="93">
        <f>'Public Investment'!I8</f>
        <v>0.12773578785776007</v>
      </c>
      <c r="M11" s="93">
        <f>'Public Investment'!J8</f>
        <v>0.13588175590691298</v>
      </c>
      <c r="N11" s="93">
        <f>'Public Investment'!K8</f>
        <v>0.1451911444262565</v>
      </c>
      <c r="O11" s="93">
        <f>'Public Investment'!L8</f>
        <v>0.15706840396683605</v>
      </c>
      <c r="P11" s="93">
        <f>'Public Investment'!M8</f>
        <v>0.16931381157704462</v>
      </c>
      <c r="Q11" s="93">
        <f>'Public Investment'!N8</f>
        <v>0.1812735553202904</v>
      </c>
      <c r="R11" s="93">
        <f>'Public Investment'!O8</f>
        <v>0.19676063989219122</v>
      </c>
      <c r="S11" s="93">
        <f>'Public Investment'!P8</f>
        <v>0.2125448685463452</v>
      </c>
      <c r="T11" s="93">
        <f>'Public Investment'!Q8</f>
        <v>0.23046516264340025</v>
      </c>
      <c r="U11" s="93">
        <f>'Public Investment'!R8</f>
        <v>0.2490305114267064</v>
      </c>
      <c r="V11" s="93">
        <f>'Public Investment'!S8</f>
        <v>0.25283721165149187</v>
      </c>
      <c r="W11" s="93">
        <f>'Public Investment'!T8</f>
        <v>0.2987907123557485</v>
      </c>
      <c r="X11" s="93">
        <f>'Public Investment'!U8</f>
        <v>0.32237786961281156</v>
      </c>
      <c r="Y11" s="93">
        <f>'Public Investment'!V8</f>
        <v>0.3662124486620998</v>
      </c>
      <c r="Z11" s="93">
        <f>'Public Investment'!W8</f>
        <v>0.4384414606046908</v>
      </c>
      <c r="AA11" s="93">
        <f>'Public Investment'!X8</f>
        <v>0.5327431388791902</v>
      </c>
      <c r="AB11" s="93">
        <f>'Public Investment'!Y8</f>
        <v>0.6785152810747808</v>
      </c>
      <c r="AC11" s="93">
        <f>'Public Investment'!Z8</f>
        <v>0.84139273295058</v>
      </c>
      <c r="AD11" s="93">
        <f>'Public Investment'!AA8</f>
        <v>1.0247788765119352</v>
      </c>
      <c r="AE11" s="93">
        <f>'Public Investment'!AB8</f>
        <v>1.2104287634073512</v>
      </c>
      <c r="AF11" s="93">
        <f>'Public Investment'!AC8</f>
        <v>1.3530531200871154</v>
      </c>
      <c r="AG11" s="93">
        <f>'Public Investment'!AD8</f>
        <v>1.504420757814491</v>
      </c>
      <c r="AH11" s="93">
        <f>'Public Investment'!AE8</f>
        <v>1.6700902579319221</v>
      </c>
      <c r="AI11" s="93">
        <f>'Public Investment'!AF8</f>
        <v>1.7831451103430491</v>
      </c>
      <c r="AJ11" s="93">
        <f>'Public Investment'!AG8</f>
        <v>1.966333278294701</v>
      </c>
      <c r="AK11" s="93">
        <f>'Public Investment'!AH8</f>
        <v>2.0233384222348367</v>
      </c>
      <c r="AL11" s="93">
        <f>'Public Investment'!AI8</f>
        <v>2.18800484188418</v>
      </c>
      <c r="AM11" s="93">
        <f>'Public Investment'!AJ8</f>
        <v>2.4114451499010805</v>
      </c>
      <c r="AN11" s="93">
        <f>'Public Investment'!AK8</f>
        <v>2.6659198235895634</v>
      </c>
      <c r="AO11" s="93">
        <f>'Public Investment'!AL8</f>
        <v>2.834170675663525</v>
      </c>
      <c r="AP11" s="93">
        <f>'Public Investment'!AM8</f>
        <v>2.780613198831868</v>
      </c>
      <c r="AQ11" s="93">
        <f>'Public Investment'!AN8</f>
        <v>2.8071538451915323</v>
      </c>
      <c r="AR11" s="93">
        <f>'Public Investment'!AO8</f>
        <v>2.879993325806848</v>
      </c>
      <c r="AS11" s="93">
        <f>'Public Investment'!AP8</f>
        <v>3.014445107301933</v>
      </c>
      <c r="AT11" s="93">
        <f>'Public Investment'!AQ8</f>
        <v>3.272653511401749</v>
      </c>
      <c r="AU11" s="93">
        <f>'Public Investment'!AR8</f>
        <v>3.3587408097968297</v>
      </c>
      <c r="AV11" s="93">
        <f>'Public Investment'!AS8</f>
        <v>3.401349053461838</v>
      </c>
      <c r="AW11" s="93">
        <f>'Public Investment'!AT8</f>
        <v>3.466318615075688</v>
      </c>
      <c r="AX11" s="93">
        <f>'Public Investment'!AU8</f>
        <v>3.5698867237226706</v>
      </c>
      <c r="AY11" s="93">
        <f>'Public Investment'!AV8</f>
        <v>3.703427430864875</v>
      </c>
      <c r="AZ11" s="93">
        <f>'Public Investment'!AW8</f>
        <v>3.6200302153975032</v>
      </c>
      <c r="BA11" s="93">
        <f>'Public Investment'!AX8</f>
        <v>3.678155456053447</v>
      </c>
      <c r="BB11" s="93">
        <f>'Public Investment'!AY8</f>
        <v>3.688306083013335</v>
      </c>
      <c r="BC11" s="93">
        <f>'Public Investment'!AZ8</f>
        <v>3.5961635750522527</v>
      </c>
      <c r="BD11" s="93">
        <f>'Public Investment'!BA8</f>
        <v>3.6434725894406848</v>
      </c>
      <c r="BE11" s="93">
        <f>'Public Investment'!BB8</f>
        <v>3.524537070572283</v>
      </c>
      <c r="BF11" s="93">
        <f>'Public Investment'!BC8</f>
        <v>3.43984379851153</v>
      </c>
      <c r="BG11" s="93">
        <f>'Public Investment'!BD8</f>
        <v>3.3583929905419376</v>
      </c>
      <c r="BH11" s="93">
        <f>'Public Investment'!BE8</f>
        <v>3.2934618954899757</v>
      </c>
      <c r="BI11" s="93">
        <f>'Public Investment'!BF8</f>
        <v>3.320419887987103</v>
      </c>
      <c r="BJ11" s="93">
        <f>'Public Investment'!BG8</f>
        <v>3.2069913121198264</v>
      </c>
      <c r="BK11" s="93">
        <f>'Public Investment'!BH8</f>
        <v>3.1801177142530586</v>
      </c>
      <c r="BL11" s="93">
        <f>'Public Investment'!BI8</f>
        <v>3.301431702087195</v>
      </c>
      <c r="BM11" s="93">
        <f>'Public Investment'!BJ8</f>
        <v>2.41557639961505</v>
      </c>
      <c r="BN11" s="93">
        <f>'Public Investment'!BK8</f>
        <v>2.332943823787609</v>
      </c>
      <c r="BO11" s="93">
        <f>'Public Investment'!BL8</f>
        <v>2.212808229941077</v>
      </c>
      <c r="BP11" s="93">
        <f>'Public Investment'!BM8</f>
        <v>2.1873620175976902</v>
      </c>
      <c r="BQ11" s="93">
        <f>'Public Investment'!BN8</f>
        <v>1.8259257565013403</v>
      </c>
      <c r="BR11" s="93">
        <f>'Public Investment'!BO8</f>
        <v>1.6075751432771828</v>
      </c>
      <c r="BS11" s="93">
        <f>'Public Investment'!BP8</f>
        <v>1.4690443002846831</v>
      </c>
      <c r="BT11" s="93">
        <f>'Public Investment'!BQ8</f>
        <v>1.3238318271302765</v>
      </c>
      <c r="BU11" s="93">
        <f>'Public Investment'!BR8</f>
        <v>1.2365021598552721</v>
      </c>
      <c r="BV11" s="93">
        <f>'Public Investment'!BS8</f>
        <v>1.1152503528989992</v>
      </c>
      <c r="BW11" s="93">
        <f>'Public Investment'!BT8</f>
        <v>1.0532288884091643</v>
      </c>
      <c r="BX11" s="93">
        <f>'Public Investment'!BU8</f>
        <v>1.0127104125249082</v>
      </c>
      <c r="BY11" s="93">
        <f>'Public Investment'!BV8</f>
        <v>0.8971837244396822</v>
      </c>
      <c r="BZ11" s="93">
        <f>'Public Investment'!BW8</f>
        <v>0.8695666508026233</v>
      </c>
      <c r="CA11" s="93">
        <f>'Public Investment'!BX8</f>
        <v>0.8338492675030488</v>
      </c>
      <c r="CB11" s="93">
        <f>'Public Investment'!BY8</f>
        <v>0.8014376562341767</v>
      </c>
      <c r="CC11" s="93">
        <f>'Public Investment'!BZ8</f>
        <v>0.7920273369912979</v>
      </c>
      <c r="CD11" s="93">
        <f>'Public Investment'!CA8</f>
        <v>0.725873650066181</v>
      </c>
      <c r="CE11" s="93">
        <f>'Public Investment'!CB8</f>
        <v>0.7017996289944125</v>
      </c>
      <c r="CF11" s="93">
        <f>'Public Investment'!CC8</f>
        <v>0.6602702395428016</v>
      </c>
      <c r="CG11" s="93">
        <f>'Public Investment'!CD8</f>
        <v>0.6074876343248389</v>
      </c>
      <c r="CH11" s="93">
        <f>'Public Investment'!CE8</f>
        <v>0.568789747288584</v>
      </c>
      <c r="CI11" s="93">
        <f>'Public Investment'!CF8</f>
        <v>0.5096804491604034</v>
      </c>
      <c r="CJ11" s="93">
        <f>'Public Investment'!CG8</f>
        <v>0.4509247830260921</v>
      </c>
      <c r="CK11" s="93">
        <f>'Public Investment'!CH8</f>
        <v>0.42527872908779685</v>
      </c>
      <c r="CL11" s="93">
        <f>'Public Investment'!CI8</f>
        <v>0.39192756871938594</v>
      </c>
      <c r="CM11" s="93">
        <f>'Public Investment'!CJ8</f>
        <v>0.35817239521063804</v>
      </c>
      <c r="CN11" s="93">
        <f>'Public Investment'!CK8</f>
        <v>0.3006227309987049</v>
      </c>
      <c r="CO11" s="93">
        <f>'Public Investment'!CL8</f>
        <v>0.2793933861707107</v>
      </c>
      <c r="CP11" s="93">
        <f>'Public Investment'!CM8</f>
        <v>0.23875009065190894</v>
      </c>
      <c r="CQ11" s="93">
        <f>'Public Investment'!CN8</f>
        <v>0.21065714176169126</v>
      </c>
      <c r="CR11" s="93">
        <f>'Public Investment'!CO8</f>
        <v>0.186974936152918</v>
      </c>
      <c r="CS11" s="93">
        <f>'Public Investment'!CP8</f>
        <v>0.15909838480224758</v>
      </c>
      <c r="CT11" s="93">
        <f>'Public Investment'!CQ8</f>
        <v>0.6008791141102616</v>
      </c>
      <c r="CU11" s="93">
        <f>'Public Investment'!CR8</f>
        <v>0.5977320392137735</v>
      </c>
    </row>
    <row r="12" spans="1:99" ht="12.75" customHeight="1">
      <c r="A12" s="15"/>
      <c r="B12" s="15"/>
      <c r="C12" s="150" t="s">
        <v>238</v>
      </c>
      <c r="D12" s="150"/>
      <c r="E12" s="150"/>
      <c r="F12" s="94">
        <f>'Public lending'!C8</f>
        <v>529.7</v>
      </c>
      <c r="G12" s="93">
        <f>'Public lending'!D8</f>
        <v>527.4006633175634</v>
      </c>
      <c r="H12" s="93">
        <f>'Public lending'!E8</f>
        <v>0.4122058620192798</v>
      </c>
      <c r="I12" s="93">
        <f>'Public lending'!F8</f>
        <v>0.43127076152152743</v>
      </c>
      <c r="J12" s="93">
        <f>'Public lending'!G8</f>
        <v>0.461695609101536</v>
      </c>
      <c r="K12" s="93">
        <f>'Public lending'!H8</f>
        <v>0.4691570329125798</v>
      </c>
      <c r="L12" s="93">
        <f>'Public lending'!I8</f>
        <v>0.49136998422843514</v>
      </c>
      <c r="M12" s="93">
        <f>'Public lending'!J8</f>
        <v>0.5227056361938404</v>
      </c>
      <c r="N12" s="93">
        <f>'Public lending'!K8</f>
        <v>0.5585166971865511</v>
      </c>
      <c r="O12" s="93">
        <f>'Public lending'!L8</f>
        <v>0.604205763117161</v>
      </c>
      <c r="P12" s="93">
        <f>'Public lending'!M8</f>
        <v>0.6513110093853344</v>
      </c>
      <c r="Q12" s="93">
        <f>'Public lending'!N8</f>
        <v>0.6973173729350606</v>
      </c>
      <c r="R12" s="93">
        <f>'Public lending'!O8</f>
        <v>0.7568925994981388</v>
      </c>
      <c r="S12" s="93">
        <f>'Public lending'!P8</f>
        <v>0.8176108705083447</v>
      </c>
      <c r="T12" s="93">
        <f>'Public lending'!Q8</f>
        <v>0.8865460904299864</v>
      </c>
      <c r="U12" s="93">
        <f>'Public lending'!R8</f>
        <v>0.9579626862943095</v>
      </c>
      <c r="V12" s="93">
        <f>'Public lending'!S8</f>
        <v>0.9726061801873295</v>
      </c>
      <c r="W12" s="93">
        <f>'Public lending'!T8</f>
        <v>1.1493786516691358</v>
      </c>
      <c r="X12" s="93">
        <f>'Public lending'!U8</f>
        <v>1.2401129813646063</v>
      </c>
      <c r="Y12" s="93">
        <f>'Public lending'!V8</f>
        <v>1.4087344521155722</v>
      </c>
      <c r="Z12" s="93">
        <f>'Public lending'!W8</f>
        <v>1.686582728266556</v>
      </c>
      <c r="AA12" s="93">
        <f>'Public lending'!X8</f>
        <v>2.0493394383755055</v>
      </c>
      <c r="AB12" s="93">
        <f>'Public lending'!Y8</f>
        <v>2.6100910993849777</v>
      </c>
      <c r="AC12" s="93">
        <f>'Public lending'!Z8</f>
        <v>3.2366429240662478</v>
      </c>
      <c r="AD12" s="93">
        <f>'Public lending'!AA8</f>
        <v>3.9420869345560794</v>
      </c>
      <c r="AE12" s="93">
        <f>'Public lending'!AB8</f>
        <v>4.6562390412263905</v>
      </c>
      <c r="AF12" s="93">
        <f>'Public lending'!AC8</f>
        <v>5.204881900582027</v>
      </c>
      <c r="AG12" s="93">
        <f>'Public lending'!AD8</f>
        <v>5.787158136632796</v>
      </c>
      <c r="AH12" s="93">
        <f>'Public lending'!AE8</f>
        <v>6.424450324085253</v>
      </c>
      <c r="AI12" s="93">
        <f>'Public lending'!AF8</f>
        <v>6.859346150680561</v>
      </c>
      <c r="AJ12" s="93">
        <f>'Public lending'!AG8</f>
        <v>7.564028594863495</v>
      </c>
      <c r="AK12" s="93">
        <f>'Public lending'!AH8</f>
        <v>7.783314177616508</v>
      </c>
      <c r="AL12" s="93">
        <f>'Public lending'!AI8</f>
        <v>8.416747746884896</v>
      </c>
      <c r="AM12" s="93">
        <f>'Public lending'!AJ8</f>
        <v>9.276270848965886</v>
      </c>
      <c r="AN12" s="93">
        <f>'Public lending'!AK8</f>
        <v>10.255175966270093</v>
      </c>
      <c r="AO12" s="93">
        <f>'Public lending'!AL8</f>
        <v>10.902398016695495</v>
      </c>
      <c r="AP12" s="93">
        <f>'Public lending'!AM8</f>
        <v>10.69637481061177</v>
      </c>
      <c r="AQ12" s="93">
        <f>'Public lending'!AN8</f>
        <v>10.798470528670697</v>
      </c>
      <c r="AR12" s="93">
        <f>'Public lending'!AO8</f>
        <v>11.078667136382627</v>
      </c>
      <c r="AS12" s="93">
        <f>'Public lending'!AP8</f>
        <v>11.595871992286378</v>
      </c>
      <c r="AT12" s="93">
        <f>'Public lending'!AQ8</f>
        <v>12.589139905515664</v>
      </c>
      <c r="AU12" s="93">
        <f>'Public lending'!AR8</f>
        <v>12.920297799196666</v>
      </c>
      <c r="AV12" s="93">
        <f>'Public lending'!AS8</f>
        <v>13.084201841820885</v>
      </c>
      <c r="AW12" s="93">
        <f>'Public lending'!AT8</f>
        <v>13.334124694303501</v>
      </c>
      <c r="AX12" s="93">
        <f>'Public lending'!AU8</f>
        <v>13.732527215366005</v>
      </c>
      <c r="AY12" s="93">
        <f>'Public lending'!AV8</f>
        <v>14.246227379296474</v>
      </c>
      <c r="AZ12" s="93">
        <f>'Public lending'!AW8</f>
        <v>13.92541761144559</v>
      </c>
      <c r="BA12" s="93">
        <f>'Public lending'!AX8</f>
        <v>14.14901194677931</v>
      </c>
      <c r="BB12" s="93">
        <f>'Public lending'!AY8</f>
        <v>14.188059057168946</v>
      </c>
      <c r="BC12" s="93">
        <f>'Public lending'!AZ8</f>
        <v>13.833608175055764</v>
      </c>
      <c r="BD12" s="93">
        <f>'Public lending'!BA8</f>
        <v>14.015594993658178</v>
      </c>
      <c r="BE12" s="93">
        <f>'Public lending'!BB8</f>
        <v>13.558077605534777</v>
      </c>
      <c r="BF12" s="93">
        <f>'Public lending'!BC8</f>
        <v>13.232282208217557</v>
      </c>
      <c r="BG12" s="93">
        <f>'Public lending'!BD8</f>
        <v>12.91895981909996</v>
      </c>
      <c r="BH12" s="93">
        <f>'Public lending'!BE8</f>
        <v>12.669184938569648</v>
      </c>
      <c r="BI12" s="93">
        <f>'Public lending'!BF8</f>
        <v>12.77288609053572</v>
      </c>
      <c r="BJ12" s="93">
        <f>'Public lending'!BG8</f>
        <v>12.336552636382516</v>
      </c>
      <c r="BK12" s="93">
        <f>'Public lending'!BH8</f>
        <v>12.23317613100832</v>
      </c>
      <c r="BL12" s="93">
        <f>'Public lending'!BI8</f>
        <v>12.699842938239561</v>
      </c>
      <c r="BM12" s="93">
        <f>'Public lending'!BJ8</f>
        <v>9.292162809557679</v>
      </c>
      <c r="BN12" s="93">
        <f>'Public lending'!BK8</f>
        <v>8.974294433262866</v>
      </c>
      <c r="BO12" s="93">
        <f>'Public lending'!BL8</f>
        <v>8.51216063471161</v>
      </c>
      <c r="BP12" s="93">
        <f>'Public lending'!BM8</f>
        <v>8.414274950773397</v>
      </c>
      <c r="BQ12" s="93">
        <f>'Public lending'!BN8</f>
        <v>7.023913385757154</v>
      </c>
      <c r="BR12" s="93">
        <f>'Public lending'!BO8</f>
        <v>6.183969160449701</v>
      </c>
      <c r="BS12" s="93">
        <f>'Public lending'!BP8</f>
        <v>5.651073099933164</v>
      </c>
      <c r="BT12" s="93">
        <f>'Public lending'!BQ8</f>
        <v>5.092474356070498</v>
      </c>
      <c r="BU12" s="93">
        <f>'Public lending'!BR8</f>
        <v>4.756537357119374</v>
      </c>
      <c r="BV12" s="93">
        <f>'Public lending'!BS8</f>
        <v>4.290109745320261</v>
      </c>
      <c r="BW12" s="93">
        <f>'Public lending'!BT8</f>
        <v>4.0515275395086014</v>
      </c>
      <c r="BX12" s="93">
        <f>'Public lending'!BU8</f>
        <v>3.8956623494149887</v>
      </c>
      <c r="BY12" s="93">
        <f>'Public lending'!BV8</f>
        <v>3.4512579436143773</v>
      </c>
      <c r="BZ12" s="93">
        <f>'Public lending'!BW8</f>
        <v>3.3450214591877243</v>
      </c>
      <c r="CA12" s="93">
        <f>'Public lending'!BX8</f>
        <v>3.2076249600316995</v>
      </c>
      <c r="CB12" s="93">
        <f>'Public lending'!BY8</f>
        <v>3.0829450000526037</v>
      </c>
      <c r="CC12" s="93">
        <f>'Public lending'!BZ8</f>
        <v>3.0467456819483703</v>
      </c>
      <c r="CD12" s="93">
        <f>'Public lending'!CA8</f>
        <v>2.7922677737113735</v>
      </c>
      <c r="CE12" s="93">
        <f>'Public lending'!CB8</f>
        <v>2.6996605917090806</v>
      </c>
      <c r="CF12" s="93">
        <f>'Public lending'!CC8</f>
        <v>2.5399066513131596</v>
      </c>
      <c r="CG12" s="93">
        <f>'Public lending'!CD8</f>
        <v>2.336864196818208</v>
      </c>
      <c r="CH12" s="93">
        <f>'Public lending'!CE8</f>
        <v>2.188002390259717</v>
      </c>
      <c r="CI12" s="93">
        <f>'Public lending'!CF8</f>
        <v>1.960622613800042</v>
      </c>
      <c r="CJ12" s="93">
        <f>'Public lending'!CG8</f>
        <v>1.7346031776973205</v>
      </c>
      <c r="CK12" s="93">
        <f>'Public lending'!CH8</f>
        <v>1.6359487494394047</v>
      </c>
      <c r="CL12" s="93">
        <f>'Public lending'!CI8</f>
        <v>1.5076545617331791</v>
      </c>
      <c r="CM12" s="93">
        <f>'Public lending'!CJ8</f>
        <v>1.3778062290709876</v>
      </c>
      <c r="CN12" s="93">
        <f>'Public lending'!CK8</f>
        <v>1.156426002977589</v>
      </c>
      <c r="CO12" s="93">
        <f>'Public lending'!CL8</f>
        <v>1.0747616314787618</v>
      </c>
      <c r="CP12" s="93">
        <f>'Public lending'!CM8</f>
        <v>0.9184162891671473</v>
      </c>
      <c r="CQ12" s="93">
        <f>'Public lending'!CN8</f>
        <v>0.8103492228842983</v>
      </c>
      <c r="CR12" s="93">
        <f>'Public lending'!CO8</f>
        <v>0.7192492641989882</v>
      </c>
      <c r="CS12" s="93">
        <f>'Public lending'!CP8</f>
        <v>0.6120146291194667</v>
      </c>
      <c r="CT12" s="93">
        <f>'Public lending'!CQ8</f>
        <v>2.3114427505025827</v>
      </c>
      <c r="CU12" s="93">
        <f>'Public lending'!CR8</f>
        <v>2.2993366824367167</v>
      </c>
    </row>
    <row r="13" spans="1:99" ht="12.75" customHeight="1">
      <c r="A13" s="15"/>
      <c r="B13" s="15"/>
      <c r="C13" s="15" t="s">
        <v>192</v>
      </c>
      <c r="D13" s="59"/>
      <c r="E13" s="59"/>
      <c r="F13" s="93">
        <f>'Public Bequests'!F6</f>
        <v>5.102585021177219E-13</v>
      </c>
      <c r="G13" s="93">
        <f>'Public Bequests'!G6</f>
        <v>-8.085030972658341</v>
      </c>
      <c r="H13" s="93">
        <f>'Public Bequests'!H6</f>
        <v>9.024152345143666</v>
      </c>
      <c r="I13" s="93">
        <f>'Public Bequests'!I6</f>
        <v>0.3956759611344788</v>
      </c>
      <c r="J13" s="93">
        <f>'Public Bequests'!J6</f>
        <v>0.4332263630149299</v>
      </c>
      <c r="K13" s="93">
        <f>'Public Bequests'!K6</f>
        <v>0.45088893436016225</v>
      </c>
      <c r="L13" s="93">
        <f>'Public Bequests'!L6</f>
        <v>0.5024956476983524</v>
      </c>
      <c r="M13" s="93">
        <f>'Public Bequests'!M6</f>
        <v>0.552041578621112</v>
      </c>
      <c r="N13" s="93">
        <f>'Public Bequests'!N6</f>
        <v>0.5930221760811724</v>
      </c>
      <c r="O13" s="93">
        <f>'Public Bequests'!O6</f>
        <v>0.6129765075252191</v>
      </c>
      <c r="P13" s="93">
        <f>'Public Bequests'!P6</f>
        <v>0.6789728387005836</v>
      </c>
      <c r="Q13" s="93">
        <f>'Public Bequests'!Q6</f>
        <v>0.7377918081355535</v>
      </c>
      <c r="R13" s="93">
        <f>'Public Bequests'!R6</f>
        <v>0.8251704251701124</v>
      </c>
      <c r="S13" s="93">
        <f>'Public Bequests'!S6</f>
        <v>0.8678731411589389</v>
      </c>
      <c r="T13" s="93">
        <f>'Public Bequests'!T6</f>
        <v>1.0294923766020991</v>
      </c>
      <c r="U13" s="93">
        <f>'Public Bequests'!U6</f>
        <v>1.0026592189290036</v>
      </c>
      <c r="V13" s="93">
        <f>'Public Bequests'!V6</f>
        <v>0.902400202320702</v>
      </c>
      <c r="W13" s="93">
        <f>'Public Bequests'!W6</f>
        <v>3.9962301490331544</v>
      </c>
      <c r="X13" s="93">
        <f>'Public Bequests'!X6</f>
        <v>2.032036096506272</v>
      </c>
      <c r="Y13" s="93">
        <f>'Public Bequests'!Y6</f>
        <v>3.3169906623444074</v>
      </c>
      <c r="Z13" s="93">
        <f>'Public Bequests'!Z6</f>
        <v>5.6569474379351385</v>
      </c>
      <c r="AA13" s="93">
        <f>'Public Bequests'!AA6</f>
        <v>8.312597505506542</v>
      </c>
      <c r="AB13" s="93">
        <f>'Public Bequests'!AB6</f>
        <v>11.152691415996404</v>
      </c>
      <c r="AC13" s="93">
        <f>'Public Bequests'!AC6</f>
        <v>12.836026618508702</v>
      </c>
      <c r="AD13" s="93">
        <f>'Public Bequests'!AD6</f>
        <v>14.270072954820417</v>
      </c>
      <c r="AE13" s="93">
        <f>'Public Bequests'!AE6</f>
        <v>15.390170270454476</v>
      </c>
      <c r="AF13" s="93">
        <f>'Public Bequests'!AF6</f>
        <v>16.48481147199728</v>
      </c>
      <c r="AG13" s="93">
        <f>'Public Bequests'!AG6</f>
        <v>15.64766225120566</v>
      </c>
      <c r="AH13" s="93">
        <f>'Public Bequests'!AH6</f>
        <v>15.077121325545226</v>
      </c>
      <c r="AI13" s="93">
        <f>'Public Bequests'!AI6</f>
        <v>12.493101325415775</v>
      </c>
      <c r="AJ13" s="93">
        <f>'Public Bequests'!AJ6</f>
        <v>10.104861653900183</v>
      </c>
      <c r="AK13" s="93">
        <f>'Public Bequests'!AK6</f>
        <v>8.609047358535802</v>
      </c>
      <c r="AL13" s="93">
        <f>'Public Bequests'!AL6</f>
        <v>8.444526893787252</v>
      </c>
      <c r="AM13" s="93">
        <f>'Public Bequests'!AM6</f>
        <v>8.302647312549615</v>
      </c>
      <c r="AN13" s="93">
        <f>'Public Bequests'!AN6</f>
        <v>7.880150428305591</v>
      </c>
      <c r="AO13" s="93">
        <f>'Public Bequests'!AO6</f>
        <v>7.413907566880126</v>
      </c>
      <c r="AP13" s="93">
        <f>'Public Bequests'!AP6</f>
        <v>6.566101773100021</v>
      </c>
      <c r="AQ13" s="93">
        <f>'Public Bequests'!AQ6</f>
        <v>4.193281762593056</v>
      </c>
      <c r="AR13" s="93">
        <f>'Public Bequests'!AR6</f>
        <v>2.9866685932599726</v>
      </c>
      <c r="AS13" s="93">
        <f>'Public Bequests'!AS6</f>
        <v>1.5809514339734279</v>
      </c>
      <c r="AT13" s="93">
        <f>'Public Bequests'!AT6</f>
        <v>1.0069715422163061</v>
      </c>
      <c r="AU13" s="93">
        <f>'Public Bequests'!AU6</f>
        <v>-0.595184937222506</v>
      </c>
      <c r="AV13" s="93">
        <f>'Public Bequests'!AV6</f>
        <v>0.8414242970233031</v>
      </c>
      <c r="AW13" s="93">
        <f>'Public Bequests'!AW6</f>
        <v>0.7401232278949287</v>
      </c>
      <c r="AX13" s="93">
        <f>'Public Bequests'!AX6</f>
        <v>1.6378173537223837</v>
      </c>
      <c r="AY13" s="93">
        <f>'Public Bequests'!AY6</f>
        <v>1.498820988732756</v>
      </c>
      <c r="AZ13" s="93">
        <f>'Public Bequests'!AZ6</f>
        <v>1.3226362658395159</v>
      </c>
      <c r="BA13" s="93">
        <f>'Public Bequests'!BA6</f>
        <v>0.2184301055050335</v>
      </c>
      <c r="BB13" s="93">
        <f>'Public Bequests'!BB6</f>
        <v>-0.23342893317000535</v>
      </c>
      <c r="BC13" s="93">
        <f>'Public Bequests'!BC6</f>
        <v>-0.3985370149808156</v>
      </c>
      <c r="BD13" s="93">
        <f>'Public Bequests'!BD6</f>
        <v>-2.2471494956384577</v>
      </c>
      <c r="BE13" s="93">
        <f>'Public Bequests'!BE6</f>
        <v>-1.5710119540590708</v>
      </c>
      <c r="BF13" s="93">
        <f>'Public Bequests'!BF6</f>
        <v>-2.1970881693042745</v>
      </c>
      <c r="BG13" s="93">
        <f>'Public Bequests'!BG6</f>
        <v>-2.147767612969302</v>
      </c>
      <c r="BH13" s="93">
        <f>'Public Bequests'!BH6</f>
        <v>-3.0846962519102727</v>
      </c>
      <c r="BI13" s="93">
        <f>'Public Bequests'!BI6</f>
        <v>-1.8595696789738247</v>
      </c>
      <c r="BJ13" s="93">
        <f>'Public Bequests'!BJ6</f>
        <v>-3.8615270988130446</v>
      </c>
      <c r="BK13" s="93">
        <f>'Public Bequests'!BK6</f>
        <v>-4.977481933994743</v>
      </c>
      <c r="BL13" s="93">
        <f>'Public Bequests'!BL6</f>
        <v>-8.370993919509997</v>
      </c>
      <c r="BM13" s="93">
        <f>'Public Bequests'!BM6</f>
        <v>-8.559239273474567</v>
      </c>
      <c r="BN13" s="93">
        <f>'Public Bequests'!BN6</f>
        <v>-10.5074673642705</v>
      </c>
      <c r="BO13" s="93">
        <f>'Public Bequests'!BO6</f>
        <v>-11.220926493266004</v>
      </c>
      <c r="BP13" s="93">
        <f>'Public Bequests'!BP6</f>
        <v>-12.65854593556956</v>
      </c>
      <c r="BQ13" s="93">
        <f>'Public Bequests'!BQ6</f>
        <v>-12.672860642060424</v>
      </c>
      <c r="BR13" s="93">
        <f>'Public Bequests'!BR6</f>
        <v>-10.832004183014856</v>
      </c>
      <c r="BS13" s="93">
        <f>'Public Bequests'!BS6</f>
        <v>-11.211187997894413</v>
      </c>
      <c r="BT13" s="93">
        <f>'Public Bequests'!BT6</f>
        <v>-9.198125843538637</v>
      </c>
      <c r="BU13" s="93">
        <f>'Public Bequests'!BU6</f>
        <v>-8.129255685863667</v>
      </c>
      <c r="BV13" s="93">
        <f>'Public Bequests'!BV6</f>
        <v>-6.941829381657737</v>
      </c>
      <c r="BW13" s="93">
        <f>'Public Bequests'!BW6</f>
        <v>-6.145134023533473</v>
      </c>
      <c r="BX13" s="93">
        <f>'Public Bequests'!BX6</f>
        <v>-6.1533499738860575</v>
      </c>
      <c r="BY13" s="93">
        <f>'Public Bequests'!BY6</f>
        <v>-5.164030297971793</v>
      </c>
      <c r="BZ13" s="93">
        <f>'Public Bequests'!BZ6</f>
        <v>-4.956197947393026</v>
      </c>
      <c r="CA13" s="93">
        <f>'Public Bequests'!CA6</f>
        <v>-4.761724416833886</v>
      </c>
      <c r="CB13" s="93">
        <f>'Public Bequests'!CB6</f>
        <v>-4.6826748102278914</v>
      </c>
      <c r="CC13" s="93">
        <f>'Public Bequests'!CC6</f>
        <v>-4.381851935842469</v>
      </c>
      <c r="CD13" s="93">
        <f>'Public Bequests'!CD6</f>
        <v>-4.486863472436593</v>
      </c>
      <c r="CE13" s="93">
        <f>'Public Bequests'!CE6</f>
        <v>-4.3894504795512965</v>
      </c>
      <c r="CF13" s="93">
        <f>'Public Bequests'!CF6</f>
        <v>-4.510502944559981</v>
      </c>
      <c r="CG13" s="93">
        <f>'Public Bequests'!CG6</f>
        <v>-4.8183689640605785</v>
      </c>
      <c r="CH13" s="93">
        <f>'Public Bequests'!CH6</f>
        <v>-5.238339166356902</v>
      </c>
      <c r="CI13" s="93">
        <f>'Public Bequests'!CI6</f>
        <v>-5.027775816611355</v>
      </c>
      <c r="CJ13" s="93">
        <f>'Public Bequests'!CJ6</f>
        <v>-4.639801958256043</v>
      </c>
      <c r="CK13" s="93">
        <f>'Public Bequests'!CK6</f>
        <v>-2.9566684693786085</v>
      </c>
      <c r="CL13" s="93">
        <f>'Public Bequests'!CL6</f>
        <v>-2.7684465612210514</v>
      </c>
      <c r="CM13" s="93">
        <f>'Public Bequests'!CM6</f>
        <v>-2.687333991555451</v>
      </c>
      <c r="CN13" s="93">
        <f>'Public Bequests'!CN6</f>
        <v>-2.5390204611171168</v>
      </c>
      <c r="CO13" s="93">
        <f>'Public Bequests'!CO6</f>
        <v>-2.5274468854371013</v>
      </c>
      <c r="CP13" s="93">
        <f>'Public Bequests'!CP6</f>
        <v>-2.43135684069983</v>
      </c>
      <c r="CQ13" s="93">
        <f>'Public Bequests'!CQ6</f>
        <v>-2.3220839880010344</v>
      </c>
      <c r="CR13" s="93">
        <f>'Public Bequests'!CR6</f>
        <v>-2.2151489446090746</v>
      </c>
      <c r="CS13" s="93">
        <f>'Public Bequests'!CS6</f>
        <v>-2.0700998538749817</v>
      </c>
      <c r="CT13" s="93">
        <f>'Public Bequests'!CT6</f>
        <v>-11.359146535770986</v>
      </c>
      <c r="CU13" s="93">
        <f>'Public Bequests'!CU6</f>
        <v>8.08503097265898</v>
      </c>
    </row>
    <row r="14" spans="1:99" ht="6.75" customHeight="1">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row>
    <row r="15" spans="1:99" ht="12.75">
      <c r="A15" s="86" t="s">
        <v>239</v>
      </c>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row>
    <row r="16" spans="1:99" ht="6" customHeight="1">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row>
    <row r="17" spans="1:99" ht="12.75">
      <c r="A17" s="88"/>
      <c r="B17" s="68"/>
      <c r="C17" s="68"/>
      <c r="D17" s="68"/>
      <c r="E17" s="68"/>
      <c r="F17" s="149" t="s">
        <v>39</v>
      </c>
      <c r="G17" s="151" t="s">
        <v>164</v>
      </c>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51"/>
      <c r="BW17" s="151"/>
      <c r="BX17" s="151"/>
      <c r="BY17" s="151"/>
      <c r="BZ17" s="151"/>
      <c r="CA17" s="151"/>
      <c r="CB17" s="151"/>
      <c r="CC17" s="151"/>
      <c r="CD17" s="151"/>
      <c r="CE17" s="151"/>
      <c r="CF17" s="151"/>
      <c r="CG17" s="151"/>
      <c r="CH17" s="151"/>
      <c r="CI17" s="151"/>
      <c r="CJ17" s="151"/>
      <c r="CK17" s="151"/>
      <c r="CL17" s="151"/>
      <c r="CM17" s="151"/>
      <c r="CN17" s="151"/>
      <c r="CO17" s="151"/>
      <c r="CP17" s="151"/>
      <c r="CQ17" s="151"/>
      <c r="CR17" s="151"/>
      <c r="CS17" s="151"/>
      <c r="CT17" s="151"/>
      <c r="CU17" s="149" t="s">
        <v>232</v>
      </c>
    </row>
    <row r="18" spans="1:99" ht="12.75">
      <c r="A18" s="92"/>
      <c r="B18" s="16"/>
      <c r="C18" s="16"/>
      <c r="D18" s="16"/>
      <c r="E18" s="16"/>
      <c r="F18" s="149"/>
      <c r="G18" s="50" t="s">
        <v>39</v>
      </c>
      <c r="H18" s="41">
        <v>0</v>
      </c>
      <c r="I18" s="41">
        <v>1</v>
      </c>
      <c r="J18" s="41">
        <v>2</v>
      </c>
      <c r="K18" s="41">
        <v>3</v>
      </c>
      <c r="L18" s="41">
        <v>4</v>
      </c>
      <c r="M18" s="41">
        <v>5</v>
      </c>
      <c r="N18" s="41">
        <v>6</v>
      </c>
      <c r="O18" s="41">
        <v>7</v>
      </c>
      <c r="P18" s="41">
        <v>8</v>
      </c>
      <c r="Q18" s="41">
        <v>9</v>
      </c>
      <c r="R18" s="41">
        <v>10</v>
      </c>
      <c r="S18" s="41">
        <v>11</v>
      </c>
      <c r="T18" s="41">
        <v>12</v>
      </c>
      <c r="U18" s="41">
        <v>13</v>
      </c>
      <c r="V18" s="41">
        <v>14</v>
      </c>
      <c r="W18" s="41">
        <v>15</v>
      </c>
      <c r="X18" s="41">
        <v>16</v>
      </c>
      <c r="Y18" s="41">
        <v>17</v>
      </c>
      <c r="Z18" s="41">
        <v>18</v>
      </c>
      <c r="AA18" s="41">
        <v>19</v>
      </c>
      <c r="AB18" s="41">
        <v>20</v>
      </c>
      <c r="AC18" s="41">
        <v>21</v>
      </c>
      <c r="AD18" s="41">
        <v>22</v>
      </c>
      <c r="AE18" s="41">
        <v>23</v>
      </c>
      <c r="AF18" s="41">
        <v>24</v>
      </c>
      <c r="AG18" s="41">
        <v>25</v>
      </c>
      <c r="AH18" s="41">
        <v>26</v>
      </c>
      <c r="AI18" s="41">
        <v>27</v>
      </c>
      <c r="AJ18" s="41">
        <v>28</v>
      </c>
      <c r="AK18" s="41">
        <v>29</v>
      </c>
      <c r="AL18" s="41">
        <v>30</v>
      </c>
      <c r="AM18" s="41">
        <v>31</v>
      </c>
      <c r="AN18" s="41">
        <v>32</v>
      </c>
      <c r="AO18" s="41">
        <v>33</v>
      </c>
      <c r="AP18" s="41">
        <v>34</v>
      </c>
      <c r="AQ18" s="41">
        <v>35</v>
      </c>
      <c r="AR18" s="41">
        <v>36</v>
      </c>
      <c r="AS18" s="41">
        <v>37</v>
      </c>
      <c r="AT18" s="41">
        <v>38</v>
      </c>
      <c r="AU18" s="41">
        <v>39</v>
      </c>
      <c r="AV18" s="41">
        <v>40</v>
      </c>
      <c r="AW18" s="41">
        <v>41</v>
      </c>
      <c r="AX18" s="41">
        <v>42</v>
      </c>
      <c r="AY18" s="41">
        <v>43</v>
      </c>
      <c r="AZ18" s="41">
        <v>44</v>
      </c>
      <c r="BA18" s="41">
        <v>45</v>
      </c>
      <c r="BB18" s="41">
        <v>46</v>
      </c>
      <c r="BC18" s="41">
        <v>47</v>
      </c>
      <c r="BD18" s="41">
        <v>48</v>
      </c>
      <c r="BE18" s="41">
        <v>49</v>
      </c>
      <c r="BF18" s="41">
        <v>50</v>
      </c>
      <c r="BG18" s="41">
        <v>51</v>
      </c>
      <c r="BH18" s="41">
        <v>52</v>
      </c>
      <c r="BI18" s="41">
        <v>53</v>
      </c>
      <c r="BJ18" s="41">
        <v>54</v>
      </c>
      <c r="BK18" s="41">
        <v>55</v>
      </c>
      <c r="BL18" s="41">
        <v>56</v>
      </c>
      <c r="BM18" s="41">
        <v>57</v>
      </c>
      <c r="BN18" s="41">
        <v>58</v>
      </c>
      <c r="BO18" s="41">
        <v>59</v>
      </c>
      <c r="BP18" s="41">
        <v>60</v>
      </c>
      <c r="BQ18" s="41">
        <v>61</v>
      </c>
      <c r="BR18" s="41">
        <v>62</v>
      </c>
      <c r="BS18" s="41">
        <v>63</v>
      </c>
      <c r="BT18" s="41">
        <v>64</v>
      </c>
      <c r="BU18" s="41">
        <v>65</v>
      </c>
      <c r="BV18" s="41">
        <v>66</v>
      </c>
      <c r="BW18" s="41">
        <v>67</v>
      </c>
      <c r="BX18" s="41">
        <v>68</v>
      </c>
      <c r="BY18" s="41">
        <v>69</v>
      </c>
      <c r="BZ18" s="41">
        <v>70</v>
      </c>
      <c r="CA18" s="41">
        <v>71</v>
      </c>
      <c r="CB18" s="41">
        <v>72</v>
      </c>
      <c r="CC18" s="41">
        <v>73</v>
      </c>
      <c r="CD18" s="41">
        <v>74</v>
      </c>
      <c r="CE18" s="41">
        <v>75</v>
      </c>
      <c r="CF18" s="41">
        <v>76</v>
      </c>
      <c r="CG18" s="41">
        <v>77</v>
      </c>
      <c r="CH18" s="41">
        <v>78</v>
      </c>
      <c r="CI18" s="41">
        <v>79</v>
      </c>
      <c r="CJ18" s="41">
        <v>80</v>
      </c>
      <c r="CK18" s="41">
        <v>81</v>
      </c>
      <c r="CL18" s="41">
        <v>82</v>
      </c>
      <c r="CM18" s="41">
        <v>83</v>
      </c>
      <c r="CN18" s="41">
        <v>84</v>
      </c>
      <c r="CO18" s="41">
        <v>85</v>
      </c>
      <c r="CP18" s="41">
        <v>86</v>
      </c>
      <c r="CQ18" s="41">
        <v>87</v>
      </c>
      <c r="CR18" s="41">
        <v>88</v>
      </c>
      <c r="CS18" s="41">
        <v>89</v>
      </c>
      <c r="CT18" s="41" t="s">
        <v>165</v>
      </c>
      <c r="CU18" s="149"/>
    </row>
    <row r="19" spans="1:7" ht="6.75" customHeight="1">
      <c r="A19" s="15"/>
      <c r="B19" s="15"/>
      <c r="C19" s="15"/>
      <c r="D19" s="15"/>
      <c r="E19" s="15"/>
      <c r="F19" s="15"/>
      <c r="G19" s="15"/>
    </row>
    <row r="20" spans="1:101" ht="12.75" customHeight="1">
      <c r="A20" s="15" t="s">
        <v>174</v>
      </c>
      <c r="B20" s="15"/>
      <c r="C20" s="15"/>
      <c r="D20" s="15"/>
      <c r="E20" s="15"/>
      <c r="F20" s="15"/>
      <c r="G20" s="15"/>
      <c r="H20" s="95">
        <f>H6/'Age Profiles'!C$4*('Macro Controls'!$D$5/'Macro Controls'!$D$20)</f>
        <v>-2410.9970271933184</v>
      </c>
      <c r="I20" s="95">
        <f>I6/'Age Profiles'!D$4*('Macro Controls'!$D$5/'Macro Controls'!$D$20)</f>
        <v>-281.64194899596134</v>
      </c>
      <c r="J20" s="95">
        <f>J6/'Age Profiles'!E$4*('Macro Controls'!$D$5/'Macro Controls'!$D$20)</f>
        <v>-300.1495289950605</v>
      </c>
      <c r="K20" s="95">
        <f>K6/'Age Profiles'!F$4*('Macro Controls'!$D$5/'Macro Controls'!$D$20)</f>
        <v>-320.17223769744265</v>
      </c>
      <c r="L20" s="95">
        <f>L6/'Age Profiles'!G$4*('Macro Controls'!$D$5/'Macro Controls'!$D$20)</f>
        <v>-347.2412682874462</v>
      </c>
      <c r="M20" s="95">
        <f>M6/'Age Profiles'!H$4*('Macro Controls'!$D$5/'Macro Controls'!$D$20)</f>
        <v>-372.9260609614142</v>
      </c>
      <c r="N20" s="95">
        <f>N6/'Age Profiles'!I$4*('Macro Controls'!$D$5/'Macro Controls'!$D$20)</f>
        <v>-396.4502245291228</v>
      </c>
      <c r="O20" s="95">
        <f>O6/'Age Profiles'!J$4*('Macro Controls'!$D$5/'Macro Controls'!$D$20)</f>
        <v>-412.52219380761795</v>
      </c>
      <c r="P20" s="95">
        <f>P6/'Age Profiles'!K$4*('Macro Controls'!$D$5/'Macro Controls'!$D$20)</f>
        <v>-441.94802885314374</v>
      </c>
      <c r="Q20" s="95">
        <f>Q6/'Age Profiles'!L$4*('Macro Controls'!$D$5/'Macro Controls'!$D$20)</f>
        <v>-471.74784196821213</v>
      </c>
      <c r="R20" s="95">
        <f>R6/'Age Profiles'!M$4*('Macro Controls'!$D$5/'Macro Controls'!$D$20)</f>
        <v>-507.43604476864164</v>
      </c>
      <c r="S20" s="95">
        <f>S6/'Age Profiles'!N$4*('Macro Controls'!$D$5/'Macro Controls'!$D$20)</f>
        <v>-533.2462030900657</v>
      </c>
      <c r="T20" s="95">
        <f>T6/'Age Profiles'!O$4*('Macro Controls'!$D$5/'Macro Controls'!$D$20)</f>
        <v>-589.67059692471</v>
      </c>
      <c r="U20" s="95">
        <f>U6/'Age Profiles'!P$4*('Macro Controls'!$D$5/'Macro Controls'!$D$20)</f>
        <v>-600.7568899394481</v>
      </c>
      <c r="V20" s="95">
        <f>V6/'Age Profiles'!Q$4*('Macro Controls'!$D$5/'Macro Controls'!$D$20)</f>
        <v>-606.3749727377462</v>
      </c>
      <c r="W20" s="95">
        <f>W6/'Age Profiles'!R$4*('Macro Controls'!$D$5/'Macro Controls'!$D$20)</f>
        <v>-1438.025764302235</v>
      </c>
      <c r="X20" s="95">
        <f>X6/'Age Profiles'!S$4*('Macro Controls'!$D$5/'Macro Controls'!$D$20)</f>
        <v>-1010.9818939496603</v>
      </c>
      <c r="Y20" s="95">
        <f>Y6/'Age Profiles'!T$4*('Macro Controls'!$D$5/'Macro Controls'!$D$20)</f>
        <v>-1388.991003748701</v>
      </c>
      <c r="Z20" s="95">
        <f>Z6/'Age Profiles'!U$4*('Macro Controls'!$D$5/'Macro Controls'!$D$20)</f>
        <v>-2062.0767443299032</v>
      </c>
      <c r="AA20" s="95">
        <f>AA6/'Age Profiles'!V$4*('Macro Controls'!$D$5/'Macro Controls'!$D$20)</f>
        <v>-2902.994369847056</v>
      </c>
      <c r="AB20" s="95">
        <f>AB6/'Age Profiles'!W$4*('Macro Controls'!$D$5/'Macro Controls'!$D$20)</f>
        <v>-3763.7953963437203</v>
      </c>
      <c r="AC20" s="95">
        <f>AC6/'Age Profiles'!X$4*('Macro Controls'!$D$5/'Macro Controls'!$D$20)</f>
        <v>-4381.554830550008</v>
      </c>
      <c r="AD20" s="95">
        <f>AD6/'Age Profiles'!Y$4*('Macro Controls'!$D$5/'Macro Controls'!$D$20)</f>
        <v>-4952.229418189345</v>
      </c>
      <c r="AE20" s="95">
        <f>AE6/'Age Profiles'!Z$4*('Macro Controls'!$D$5/'Macro Controls'!$D$20)</f>
        <v>-5512.764914623716</v>
      </c>
      <c r="AF20" s="95">
        <f>AF6/'Age Profiles'!AA$4*('Macro Controls'!$D$5/'Macro Controls'!$D$20)</f>
        <v>-6293.1207039606625</v>
      </c>
      <c r="AG20" s="95">
        <f>AG6/'Age Profiles'!AB$4*('Macro Controls'!$D$5/'Macro Controls'!$D$20)</f>
        <v>-6518.027424644079</v>
      </c>
      <c r="AH20" s="95">
        <f>AH6/'Age Profiles'!AC$4*('Macro Controls'!$D$5/'Macro Controls'!$D$20)</f>
        <v>-6734.038423835335</v>
      </c>
      <c r="AI20" s="95">
        <f>AI6/'Age Profiles'!AD$4*('Macro Controls'!$D$5/'Macro Controls'!$D$20)</f>
        <v>-6413.23977240122</v>
      </c>
      <c r="AJ20" s="95">
        <f>AJ6/'Age Profiles'!AE$4*('Macro Controls'!$D$5/'Macro Controls'!$D$20)</f>
        <v>-5912.299080906818</v>
      </c>
      <c r="AK20" s="95">
        <f>AK6/'Age Profiles'!AF$4*('Macro Controls'!$D$5/'Macro Controls'!$D$20)</f>
        <v>-5780.777545192384</v>
      </c>
      <c r="AL20" s="95">
        <f>AL6/'Age Profiles'!AG$4*('Macro Controls'!$D$5/'Macro Controls'!$D$20)</f>
        <v>-5865.650122790024</v>
      </c>
      <c r="AM20" s="95">
        <f>AM6/'Age Profiles'!AH$4*('Macro Controls'!$D$5/'Macro Controls'!$D$20)</f>
        <v>-5907.795098627862</v>
      </c>
      <c r="AN20" s="95">
        <f>AN6/'Age Profiles'!AI$4*('Macro Controls'!$D$5/'Macro Controls'!$D$20)</f>
        <v>-5870.28606403938</v>
      </c>
      <c r="AO20" s="95">
        <f>AO6/'Age Profiles'!AJ$4*('Macro Controls'!$D$5/'Macro Controls'!$D$20)</f>
        <v>-5894.585681208698</v>
      </c>
      <c r="AP20" s="95">
        <f>AP6/'Age Profiles'!AK$4*('Macro Controls'!$D$5/'Macro Controls'!$D$20)</f>
        <v>-5949.798775034153</v>
      </c>
      <c r="AQ20" s="95">
        <f>AQ6/'Age Profiles'!AL$4*('Macro Controls'!$D$5/'Macro Controls'!$D$20)</f>
        <v>-5514.488310703383</v>
      </c>
      <c r="AR20" s="95">
        <f>AR6/'Age Profiles'!AM$4*('Macro Controls'!$D$5/'Macro Controls'!$D$20)</f>
        <v>-5314.262506007772</v>
      </c>
      <c r="AS20" s="95">
        <f>AS6/'Age Profiles'!AN$4*('Macro Controls'!$D$5/'Macro Controls'!$D$20)</f>
        <v>-5033.808778062451</v>
      </c>
      <c r="AT20" s="95">
        <f>AT6/'Age Profiles'!AO$4*('Macro Controls'!$D$5/'Macro Controls'!$D$20)</f>
        <v>-4951.311683110523</v>
      </c>
      <c r="AU20" s="95">
        <f>AU6/'Age Profiles'!AP$4*('Macro Controls'!$D$5/'Macro Controls'!$D$20)</f>
        <v>-4643.053809669724</v>
      </c>
      <c r="AV20" s="95">
        <f>AV6/'Age Profiles'!AQ$4*('Macro Controls'!$D$5/'Macro Controls'!$D$20)</f>
        <v>-5029.6462526762125</v>
      </c>
      <c r="AW20" s="95">
        <f>AW6/'Age Profiles'!AR$4*('Macro Controls'!$D$5/'Macro Controls'!$D$20)</f>
        <v>-5080.337710422617</v>
      </c>
      <c r="AX20" s="95">
        <f>AX6/'Age Profiles'!AS$4*('Macro Controls'!$D$5/'Macro Controls'!$D$20)</f>
        <v>-5365.1862269160865</v>
      </c>
      <c r="AY20" s="95">
        <f>AY6/'Age Profiles'!AT$4*('Macro Controls'!$D$5/'Macro Controls'!$D$20)</f>
        <v>-5423.1273388351465</v>
      </c>
      <c r="AZ20" s="95">
        <f>AZ6/'Age Profiles'!AU$4*('Macro Controls'!$D$5/'Macro Controls'!$D$20)</f>
        <v>-5491.720097412898</v>
      </c>
      <c r="BA20" s="95">
        <f>BA6/'Age Profiles'!AV$4*('Macro Controls'!$D$5/'Macro Controls'!$D$20)</f>
        <v>-5325.75726705782</v>
      </c>
      <c r="BB20" s="95">
        <f>BB6/'Age Profiles'!AW$4*('Macro Controls'!$D$5/'Macro Controls'!$D$20)</f>
        <v>-5299.849525788078</v>
      </c>
      <c r="BC20" s="95">
        <f>BC6/'Age Profiles'!AX$4*('Macro Controls'!$D$5/'Macro Controls'!$D$20)</f>
        <v>-5333.515230000671</v>
      </c>
      <c r="BD20" s="95">
        <f>BD6/'Age Profiles'!AY$4*('Macro Controls'!$D$5/'Macro Controls'!$D$20)</f>
        <v>-4952.013024150821</v>
      </c>
      <c r="BE20" s="95">
        <f>BE6/'Age Profiles'!AZ$4*('Macro Controls'!$D$5/'Macro Controls'!$D$20)</f>
        <v>-5150.307913354353</v>
      </c>
      <c r="BF20" s="95">
        <f>BF6/'Age Profiles'!BA$4*('Macro Controls'!$D$5/'Macro Controls'!$D$20)</f>
        <v>-5028.756883970032</v>
      </c>
      <c r="BG20" s="95">
        <f>BG6/'Age Profiles'!BB$4*('Macro Controls'!$D$5/'Macro Controls'!$D$20)</f>
        <v>-5073.526685766775</v>
      </c>
      <c r="BH20" s="95">
        <f>BH6/'Age Profiles'!BC$4*('Macro Controls'!$D$5/'Macro Controls'!$D$20)</f>
        <v>-4846.0587135684245</v>
      </c>
      <c r="BI20" s="95">
        <f>BI6/'Age Profiles'!BD$4*('Macro Controls'!$D$5/'Macro Controls'!$D$20)</f>
        <v>-5233.221187225175</v>
      </c>
      <c r="BJ20" s="95">
        <f>BJ6/'Age Profiles'!BE$4*('Macro Controls'!$D$5/'Macro Controls'!$D$20)</f>
        <v>-4683.903383037346</v>
      </c>
      <c r="BK20" s="95">
        <f>BK6/'Age Profiles'!BF$4*('Macro Controls'!$D$5/'Macro Controls'!$D$20)</f>
        <v>-4365.280360599627</v>
      </c>
      <c r="BL20" s="95">
        <f>BL6/'Age Profiles'!BG$4*('Macro Controls'!$D$5/'Macro Controls'!$D$20)</f>
        <v>-3471.8062835743453</v>
      </c>
      <c r="BM20" s="95">
        <f>BM6/'Age Profiles'!BH$4*('Macro Controls'!$D$5/'Macro Controls'!$D$20)</f>
        <v>-2534.4570466141677</v>
      </c>
      <c r="BN20" s="95">
        <f>BN6/'Age Profiles'!BI$4*('Macro Controls'!$D$5/'Macro Controls'!$D$20)</f>
        <v>-1656.6414311522085</v>
      </c>
      <c r="BO20" s="95">
        <f>BO6/'Age Profiles'!BJ$4*('Macro Controls'!$D$5/'Macro Controls'!$D$20)</f>
        <v>-1141.4821984208727</v>
      </c>
      <c r="BP20" s="95">
        <f>BP6/'Age Profiles'!BK$4*('Macro Controls'!$D$5/'Macro Controls'!$D$20)</f>
        <v>-542.1573383881931</v>
      </c>
      <c r="BQ20" s="95">
        <f>BQ6/'Age Profiles'!BL$4*('Macro Controls'!$D$5/'Macro Controls'!$D$20)</f>
        <v>325.03707710232885</v>
      </c>
      <c r="BR20" s="95">
        <f>BR6/'Age Profiles'!BM$4*('Macro Controls'!$D$5/'Macro Controls'!$D$20)</f>
        <v>168.91837520236436</v>
      </c>
      <c r="BS20" s="95">
        <f>BS6/'Age Profiles'!BN$4*('Macro Controls'!$D$5/'Macro Controls'!$D$20)</f>
        <v>738.2901535649424</v>
      </c>
      <c r="BT20" s="95">
        <f>BT6/'Age Profiles'!BO$4*('Macro Controls'!$D$5/'Macro Controls'!$D$20)</f>
        <v>279.90979208825775</v>
      </c>
      <c r="BU20" s="95">
        <f>BU6/'Age Profiles'!BP$4*('Macro Controls'!$D$5/'Macro Controls'!$D$20)</f>
        <v>47.695398226783695</v>
      </c>
      <c r="BV20" s="95">
        <f>BV6/'Age Profiles'!BQ$4*('Macro Controls'!$D$5/'Macro Controls'!$D$20)</f>
        <v>-151.12969431313468</v>
      </c>
      <c r="BW20" s="95">
        <f>BW6/'Age Profiles'!BR$4*('Macro Controls'!$D$5/'Macro Controls'!$D$20)</f>
        <v>-357.1669322790858</v>
      </c>
      <c r="BX20" s="95">
        <f>BX6/'Age Profiles'!BS$4*('Macro Controls'!$D$5/'Macro Controls'!$D$20)</f>
        <v>-217.7825210999797</v>
      </c>
      <c r="BY20" s="95">
        <f>BY6/'Age Profiles'!BT$4*('Macro Controls'!$D$5/'Macro Controls'!$D$20)</f>
        <v>-372.86632950602007</v>
      </c>
      <c r="BZ20" s="95">
        <f>BZ6/'Age Profiles'!BU$4*('Macro Controls'!$D$5/'Macro Controls'!$D$20)</f>
        <v>-389.63993939290265</v>
      </c>
      <c r="CA20" s="95">
        <f>CA6/'Age Profiles'!BV$4*('Macro Controls'!$D$5/'Macro Controls'!$D$20)</f>
        <v>-373.97031657389664</v>
      </c>
      <c r="CB20" s="95">
        <f>CB6/'Age Profiles'!BW$4*('Macro Controls'!$D$5/'Macro Controls'!$D$20)</f>
        <v>-302.66030540603646</v>
      </c>
      <c r="CC20" s="95">
        <f>CC6/'Age Profiles'!BX$4*('Macro Controls'!$D$5/'Macro Controls'!$D$20)</f>
        <v>-438.00724755537993</v>
      </c>
      <c r="CD20" s="95">
        <f>CD6/'Age Profiles'!BY$4*('Macro Controls'!$D$5/'Macro Controls'!$D$20)</f>
        <v>-138.71661001429592</v>
      </c>
      <c r="CE20" s="95">
        <f>CE6/'Age Profiles'!BZ$4*('Macro Controls'!$D$5/'Macro Controls'!$D$20)</f>
        <v>-103.74907287504364</v>
      </c>
      <c r="CF20" s="95">
        <f>CF6/'Age Profiles'!CA$4*('Macro Controls'!$D$5/'Macro Controls'!$D$20)</f>
        <v>143.37459394775192</v>
      </c>
      <c r="CG20" s="95">
        <f>CG6/'Age Profiles'!CB$4*('Macro Controls'!$D$5/'Macro Controls'!$D$20)</f>
        <v>589.5232709477197</v>
      </c>
      <c r="CH20" s="95">
        <f>CH6/'Age Profiles'!CC$4*('Macro Controls'!$D$5/'Macro Controls'!$D$20)</f>
        <v>1064.826214474225</v>
      </c>
      <c r="CI20" s="95">
        <f>CI6/'Age Profiles'!CD$4*('Macro Controls'!$D$5/'Macro Controls'!$D$20)</f>
        <v>1260.145150281557</v>
      </c>
      <c r="CJ20" s="95">
        <f>CJ6/'Age Profiles'!CE$4*('Macro Controls'!$D$5/'Macro Controls'!$D$20)</f>
        <v>1355.070982150073</v>
      </c>
      <c r="CK20" s="95">
        <f>CK6/'Age Profiles'!CF$4*('Macro Controls'!$D$5/'Macro Controls'!$D$20)</f>
        <v>163.17102523624456</v>
      </c>
      <c r="CL20" s="95">
        <f>CL6/'Age Profiles'!CG$4*('Macro Controls'!$D$5/'Macro Controls'!$D$20)</f>
        <v>202.74136686682306</v>
      </c>
      <c r="CM20" s="95">
        <f>CM6/'Age Profiles'!CH$4*('Macro Controls'!$D$5/'Macro Controls'!$D$20)</f>
        <v>358.8168101228811</v>
      </c>
      <c r="CN20" s="95">
        <f>CN6/'Age Profiles'!CI$4*('Macro Controls'!$D$5/'Macro Controls'!$D$20)</f>
        <v>693.8824094799207</v>
      </c>
      <c r="CO20" s="95">
        <f>CO6/'Age Profiles'!CJ$4*('Macro Controls'!$D$5/'Macro Controls'!$D$20)</f>
        <v>907.197277739525</v>
      </c>
      <c r="CP20" s="95">
        <f>CP6/'Age Profiles'!CK$4*('Macro Controls'!$D$5/'Macro Controls'!$D$20)</f>
        <v>1311.3864166839037</v>
      </c>
      <c r="CQ20" s="95">
        <f>CQ6/'Age Profiles'!CL$4*('Macro Controls'!$D$5/'Macro Controls'!$D$20)</f>
        <v>1609.6381043117858</v>
      </c>
      <c r="CR20" s="95">
        <f>CR6/'Age Profiles'!CM$4*('Macro Controls'!$D$5/'Macro Controls'!$D$20)</f>
        <v>1902.5228386992235</v>
      </c>
      <c r="CS20" s="95">
        <f>CS6/'Age Profiles'!CN$4*('Macro Controls'!$D$5/'Macro Controls'!$D$20)</f>
        <v>2316.1799267745973</v>
      </c>
      <c r="CT20" s="95">
        <f>CT6/'Age Profiles'!CO$4*('Macro Controls'!$D$5/'Macro Controls'!$D$20)</f>
        <v>4410.072300577747</v>
      </c>
      <c r="CU20" s="96"/>
      <c r="CV20" s="96"/>
      <c r="CW20" s="96"/>
    </row>
    <row r="21" spans="1:101" ht="12.75" customHeight="1">
      <c r="A21" s="15"/>
      <c r="B21" s="15" t="s">
        <v>233</v>
      </c>
      <c r="C21" s="15"/>
      <c r="D21" s="15"/>
      <c r="E21" s="15"/>
      <c r="F21" s="15"/>
      <c r="G21" s="15"/>
      <c r="H21" s="95">
        <f>H7/'Age Profiles'!C$4*('Macro Controls'!$D$5/'Macro Controls'!$D$20)</f>
        <v>-43.75918876072718</v>
      </c>
      <c r="I21" s="95">
        <f>I7/'Age Profiles'!D$4*('Macro Controls'!$D$5/'Macro Controls'!$D$20)</f>
        <v>-46.2641052249668</v>
      </c>
      <c r="J21" s="95">
        <f>J7/'Age Profiles'!E$4*('Macro Controls'!$D$5/'Macro Controls'!$D$20)</f>
        <v>-48.91241955916787</v>
      </c>
      <c r="K21" s="95">
        <f>K7/'Age Profiles'!F$4*('Macro Controls'!$D$5/'Macro Controls'!$D$20)</f>
        <v>-51.72774146462387</v>
      </c>
      <c r="L21" s="95">
        <f>L7/'Age Profiles'!G$4*('Macro Controls'!$D$5/'Macro Controls'!$D$20)</f>
        <v>-54.82654261112777</v>
      </c>
      <c r="M21" s="95">
        <f>M7/'Age Profiles'!H$4*('Macro Controls'!$D$5/'Macro Controls'!$D$20)</f>
        <v>-58.16352322334842</v>
      </c>
      <c r="N21" s="95">
        <f>N7/'Age Profiles'!I$4*('Macro Controls'!$D$5/'Macro Controls'!$D$20)</f>
        <v>-61.70526121960002</v>
      </c>
      <c r="O21" s="95">
        <f>O7/'Age Profiles'!J$4*('Macro Controls'!$D$5/'Macro Controls'!$D$20)</f>
        <v>-65.32971458314184</v>
      </c>
      <c r="P21" s="95">
        <f>P7/'Age Profiles'!K$4*('Macro Controls'!$D$5/'Macro Controls'!$D$20)</f>
        <v>-69.2732031407866</v>
      </c>
      <c r="Q21" s="95">
        <f>Q7/'Age Profiles'!L$4*('Macro Controls'!$D$5/'Macro Controls'!$D$20)</f>
        <v>-73.52485186133963</v>
      </c>
      <c r="R21" s="95">
        <f>R7/'Age Profiles'!M$4*('Macro Controls'!$D$5/'Macro Controls'!$D$20)</f>
        <v>-78.1714210409516</v>
      </c>
      <c r="S21" s="95">
        <f>S7/'Age Profiles'!N$4*('Macro Controls'!$D$5/'Macro Controls'!$D$20)</f>
        <v>-83.006027993987</v>
      </c>
      <c r="T21" s="95">
        <f>T7/'Age Profiles'!O$4*('Macro Controls'!$D$5/'Macro Controls'!$D$20)</f>
        <v>-88.57511518624527</v>
      </c>
      <c r="U21" s="95">
        <f>U7/'Age Profiles'!P$4*('Macro Controls'!$D$5/'Macro Controls'!$D$20)</f>
        <v>-94.02154333871637</v>
      </c>
      <c r="V21" s="95">
        <f>V7/'Age Profiles'!Q$4*('Macro Controls'!$D$5/'Macro Controls'!$D$20)</f>
        <v>-99.2124211127586</v>
      </c>
      <c r="W21" s="95">
        <f>W7/'Age Profiles'!R$4*('Macro Controls'!$D$5/'Macro Controls'!$D$20)</f>
        <v>-119.16120469460047</v>
      </c>
      <c r="X21" s="95">
        <f>X7/'Age Profiles'!S$4*('Macro Controls'!$D$5/'Macro Controls'!$D$20)</f>
        <v>-130.06905808747865</v>
      </c>
      <c r="Y21" s="95">
        <f>Y7/'Age Profiles'!T$4*('Macro Controls'!$D$5/'Macro Controls'!$D$20)</f>
        <v>-147.05107488500482</v>
      </c>
      <c r="Z21" s="95">
        <f>Z7/'Age Profiles'!U$4*('Macro Controls'!$D$5/'Macro Controls'!$D$20)</f>
        <v>-175.0335842300308</v>
      </c>
      <c r="AA21" s="95">
        <f>AA7/'Age Profiles'!V$4*('Macro Controls'!$D$5/'Macro Controls'!$D$20)</f>
        <v>-216.29203000184685</v>
      </c>
      <c r="AB21" s="95">
        <f>AB7/'Age Profiles'!W$4*('Macro Controls'!$D$5/'Macro Controls'!$D$20)</f>
        <v>-270.2336415875782</v>
      </c>
      <c r="AC21" s="95">
        <f>AC7/'Age Profiles'!X$4*('Macro Controls'!$D$5/'Macro Controls'!$D$20)</f>
        <v>-331.67345435071155</v>
      </c>
      <c r="AD21" s="95">
        <f>AD7/'Age Profiles'!Y$4*('Macro Controls'!$D$5/'Macro Controls'!$D$20)</f>
        <v>-399.3028652467772</v>
      </c>
      <c r="AE21" s="95">
        <f>AE7/'Age Profiles'!Z$4*('Macro Controls'!$D$5/'Macro Controls'!$D$20)</f>
        <v>-472.50965029740627</v>
      </c>
      <c r="AF21" s="95">
        <f>AF7/'Age Profiles'!AA$4*('Macro Controls'!$D$5/'Macro Controls'!$D$20)</f>
        <v>-554.7377407762143</v>
      </c>
      <c r="AG21" s="95">
        <f>AG7/'Age Profiles'!AB$4*('Macro Controls'!$D$5/'Macro Controls'!$D$20)</f>
        <v>-635.1781783730551</v>
      </c>
      <c r="AH21" s="95">
        <f>AH7/'Age Profiles'!AC$4*('Macro Controls'!$D$5/'Macro Controls'!$D$20)</f>
        <v>-714.2960442092341</v>
      </c>
      <c r="AI21" s="95">
        <f>AI7/'Age Profiles'!AD$4*('Macro Controls'!$D$5/'Macro Controls'!$D$20)</f>
        <v>-782.1377281728276</v>
      </c>
      <c r="AJ21" s="95">
        <f>AJ7/'Age Profiles'!AE$4*('Macro Controls'!$D$5/'Macro Controls'!$D$20)</f>
        <v>-836.7932868419564</v>
      </c>
      <c r="AK21" s="95">
        <f>AK7/'Age Profiles'!AF$4*('Macro Controls'!$D$5/'Macro Controls'!$D$20)</f>
        <v>-885.4769193973377</v>
      </c>
      <c r="AL21" s="95">
        <f>AL7/'Age Profiles'!AG$4*('Macro Controls'!$D$5/'Macro Controls'!$D$20)</f>
        <v>-932.7940172999938</v>
      </c>
      <c r="AM21" s="95">
        <f>AM7/'Age Profiles'!AH$4*('Macro Controls'!$D$5/'Macro Controls'!$D$20)</f>
        <v>-978.8727842273653</v>
      </c>
      <c r="AN21" s="95">
        <f>AN7/'Age Profiles'!AI$4*('Macro Controls'!$D$5/'Macro Controls'!$D$20)</f>
        <v>-1022.8022542094</v>
      </c>
      <c r="AO21" s="95">
        <f>AO7/'Age Profiles'!AJ$4*('Macro Controls'!$D$5/'Macro Controls'!$D$20)</f>
        <v>-1065.369131630395</v>
      </c>
      <c r="AP21" s="95">
        <f>AP7/'Age Profiles'!AK$4*('Macro Controls'!$D$5/'Macro Controls'!$D$20)</f>
        <v>-1106.258049155469</v>
      </c>
      <c r="AQ21" s="95">
        <f>AQ7/'Age Profiles'!AL$4*('Macro Controls'!$D$5/'Macro Controls'!$D$20)</f>
        <v>-1136.698709759668</v>
      </c>
      <c r="AR21" s="95">
        <f>AR7/'Age Profiles'!AM$4*('Macro Controls'!$D$5/'Macro Controls'!$D$20)</f>
        <v>-1161.869822151395</v>
      </c>
      <c r="AS21" s="95">
        <f>AS7/'Age Profiles'!AN$4*('Macro Controls'!$D$5/'Macro Controls'!$D$20)</f>
        <v>-1180.9409761472243</v>
      </c>
      <c r="AT21" s="95">
        <f>AT7/'Age Profiles'!AO$4*('Macro Controls'!$D$5/'Macro Controls'!$D$20)</f>
        <v>-1198.610973641607</v>
      </c>
      <c r="AU21" s="95">
        <f>AU7/'Age Profiles'!AP$4*('Macro Controls'!$D$5/'Macro Controls'!$D$20)</f>
        <v>-1210.2812789851498</v>
      </c>
      <c r="AV21" s="95">
        <f>AV7/'Age Profiles'!AQ$4*('Macro Controls'!$D$5/'Macro Controls'!$D$20)</f>
        <v>-1228.468890257437</v>
      </c>
      <c r="AW21" s="95">
        <f>AW7/'Age Profiles'!AR$4*('Macro Controls'!$D$5/'Macro Controls'!$D$20)</f>
        <v>-1247.114983932338</v>
      </c>
      <c r="AX21" s="95">
        <f>AX7/'Age Profiles'!AS$4*('Macro Controls'!$D$5/'Macro Controls'!$D$20)</f>
        <v>-1270.5730003935507</v>
      </c>
      <c r="AY21" s="95">
        <f>AY7/'Age Profiles'!AT$4*('Macro Controls'!$D$5/'Macro Controls'!$D$20)</f>
        <v>-1294.3626667422616</v>
      </c>
      <c r="AZ21" s="95">
        <f>AZ7/'Age Profiles'!AU$4*('Macro Controls'!$D$5/'Macro Controls'!$D$20)</f>
        <v>-1318.253456312484</v>
      </c>
      <c r="BA21" s="95">
        <f>BA7/'Age Profiles'!AV$4*('Macro Controls'!$D$5/'Macro Controls'!$D$20)</f>
        <v>-1338.1130286455182</v>
      </c>
      <c r="BB21" s="95">
        <f>BB7/'Age Profiles'!AW$4*('Macro Controls'!$D$5/'Macro Controls'!$D$20)</f>
        <v>-1357.0093594448363</v>
      </c>
      <c r="BC21" s="95">
        <f>BC7/'Age Profiles'!AX$4*('Macro Controls'!$D$5/'Macro Controls'!$D$20)</f>
        <v>-1375.8002821403763</v>
      </c>
      <c r="BD21" s="95">
        <f>BD7/'Age Profiles'!AY$4*('Macro Controls'!$D$5/'Macro Controls'!$D$20)</f>
        <v>-1387.3703212388614</v>
      </c>
      <c r="BE21" s="95">
        <f>BE7/'Age Profiles'!AZ$4*('Macro Controls'!$D$5/'Macro Controls'!$D$20)</f>
        <v>-1402.1180290268646</v>
      </c>
      <c r="BF21" s="95">
        <f>BF7/'Age Profiles'!BA$4*('Macro Controls'!$D$5/'Macro Controls'!$D$20)</f>
        <v>-1414.1551202924982</v>
      </c>
      <c r="BG21" s="95">
        <f>BG7/'Age Profiles'!BB$4*('Macro Controls'!$D$5/'Macro Controls'!$D$20)</f>
        <v>-1426.9412089784773</v>
      </c>
      <c r="BH21" s="95">
        <f>BH7/'Age Profiles'!BC$4*('Macro Controls'!$D$5/'Macro Controls'!$D$20)</f>
        <v>-1435.8391954949996</v>
      </c>
      <c r="BI21" s="95">
        <f>BI7/'Age Profiles'!BD$4*('Macro Controls'!$D$5/'Macro Controls'!$D$20)</f>
        <v>-1452.1380306638089</v>
      </c>
      <c r="BJ21" s="95">
        <f>BJ7/'Age Profiles'!BE$4*('Macro Controls'!$D$5/'Macro Controls'!$D$20)</f>
        <v>-1457.980039147208</v>
      </c>
      <c r="BK21" s="95">
        <f>BK7/'Age Profiles'!BF$4*('Macro Controls'!$D$5/'Macro Controls'!$D$20)</f>
        <v>-1458.3665355277292</v>
      </c>
      <c r="BL21" s="95">
        <f>BL7/'Age Profiles'!BG$4*('Macro Controls'!$D$5/'Macro Controls'!$D$20)</f>
        <v>-1444.26927286792</v>
      </c>
      <c r="BM21" s="95">
        <f>BM7/'Age Profiles'!BH$4*('Macro Controls'!$D$5/'Macro Controls'!$D$20)</f>
        <v>-1414.547615508194</v>
      </c>
      <c r="BN21" s="95">
        <f>BN7/'Age Profiles'!BI$4*('Macro Controls'!$D$5/'Macro Controls'!$D$20)</f>
        <v>-1371.1306174453432</v>
      </c>
      <c r="BO21" s="95">
        <f>BO7/'Age Profiles'!BJ$4*('Macro Controls'!$D$5/'Macro Controls'!$D$20)</f>
        <v>-1321.3728506031646</v>
      </c>
      <c r="BP21" s="95">
        <f>BP7/'Age Profiles'!BK$4*('Macro Controls'!$D$5/'Macro Controls'!$D$20)</f>
        <v>-1264.3153583302114</v>
      </c>
      <c r="BQ21" s="95">
        <f>BQ7/'Age Profiles'!BL$4*('Macro Controls'!$D$5/'Macro Controls'!$D$20)</f>
        <v>-1196.0331884695277</v>
      </c>
      <c r="BR21" s="95">
        <f>BR7/'Age Profiles'!BM$4*('Macro Controls'!$D$5/'Macro Controls'!$D$20)</f>
        <v>-1135.083309144851</v>
      </c>
      <c r="BS21" s="95">
        <f>BS7/'Age Profiles'!BN$4*('Macro Controls'!$D$5/'Macro Controls'!$D$20)</f>
        <v>-1067.5895576213716</v>
      </c>
      <c r="BT21" s="95">
        <f>BT7/'Age Profiles'!BO$4*('Macro Controls'!$D$5/'Macro Controls'!$D$20)</f>
        <v>-1012.7867703975345</v>
      </c>
      <c r="BU21" s="95">
        <f>BU7/'Age Profiles'!BP$4*('Macro Controls'!$D$5/'Macro Controls'!$D$20)</f>
        <v>-965.8870200277256</v>
      </c>
      <c r="BV21" s="95">
        <f>BV7/'Age Profiles'!BQ$4*('Macro Controls'!$D$5/'Macro Controls'!$D$20)</f>
        <v>-926.1738741968311</v>
      </c>
      <c r="BW21" s="95">
        <f>BW7/'Age Profiles'!BR$4*('Macro Controls'!$D$5/'Macro Controls'!$D$20)</f>
        <v>-892.9154750135774</v>
      </c>
      <c r="BX21" s="95">
        <f>BX7/'Age Profiles'!BS$4*('Macro Controls'!$D$5/'Macro Controls'!$D$20)</f>
        <v>-859.8533234381713</v>
      </c>
      <c r="BY21" s="95">
        <f>BY7/'Age Profiles'!BT$4*('Macro Controls'!$D$5/'Macro Controls'!$D$20)</f>
        <v>-832.6054143090719</v>
      </c>
      <c r="BZ21" s="95">
        <f>BZ7/'Age Profiles'!BU$4*('Macro Controls'!$D$5/'Macro Controls'!$D$20)</f>
        <v>-808.4321652997816</v>
      </c>
      <c r="CA21" s="95">
        <f>CA7/'Age Profiles'!BV$4*('Macro Controls'!$D$5/'Macro Controls'!$D$20)</f>
        <v>-786.7433767267859</v>
      </c>
      <c r="CB21" s="95">
        <f>CB7/'Age Profiles'!BW$4*('Macro Controls'!$D$5/'Macro Controls'!$D$20)</f>
        <v>-766.2804072728537</v>
      </c>
      <c r="CC21" s="95">
        <f>CC7/'Age Profiles'!BX$4*('Macro Controls'!$D$5/'Macro Controls'!$D$20)</f>
        <v>-750.6429865308438</v>
      </c>
      <c r="CD21" s="95">
        <f>CD7/'Age Profiles'!BY$4*('Macro Controls'!$D$5/'Macro Controls'!$D$20)</f>
        <v>-732.5011378011724</v>
      </c>
      <c r="CE21" s="95">
        <f>CE7/'Age Profiles'!BZ$4*('Macro Controls'!$D$5/'Macro Controls'!$D$20)</f>
        <v>-716.0537029153294</v>
      </c>
      <c r="CF21" s="95">
        <f>CF7/'Age Profiles'!CA$4*('Macro Controls'!$D$5/'Macro Controls'!$D$20)</f>
        <v>-697.9424482450479</v>
      </c>
      <c r="CG21" s="95">
        <f>CG7/'Age Profiles'!CB$4*('Macro Controls'!$D$5/'Macro Controls'!$D$20)</f>
        <v>-674.6817934610722</v>
      </c>
      <c r="CH21" s="95">
        <f>CH7/'Age Profiles'!CC$4*('Macro Controls'!$D$5/'Macro Controls'!$D$20)</f>
        <v>-645.3318067892221</v>
      </c>
      <c r="CI21" s="95">
        <f>CI7/'Age Profiles'!CD$4*('Macro Controls'!$D$5/'Macro Controls'!$D$20)</f>
        <v>-615.3463720771136</v>
      </c>
      <c r="CJ21" s="95">
        <f>CJ7/'Age Profiles'!CE$4*('Macro Controls'!$D$5/'Macro Controls'!$D$20)</f>
        <v>-587.6312393855748</v>
      </c>
      <c r="CK21" s="95">
        <f>CK7/'Age Profiles'!CF$4*('Macro Controls'!$D$5/'Macro Controls'!$D$20)</f>
        <v>-584.9956083028853</v>
      </c>
      <c r="CL21" s="95">
        <f>CL7/'Age Profiles'!CG$4*('Macro Controls'!$D$5/'Macro Controls'!$D$20)</f>
        <v>-584.9956083028853</v>
      </c>
      <c r="CM21" s="95">
        <f>CM7/'Age Profiles'!CH$4*('Macro Controls'!$D$5/'Macro Controls'!$D$20)</f>
        <v>-584.9956083028852</v>
      </c>
      <c r="CN21" s="95">
        <f>CN7/'Age Profiles'!CI$4*('Macro Controls'!$D$5/'Macro Controls'!$D$20)</f>
        <v>-584.9956083028853</v>
      </c>
      <c r="CO21" s="95">
        <f>CO7/'Age Profiles'!CJ$4*('Macro Controls'!$D$5/'Macro Controls'!$D$20)</f>
        <v>-584.9956083028854</v>
      </c>
      <c r="CP21" s="95">
        <f>CP7/'Age Profiles'!CK$4*('Macro Controls'!$D$5/'Macro Controls'!$D$20)</f>
        <v>-584.9956083028854</v>
      </c>
      <c r="CQ21" s="95">
        <f>CQ7/'Age Profiles'!CL$4*('Macro Controls'!$D$5/'Macro Controls'!$D$20)</f>
        <v>-584.9956083028852</v>
      </c>
      <c r="CR21" s="95">
        <f>CR7/'Age Profiles'!CM$4*('Macro Controls'!$D$5/'Macro Controls'!$D$20)</f>
        <v>-584.9956083028852</v>
      </c>
      <c r="CS21" s="95">
        <f>CS7/'Age Profiles'!CN$4*('Macro Controls'!$D$5/'Macro Controls'!$D$20)</f>
        <v>-584.9956083028853</v>
      </c>
      <c r="CT21" s="95">
        <f>CT7/'Age Profiles'!CO$4*('Macro Controls'!$D$5/'Macro Controls'!$D$20)</f>
        <v>-584.9956083028852</v>
      </c>
      <c r="CU21" s="93"/>
      <c r="CV21" s="93"/>
      <c r="CW21" s="93"/>
    </row>
    <row r="22" spans="1:98" ht="12.75" customHeight="1">
      <c r="A22" s="15"/>
      <c r="B22" s="15"/>
      <c r="C22" s="15" t="s">
        <v>234</v>
      </c>
      <c r="D22" s="15"/>
      <c r="E22" s="15"/>
      <c r="F22" s="15"/>
      <c r="G22" s="15"/>
      <c r="H22" s="95">
        <f>H8/'Age Profiles'!C$4*('Macro Controls'!$D$5/'Macro Controls'!$D$20)</f>
        <v>0</v>
      </c>
      <c r="I22" s="95">
        <f>I8/'Age Profiles'!D$4*('Macro Controls'!$D$5/'Macro Controls'!$D$20)</f>
        <v>0</v>
      </c>
      <c r="J22" s="95">
        <f>J8/'Age Profiles'!E$4*('Macro Controls'!$D$5/'Macro Controls'!$D$20)</f>
        <v>0</v>
      </c>
      <c r="K22" s="95">
        <f>K8/'Age Profiles'!F$4*('Macro Controls'!$D$5/'Macro Controls'!$D$20)</f>
        <v>0</v>
      </c>
      <c r="L22" s="95">
        <f>L8/'Age Profiles'!G$4*('Macro Controls'!$D$5/'Macro Controls'!$D$20)</f>
        <v>0</v>
      </c>
      <c r="M22" s="95">
        <f>M8/'Age Profiles'!H$4*('Macro Controls'!$D$5/'Macro Controls'!$D$20)</f>
        <v>0</v>
      </c>
      <c r="N22" s="95">
        <f>N8/'Age Profiles'!I$4*('Macro Controls'!$D$5/'Macro Controls'!$D$20)</f>
        <v>0</v>
      </c>
      <c r="O22" s="95">
        <f>O8/'Age Profiles'!J$4*('Macro Controls'!$D$5/'Macro Controls'!$D$20)</f>
        <v>0</v>
      </c>
      <c r="P22" s="95">
        <f>P8/'Age Profiles'!K$4*('Macro Controls'!$D$5/'Macro Controls'!$D$20)</f>
        <v>0</v>
      </c>
      <c r="Q22" s="95">
        <f>Q8/'Age Profiles'!L$4*('Macro Controls'!$D$5/'Macro Controls'!$D$20)</f>
        <v>0</v>
      </c>
      <c r="R22" s="95">
        <f>R8/'Age Profiles'!M$4*('Macro Controls'!$D$5/'Macro Controls'!$D$20)</f>
        <v>0</v>
      </c>
      <c r="S22" s="95">
        <f>S8/'Age Profiles'!N$4*('Macro Controls'!$D$5/'Macro Controls'!$D$20)</f>
        <v>0</v>
      </c>
      <c r="T22" s="95">
        <f>T8/'Age Profiles'!O$4*('Macro Controls'!$D$5/'Macro Controls'!$D$20)</f>
        <v>0</v>
      </c>
      <c r="U22" s="95">
        <f>U8/'Age Profiles'!P$4*('Macro Controls'!$D$5/'Macro Controls'!$D$20)</f>
        <v>0</v>
      </c>
      <c r="V22" s="95">
        <f>V8/'Age Profiles'!Q$4*('Macro Controls'!$D$5/'Macro Controls'!$D$20)</f>
        <v>0</v>
      </c>
      <c r="W22" s="95">
        <f>W8/'Age Profiles'!R$4*('Macro Controls'!$D$5/'Macro Controls'!$D$20)</f>
        <v>0</v>
      </c>
      <c r="X22" s="95">
        <f>X8/'Age Profiles'!S$4*('Macro Controls'!$D$5/'Macro Controls'!$D$20)</f>
        <v>0</v>
      </c>
      <c r="Y22" s="95">
        <f>Y8/'Age Profiles'!T$4*('Macro Controls'!$D$5/'Macro Controls'!$D$20)</f>
        <v>0</v>
      </c>
      <c r="Z22" s="95">
        <f>Z8/'Age Profiles'!U$4*('Macro Controls'!$D$5/'Macro Controls'!$D$20)</f>
        <v>0</v>
      </c>
      <c r="AA22" s="95">
        <f>AA8/'Age Profiles'!V$4*('Macro Controls'!$D$5/'Macro Controls'!$D$20)</f>
        <v>0</v>
      </c>
      <c r="AB22" s="95">
        <f>AB8/'Age Profiles'!W$4*('Macro Controls'!$D$5/'Macro Controls'!$D$20)</f>
        <v>0</v>
      </c>
      <c r="AC22" s="95">
        <f>AC8/'Age Profiles'!X$4*('Macro Controls'!$D$5/'Macro Controls'!$D$20)</f>
        <v>0</v>
      </c>
      <c r="AD22" s="95">
        <f>AD8/'Age Profiles'!Y$4*('Macro Controls'!$D$5/'Macro Controls'!$D$20)</f>
        <v>0</v>
      </c>
      <c r="AE22" s="95">
        <f>AE8/'Age Profiles'!Z$4*('Macro Controls'!$D$5/'Macro Controls'!$D$20)</f>
        <v>0</v>
      </c>
      <c r="AF22" s="95">
        <f>AF8/'Age Profiles'!AA$4*('Macro Controls'!$D$5/'Macro Controls'!$D$20)</f>
        <v>0</v>
      </c>
      <c r="AG22" s="95">
        <f>AG8/'Age Profiles'!AB$4*('Macro Controls'!$D$5/'Macro Controls'!$D$20)</f>
        <v>0</v>
      </c>
      <c r="AH22" s="95">
        <f>AH8/'Age Profiles'!AC$4*('Macro Controls'!$D$5/'Macro Controls'!$D$20)</f>
        <v>0</v>
      </c>
      <c r="AI22" s="95">
        <f>AI8/'Age Profiles'!AD$4*('Macro Controls'!$D$5/'Macro Controls'!$D$20)</f>
        <v>0</v>
      </c>
      <c r="AJ22" s="95">
        <f>AJ8/'Age Profiles'!AE$4*('Macro Controls'!$D$5/'Macro Controls'!$D$20)</f>
        <v>0</v>
      </c>
      <c r="AK22" s="95">
        <f>AK8/'Age Profiles'!AF$4*('Macro Controls'!$D$5/'Macro Controls'!$D$20)</f>
        <v>0</v>
      </c>
      <c r="AL22" s="95">
        <f>AL8/'Age Profiles'!AG$4*('Macro Controls'!$D$5/'Macro Controls'!$D$20)</f>
        <v>0</v>
      </c>
      <c r="AM22" s="95">
        <f>AM8/'Age Profiles'!AH$4*('Macro Controls'!$D$5/'Macro Controls'!$D$20)</f>
        <v>0</v>
      </c>
      <c r="AN22" s="95">
        <f>AN8/'Age Profiles'!AI$4*('Macro Controls'!$D$5/'Macro Controls'!$D$20)</f>
        <v>0</v>
      </c>
      <c r="AO22" s="95">
        <f>AO8/'Age Profiles'!AJ$4*('Macro Controls'!$D$5/'Macro Controls'!$D$20)</f>
        <v>0</v>
      </c>
      <c r="AP22" s="95">
        <f>AP8/'Age Profiles'!AK$4*('Macro Controls'!$D$5/'Macro Controls'!$D$20)</f>
        <v>0</v>
      </c>
      <c r="AQ22" s="95">
        <f>AQ8/'Age Profiles'!AL$4*('Macro Controls'!$D$5/'Macro Controls'!$D$20)</f>
        <v>0</v>
      </c>
      <c r="AR22" s="95">
        <f>AR8/'Age Profiles'!AM$4*('Macro Controls'!$D$5/'Macro Controls'!$D$20)</f>
        <v>0</v>
      </c>
      <c r="AS22" s="95">
        <f>AS8/'Age Profiles'!AN$4*('Macro Controls'!$D$5/'Macro Controls'!$D$20)</f>
        <v>0</v>
      </c>
      <c r="AT22" s="95">
        <f>AT8/'Age Profiles'!AO$4*('Macro Controls'!$D$5/'Macro Controls'!$D$20)</f>
        <v>0</v>
      </c>
      <c r="AU22" s="95">
        <f>AU8/'Age Profiles'!AP$4*('Macro Controls'!$D$5/'Macro Controls'!$D$20)</f>
        <v>0</v>
      </c>
      <c r="AV22" s="95">
        <f>AV8/'Age Profiles'!AQ$4*('Macro Controls'!$D$5/'Macro Controls'!$D$20)</f>
        <v>0</v>
      </c>
      <c r="AW22" s="95">
        <f>AW8/'Age Profiles'!AR$4*('Macro Controls'!$D$5/'Macro Controls'!$D$20)</f>
        <v>0</v>
      </c>
      <c r="AX22" s="95">
        <f>AX8/'Age Profiles'!AS$4*('Macro Controls'!$D$5/'Macro Controls'!$D$20)</f>
        <v>0</v>
      </c>
      <c r="AY22" s="95">
        <f>AY8/'Age Profiles'!AT$4*('Macro Controls'!$D$5/'Macro Controls'!$D$20)</f>
        <v>0</v>
      </c>
      <c r="AZ22" s="95">
        <f>AZ8/'Age Profiles'!AU$4*('Macro Controls'!$D$5/'Macro Controls'!$D$20)</f>
        <v>0</v>
      </c>
      <c r="BA22" s="95">
        <f>BA8/'Age Profiles'!AV$4*('Macro Controls'!$D$5/'Macro Controls'!$D$20)</f>
        <v>0</v>
      </c>
      <c r="BB22" s="95">
        <f>BB8/'Age Profiles'!AW$4*('Macro Controls'!$D$5/'Macro Controls'!$D$20)</f>
        <v>0</v>
      </c>
      <c r="BC22" s="95">
        <f>BC8/'Age Profiles'!AX$4*('Macro Controls'!$D$5/'Macro Controls'!$D$20)</f>
        <v>0</v>
      </c>
      <c r="BD22" s="95">
        <f>BD8/'Age Profiles'!AY$4*('Macro Controls'!$D$5/'Macro Controls'!$D$20)</f>
        <v>0</v>
      </c>
      <c r="BE22" s="95">
        <f>BE8/'Age Profiles'!AZ$4*('Macro Controls'!$D$5/'Macro Controls'!$D$20)</f>
        <v>0</v>
      </c>
      <c r="BF22" s="95">
        <f>BF8/'Age Profiles'!BA$4*('Macro Controls'!$D$5/'Macro Controls'!$D$20)</f>
        <v>0</v>
      </c>
      <c r="BG22" s="95">
        <f>BG8/'Age Profiles'!BB$4*('Macro Controls'!$D$5/'Macro Controls'!$D$20)</f>
        <v>0</v>
      </c>
      <c r="BH22" s="95">
        <f>BH8/'Age Profiles'!BC$4*('Macro Controls'!$D$5/'Macro Controls'!$D$20)</f>
        <v>0</v>
      </c>
      <c r="BI22" s="95">
        <f>BI8/'Age Profiles'!BD$4*('Macro Controls'!$D$5/'Macro Controls'!$D$20)</f>
        <v>0</v>
      </c>
      <c r="BJ22" s="95">
        <f>BJ8/'Age Profiles'!BE$4*('Macro Controls'!$D$5/'Macro Controls'!$D$20)</f>
        <v>0</v>
      </c>
      <c r="BK22" s="95">
        <f>BK8/'Age Profiles'!BF$4*('Macro Controls'!$D$5/'Macro Controls'!$D$20)</f>
        <v>0</v>
      </c>
      <c r="BL22" s="95">
        <f>BL8/'Age Profiles'!BG$4*('Macro Controls'!$D$5/'Macro Controls'!$D$20)</f>
        <v>0</v>
      </c>
      <c r="BM22" s="95">
        <f>BM8/'Age Profiles'!BH$4*('Macro Controls'!$D$5/'Macro Controls'!$D$20)</f>
        <v>0</v>
      </c>
      <c r="BN22" s="95">
        <f>BN8/'Age Profiles'!BI$4*('Macro Controls'!$D$5/'Macro Controls'!$D$20)</f>
        <v>0</v>
      </c>
      <c r="BO22" s="95">
        <f>BO8/'Age Profiles'!BJ$4*('Macro Controls'!$D$5/'Macro Controls'!$D$20)</f>
        <v>0</v>
      </c>
      <c r="BP22" s="95">
        <f>BP8/'Age Profiles'!BK$4*('Macro Controls'!$D$5/'Macro Controls'!$D$20)</f>
        <v>0</v>
      </c>
      <c r="BQ22" s="95">
        <f>BQ8/'Age Profiles'!BL$4*('Macro Controls'!$D$5/'Macro Controls'!$D$20)</f>
        <v>0</v>
      </c>
      <c r="BR22" s="95">
        <f>BR8/'Age Profiles'!BM$4*('Macro Controls'!$D$5/'Macro Controls'!$D$20)</f>
        <v>0</v>
      </c>
      <c r="BS22" s="95">
        <f>BS8/'Age Profiles'!BN$4*('Macro Controls'!$D$5/'Macro Controls'!$D$20)</f>
        <v>0</v>
      </c>
      <c r="BT22" s="95">
        <f>BT8/'Age Profiles'!BO$4*('Macro Controls'!$D$5/'Macro Controls'!$D$20)</f>
        <v>0</v>
      </c>
      <c r="BU22" s="95">
        <f>BU8/'Age Profiles'!BP$4*('Macro Controls'!$D$5/'Macro Controls'!$D$20)</f>
        <v>0</v>
      </c>
      <c r="BV22" s="95">
        <f>BV8/'Age Profiles'!BQ$4*('Macro Controls'!$D$5/'Macro Controls'!$D$20)</f>
        <v>0</v>
      </c>
      <c r="BW22" s="95">
        <f>BW8/'Age Profiles'!BR$4*('Macro Controls'!$D$5/'Macro Controls'!$D$20)</f>
        <v>0</v>
      </c>
      <c r="BX22" s="95">
        <f>BX8/'Age Profiles'!BS$4*('Macro Controls'!$D$5/'Macro Controls'!$D$20)</f>
        <v>0</v>
      </c>
      <c r="BY22" s="95">
        <f>BY8/'Age Profiles'!BT$4*('Macro Controls'!$D$5/'Macro Controls'!$D$20)</f>
        <v>0</v>
      </c>
      <c r="BZ22" s="95">
        <f>BZ8/'Age Profiles'!BU$4*('Macro Controls'!$D$5/'Macro Controls'!$D$20)</f>
        <v>0</v>
      </c>
      <c r="CA22" s="95">
        <f>CA8/'Age Profiles'!BV$4*('Macro Controls'!$D$5/'Macro Controls'!$D$20)</f>
        <v>0</v>
      </c>
      <c r="CB22" s="95">
        <f>CB8/'Age Profiles'!BW$4*('Macro Controls'!$D$5/'Macro Controls'!$D$20)</f>
        <v>0</v>
      </c>
      <c r="CC22" s="95">
        <f>CC8/'Age Profiles'!BX$4*('Macro Controls'!$D$5/'Macro Controls'!$D$20)</f>
        <v>0</v>
      </c>
      <c r="CD22" s="95">
        <f>CD8/'Age Profiles'!BY$4*('Macro Controls'!$D$5/'Macro Controls'!$D$20)</f>
        <v>0</v>
      </c>
      <c r="CE22" s="95">
        <f>CE8/'Age Profiles'!BZ$4*('Macro Controls'!$D$5/'Macro Controls'!$D$20)</f>
        <v>0</v>
      </c>
      <c r="CF22" s="95">
        <f>CF8/'Age Profiles'!CA$4*('Macro Controls'!$D$5/'Macro Controls'!$D$20)</f>
        <v>0</v>
      </c>
      <c r="CG22" s="95">
        <f>CG8/'Age Profiles'!CB$4*('Macro Controls'!$D$5/'Macro Controls'!$D$20)</f>
        <v>0</v>
      </c>
      <c r="CH22" s="95">
        <f>CH8/'Age Profiles'!CC$4*('Macro Controls'!$D$5/'Macro Controls'!$D$20)</f>
        <v>0</v>
      </c>
      <c r="CI22" s="95">
        <f>CI8/'Age Profiles'!CD$4*('Macro Controls'!$D$5/'Macro Controls'!$D$20)</f>
        <v>0</v>
      </c>
      <c r="CJ22" s="95">
        <f>CJ8/'Age Profiles'!CE$4*('Macro Controls'!$D$5/'Macro Controls'!$D$20)</f>
        <v>0</v>
      </c>
      <c r="CK22" s="95">
        <f>CK8/'Age Profiles'!CF$4*('Macro Controls'!$D$5/'Macro Controls'!$D$20)</f>
        <v>0</v>
      </c>
      <c r="CL22" s="95">
        <f>CL8/'Age Profiles'!CG$4*('Macro Controls'!$D$5/'Macro Controls'!$D$20)</f>
        <v>0</v>
      </c>
      <c r="CM22" s="95">
        <f>CM8/'Age Profiles'!CH$4*('Macro Controls'!$D$5/'Macro Controls'!$D$20)</f>
        <v>0</v>
      </c>
      <c r="CN22" s="95">
        <f>CN8/'Age Profiles'!CI$4*('Macro Controls'!$D$5/'Macro Controls'!$D$20)</f>
        <v>0</v>
      </c>
      <c r="CO22" s="95">
        <f>CO8/'Age Profiles'!CJ$4*('Macro Controls'!$D$5/'Macro Controls'!$D$20)</f>
        <v>0</v>
      </c>
      <c r="CP22" s="95">
        <f>CP8/'Age Profiles'!CK$4*('Macro Controls'!$D$5/'Macro Controls'!$D$20)</f>
        <v>0</v>
      </c>
      <c r="CQ22" s="95">
        <f>CQ8/'Age Profiles'!CL$4*('Macro Controls'!$D$5/'Macro Controls'!$D$20)</f>
        <v>0</v>
      </c>
      <c r="CR22" s="95">
        <f>CR8/'Age Profiles'!CM$4*('Macro Controls'!$D$5/'Macro Controls'!$D$20)</f>
        <v>0</v>
      </c>
      <c r="CS22" s="95">
        <f>CS8/'Age Profiles'!CN$4*('Macro Controls'!$D$5/'Macro Controls'!$D$20)</f>
        <v>0</v>
      </c>
      <c r="CT22" s="95">
        <f>CT8/'Age Profiles'!CO$4*('Macro Controls'!$D$5/'Macro Controls'!$D$20)</f>
        <v>0</v>
      </c>
    </row>
    <row r="23" spans="1:101" ht="12.75" customHeight="1">
      <c r="A23" s="15"/>
      <c r="B23" s="15"/>
      <c r="C23" s="15" t="s">
        <v>235</v>
      </c>
      <c r="D23" s="15"/>
      <c r="E23" s="15"/>
      <c r="F23" s="15"/>
      <c r="G23" s="15"/>
      <c r="H23" s="95">
        <f>H9/'Age Profiles'!C$4*('Macro Controls'!$D$5/'Macro Controls'!$D$20)</f>
        <v>-43.75918876072718</v>
      </c>
      <c r="I23" s="95">
        <f>I9/'Age Profiles'!D$4*('Macro Controls'!$D$5/'Macro Controls'!$D$20)</f>
        <v>-46.2641052249668</v>
      </c>
      <c r="J23" s="95">
        <f>J9/'Age Profiles'!E$4*('Macro Controls'!$D$5/'Macro Controls'!$D$20)</f>
        <v>-48.91241955916787</v>
      </c>
      <c r="K23" s="95">
        <f>K9/'Age Profiles'!F$4*('Macro Controls'!$D$5/'Macro Controls'!$D$20)</f>
        <v>-51.72774146462387</v>
      </c>
      <c r="L23" s="95">
        <f>L9/'Age Profiles'!G$4*('Macro Controls'!$D$5/'Macro Controls'!$D$20)</f>
        <v>-54.82654261112777</v>
      </c>
      <c r="M23" s="95">
        <f>M9/'Age Profiles'!H$4*('Macro Controls'!$D$5/'Macro Controls'!$D$20)</f>
        <v>-58.16352322334842</v>
      </c>
      <c r="N23" s="95">
        <f>N9/'Age Profiles'!I$4*('Macro Controls'!$D$5/'Macro Controls'!$D$20)</f>
        <v>-61.70526121960002</v>
      </c>
      <c r="O23" s="95">
        <f>O9/'Age Profiles'!J$4*('Macro Controls'!$D$5/'Macro Controls'!$D$20)</f>
        <v>-65.32971458314184</v>
      </c>
      <c r="P23" s="95">
        <f>P9/'Age Profiles'!K$4*('Macro Controls'!$D$5/'Macro Controls'!$D$20)</f>
        <v>-69.2732031407866</v>
      </c>
      <c r="Q23" s="95">
        <f>Q9/'Age Profiles'!L$4*('Macro Controls'!$D$5/'Macro Controls'!$D$20)</f>
        <v>-73.52485186133963</v>
      </c>
      <c r="R23" s="95">
        <f>R9/'Age Profiles'!M$4*('Macro Controls'!$D$5/'Macro Controls'!$D$20)</f>
        <v>-78.1714210409516</v>
      </c>
      <c r="S23" s="95">
        <f>S9/'Age Profiles'!N$4*('Macro Controls'!$D$5/'Macro Controls'!$D$20)</f>
        <v>-83.006027993987</v>
      </c>
      <c r="T23" s="95">
        <f>T9/'Age Profiles'!O$4*('Macro Controls'!$D$5/'Macro Controls'!$D$20)</f>
        <v>-88.57511518624527</v>
      </c>
      <c r="U23" s="95">
        <f>U9/'Age Profiles'!P$4*('Macro Controls'!$D$5/'Macro Controls'!$D$20)</f>
        <v>-94.02154333871637</v>
      </c>
      <c r="V23" s="95">
        <f>V9/'Age Profiles'!Q$4*('Macro Controls'!$D$5/'Macro Controls'!$D$20)</f>
        <v>-99.2124211127586</v>
      </c>
      <c r="W23" s="95">
        <f>W9/'Age Profiles'!R$4*('Macro Controls'!$D$5/'Macro Controls'!$D$20)</f>
        <v>-119.16120469460047</v>
      </c>
      <c r="X23" s="95">
        <f>X9/'Age Profiles'!S$4*('Macro Controls'!$D$5/'Macro Controls'!$D$20)</f>
        <v>-130.06905808747865</v>
      </c>
      <c r="Y23" s="95">
        <f>Y9/'Age Profiles'!T$4*('Macro Controls'!$D$5/'Macro Controls'!$D$20)</f>
        <v>-147.05107488500482</v>
      </c>
      <c r="Z23" s="95">
        <f>Z9/'Age Profiles'!U$4*('Macro Controls'!$D$5/'Macro Controls'!$D$20)</f>
        <v>-175.0335842300308</v>
      </c>
      <c r="AA23" s="95">
        <f>AA9/'Age Profiles'!V$4*('Macro Controls'!$D$5/'Macro Controls'!$D$20)</f>
        <v>-216.29203000184685</v>
      </c>
      <c r="AB23" s="95">
        <f>AB9/'Age Profiles'!W$4*('Macro Controls'!$D$5/'Macro Controls'!$D$20)</f>
        <v>-270.2336415875782</v>
      </c>
      <c r="AC23" s="95">
        <f>AC9/'Age Profiles'!X$4*('Macro Controls'!$D$5/'Macro Controls'!$D$20)</f>
        <v>-331.67345435071155</v>
      </c>
      <c r="AD23" s="95">
        <f>AD9/'Age Profiles'!Y$4*('Macro Controls'!$D$5/'Macro Controls'!$D$20)</f>
        <v>-399.3028652467772</v>
      </c>
      <c r="AE23" s="95">
        <f>AE9/'Age Profiles'!Z$4*('Macro Controls'!$D$5/'Macro Controls'!$D$20)</f>
        <v>-472.50965029740627</v>
      </c>
      <c r="AF23" s="95">
        <f>AF9/'Age Profiles'!AA$4*('Macro Controls'!$D$5/'Macro Controls'!$D$20)</f>
        <v>-554.7377407762143</v>
      </c>
      <c r="AG23" s="95">
        <f>AG9/'Age Profiles'!AB$4*('Macro Controls'!$D$5/'Macro Controls'!$D$20)</f>
        <v>-635.1781783730551</v>
      </c>
      <c r="AH23" s="95">
        <f>AH9/'Age Profiles'!AC$4*('Macro Controls'!$D$5/'Macro Controls'!$D$20)</f>
        <v>-714.2960442092341</v>
      </c>
      <c r="AI23" s="95">
        <f>AI9/'Age Profiles'!AD$4*('Macro Controls'!$D$5/'Macro Controls'!$D$20)</f>
        <v>-782.1377281728276</v>
      </c>
      <c r="AJ23" s="95">
        <f>AJ9/'Age Profiles'!AE$4*('Macro Controls'!$D$5/'Macro Controls'!$D$20)</f>
        <v>-836.7932868419564</v>
      </c>
      <c r="AK23" s="95">
        <f>AK9/'Age Profiles'!AF$4*('Macro Controls'!$D$5/'Macro Controls'!$D$20)</f>
        <v>-885.4769193973377</v>
      </c>
      <c r="AL23" s="95">
        <f>AL9/'Age Profiles'!AG$4*('Macro Controls'!$D$5/'Macro Controls'!$D$20)</f>
        <v>-932.7940172999938</v>
      </c>
      <c r="AM23" s="95">
        <f>AM9/'Age Profiles'!AH$4*('Macro Controls'!$D$5/'Macro Controls'!$D$20)</f>
        <v>-978.8727842273653</v>
      </c>
      <c r="AN23" s="95">
        <f>AN9/'Age Profiles'!AI$4*('Macro Controls'!$D$5/'Macro Controls'!$D$20)</f>
        <v>-1022.8022542094</v>
      </c>
      <c r="AO23" s="95">
        <f>AO9/'Age Profiles'!AJ$4*('Macro Controls'!$D$5/'Macro Controls'!$D$20)</f>
        <v>-1065.369131630395</v>
      </c>
      <c r="AP23" s="95">
        <f>AP9/'Age Profiles'!AK$4*('Macro Controls'!$D$5/'Macro Controls'!$D$20)</f>
        <v>-1106.258049155469</v>
      </c>
      <c r="AQ23" s="95">
        <f>AQ9/'Age Profiles'!AL$4*('Macro Controls'!$D$5/'Macro Controls'!$D$20)</f>
        <v>-1136.698709759668</v>
      </c>
      <c r="AR23" s="95">
        <f>AR9/'Age Profiles'!AM$4*('Macro Controls'!$D$5/'Macro Controls'!$D$20)</f>
        <v>-1161.869822151395</v>
      </c>
      <c r="AS23" s="95">
        <f>AS9/'Age Profiles'!AN$4*('Macro Controls'!$D$5/'Macro Controls'!$D$20)</f>
        <v>-1180.9409761472243</v>
      </c>
      <c r="AT23" s="95">
        <f>AT9/'Age Profiles'!AO$4*('Macro Controls'!$D$5/'Macro Controls'!$D$20)</f>
        <v>-1198.610973641607</v>
      </c>
      <c r="AU23" s="95">
        <f>AU9/'Age Profiles'!AP$4*('Macro Controls'!$D$5/'Macro Controls'!$D$20)</f>
        <v>-1210.2812789851498</v>
      </c>
      <c r="AV23" s="95">
        <f>AV9/'Age Profiles'!AQ$4*('Macro Controls'!$D$5/'Macro Controls'!$D$20)</f>
        <v>-1228.468890257437</v>
      </c>
      <c r="AW23" s="95">
        <f>AW9/'Age Profiles'!AR$4*('Macro Controls'!$D$5/'Macro Controls'!$D$20)</f>
        <v>-1247.114983932338</v>
      </c>
      <c r="AX23" s="95">
        <f>AX9/'Age Profiles'!AS$4*('Macro Controls'!$D$5/'Macro Controls'!$D$20)</f>
        <v>-1270.5730003935507</v>
      </c>
      <c r="AY23" s="95">
        <f>AY9/'Age Profiles'!AT$4*('Macro Controls'!$D$5/'Macro Controls'!$D$20)</f>
        <v>-1294.3626667422616</v>
      </c>
      <c r="AZ23" s="95">
        <f>AZ9/'Age Profiles'!AU$4*('Macro Controls'!$D$5/'Macro Controls'!$D$20)</f>
        <v>-1318.253456312484</v>
      </c>
      <c r="BA23" s="95">
        <f>BA9/'Age Profiles'!AV$4*('Macro Controls'!$D$5/'Macro Controls'!$D$20)</f>
        <v>-1338.1130286455182</v>
      </c>
      <c r="BB23" s="95">
        <f>BB9/'Age Profiles'!AW$4*('Macro Controls'!$D$5/'Macro Controls'!$D$20)</f>
        <v>-1357.0093594448363</v>
      </c>
      <c r="BC23" s="95">
        <f>BC9/'Age Profiles'!AX$4*('Macro Controls'!$D$5/'Macro Controls'!$D$20)</f>
        <v>-1375.8002821403763</v>
      </c>
      <c r="BD23" s="95">
        <f>BD9/'Age Profiles'!AY$4*('Macro Controls'!$D$5/'Macro Controls'!$D$20)</f>
        <v>-1387.3703212388614</v>
      </c>
      <c r="BE23" s="95">
        <f>BE9/'Age Profiles'!AZ$4*('Macro Controls'!$D$5/'Macro Controls'!$D$20)</f>
        <v>-1402.1180290268646</v>
      </c>
      <c r="BF23" s="95">
        <f>BF9/'Age Profiles'!BA$4*('Macro Controls'!$D$5/'Macro Controls'!$D$20)</f>
        <v>-1414.1551202924982</v>
      </c>
      <c r="BG23" s="95">
        <f>BG9/'Age Profiles'!BB$4*('Macro Controls'!$D$5/'Macro Controls'!$D$20)</f>
        <v>-1426.9412089784773</v>
      </c>
      <c r="BH23" s="95">
        <f>BH9/'Age Profiles'!BC$4*('Macro Controls'!$D$5/'Macro Controls'!$D$20)</f>
        <v>-1435.8391954949996</v>
      </c>
      <c r="BI23" s="95">
        <f>BI9/'Age Profiles'!BD$4*('Macro Controls'!$D$5/'Macro Controls'!$D$20)</f>
        <v>-1452.1380306638089</v>
      </c>
      <c r="BJ23" s="95">
        <f>BJ9/'Age Profiles'!BE$4*('Macro Controls'!$D$5/'Macro Controls'!$D$20)</f>
        <v>-1457.980039147208</v>
      </c>
      <c r="BK23" s="95">
        <f>BK9/'Age Profiles'!BF$4*('Macro Controls'!$D$5/'Macro Controls'!$D$20)</f>
        <v>-1458.3665355277292</v>
      </c>
      <c r="BL23" s="95">
        <f>BL9/'Age Profiles'!BG$4*('Macro Controls'!$D$5/'Macro Controls'!$D$20)</f>
        <v>-1444.26927286792</v>
      </c>
      <c r="BM23" s="95">
        <f>BM9/'Age Profiles'!BH$4*('Macro Controls'!$D$5/'Macro Controls'!$D$20)</f>
        <v>-1414.547615508194</v>
      </c>
      <c r="BN23" s="95">
        <f>BN9/'Age Profiles'!BI$4*('Macro Controls'!$D$5/'Macro Controls'!$D$20)</f>
        <v>-1371.1306174453432</v>
      </c>
      <c r="BO23" s="95">
        <f>BO9/'Age Profiles'!BJ$4*('Macro Controls'!$D$5/'Macro Controls'!$D$20)</f>
        <v>-1321.3728506031646</v>
      </c>
      <c r="BP23" s="95">
        <f>BP9/'Age Profiles'!BK$4*('Macro Controls'!$D$5/'Macro Controls'!$D$20)</f>
        <v>-1264.3153583302114</v>
      </c>
      <c r="BQ23" s="95">
        <f>BQ9/'Age Profiles'!BL$4*('Macro Controls'!$D$5/'Macro Controls'!$D$20)</f>
        <v>-1196.0331884695277</v>
      </c>
      <c r="BR23" s="95">
        <f>BR9/'Age Profiles'!BM$4*('Macro Controls'!$D$5/'Macro Controls'!$D$20)</f>
        <v>-1135.083309144851</v>
      </c>
      <c r="BS23" s="95">
        <f>BS9/'Age Profiles'!BN$4*('Macro Controls'!$D$5/'Macro Controls'!$D$20)</f>
        <v>-1067.5895576213716</v>
      </c>
      <c r="BT23" s="95">
        <f>BT9/'Age Profiles'!BO$4*('Macro Controls'!$D$5/'Macro Controls'!$D$20)</f>
        <v>-1012.7867703975345</v>
      </c>
      <c r="BU23" s="95">
        <f>BU9/'Age Profiles'!BP$4*('Macro Controls'!$D$5/'Macro Controls'!$D$20)</f>
        <v>-965.8870200277256</v>
      </c>
      <c r="BV23" s="95">
        <f>BV9/'Age Profiles'!BQ$4*('Macro Controls'!$D$5/'Macro Controls'!$D$20)</f>
        <v>-926.1738741968311</v>
      </c>
      <c r="BW23" s="95">
        <f>BW9/'Age Profiles'!BR$4*('Macro Controls'!$D$5/'Macro Controls'!$D$20)</f>
        <v>-892.9154750135774</v>
      </c>
      <c r="BX23" s="95">
        <f>BX9/'Age Profiles'!BS$4*('Macro Controls'!$D$5/'Macro Controls'!$D$20)</f>
        <v>-859.8533234381713</v>
      </c>
      <c r="BY23" s="95">
        <f>BY9/'Age Profiles'!BT$4*('Macro Controls'!$D$5/'Macro Controls'!$D$20)</f>
        <v>-832.6054143090719</v>
      </c>
      <c r="BZ23" s="95">
        <f>BZ9/'Age Profiles'!BU$4*('Macro Controls'!$D$5/'Macro Controls'!$D$20)</f>
        <v>-808.4321652997816</v>
      </c>
      <c r="CA23" s="95">
        <f>CA9/'Age Profiles'!BV$4*('Macro Controls'!$D$5/'Macro Controls'!$D$20)</f>
        <v>-786.7433767267859</v>
      </c>
      <c r="CB23" s="95">
        <f>CB9/'Age Profiles'!BW$4*('Macro Controls'!$D$5/'Macro Controls'!$D$20)</f>
        <v>-766.2804072728537</v>
      </c>
      <c r="CC23" s="95">
        <f>CC9/'Age Profiles'!BX$4*('Macro Controls'!$D$5/'Macro Controls'!$D$20)</f>
        <v>-750.6429865308438</v>
      </c>
      <c r="CD23" s="95">
        <f>CD9/'Age Profiles'!BY$4*('Macro Controls'!$D$5/'Macro Controls'!$D$20)</f>
        <v>-732.5011378011724</v>
      </c>
      <c r="CE23" s="95">
        <f>CE9/'Age Profiles'!BZ$4*('Macro Controls'!$D$5/'Macro Controls'!$D$20)</f>
        <v>-716.0537029153294</v>
      </c>
      <c r="CF23" s="95">
        <f>CF9/'Age Profiles'!CA$4*('Macro Controls'!$D$5/'Macro Controls'!$D$20)</f>
        <v>-697.9424482450479</v>
      </c>
      <c r="CG23" s="95">
        <f>CG9/'Age Profiles'!CB$4*('Macro Controls'!$D$5/'Macro Controls'!$D$20)</f>
        <v>-674.6817934610722</v>
      </c>
      <c r="CH23" s="95">
        <f>CH9/'Age Profiles'!CC$4*('Macro Controls'!$D$5/'Macro Controls'!$D$20)</f>
        <v>-645.3318067892221</v>
      </c>
      <c r="CI23" s="95">
        <f>CI9/'Age Profiles'!CD$4*('Macro Controls'!$D$5/'Macro Controls'!$D$20)</f>
        <v>-615.3463720771136</v>
      </c>
      <c r="CJ23" s="95">
        <f>CJ9/'Age Profiles'!CE$4*('Macro Controls'!$D$5/'Macro Controls'!$D$20)</f>
        <v>-587.6312393855748</v>
      </c>
      <c r="CK23" s="95">
        <f>CK9/'Age Profiles'!CF$4*('Macro Controls'!$D$5/'Macro Controls'!$D$20)</f>
        <v>-584.9956083028853</v>
      </c>
      <c r="CL23" s="95">
        <f>CL9/'Age Profiles'!CG$4*('Macro Controls'!$D$5/'Macro Controls'!$D$20)</f>
        <v>-584.9956083028853</v>
      </c>
      <c r="CM23" s="95">
        <f>CM9/'Age Profiles'!CH$4*('Macro Controls'!$D$5/'Macro Controls'!$D$20)</f>
        <v>-584.9956083028852</v>
      </c>
      <c r="CN23" s="95">
        <f>CN9/'Age Profiles'!CI$4*('Macro Controls'!$D$5/'Macro Controls'!$D$20)</f>
        <v>-584.9956083028853</v>
      </c>
      <c r="CO23" s="95">
        <f>CO9/'Age Profiles'!CJ$4*('Macro Controls'!$D$5/'Macro Controls'!$D$20)</f>
        <v>-584.9956083028854</v>
      </c>
      <c r="CP23" s="95">
        <f>CP9/'Age Profiles'!CK$4*('Macro Controls'!$D$5/'Macro Controls'!$D$20)</f>
        <v>-584.9956083028854</v>
      </c>
      <c r="CQ23" s="95">
        <f>CQ9/'Age Profiles'!CL$4*('Macro Controls'!$D$5/'Macro Controls'!$D$20)</f>
        <v>-584.9956083028852</v>
      </c>
      <c r="CR23" s="95">
        <f>CR9/'Age Profiles'!CM$4*('Macro Controls'!$D$5/'Macro Controls'!$D$20)</f>
        <v>-584.9956083028852</v>
      </c>
      <c r="CS23" s="95">
        <f>CS9/'Age Profiles'!CN$4*('Macro Controls'!$D$5/'Macro Controls'!$D$20)</f>
        <v>-584.9956083028853</v>
      </c>
      <c r="CT23" s="95">
        <f>CT9/'Age Profiles'!CO$4*('Macro Controls'!$D$5/'Macro Controls'!$D$20)</f>
        <v>-584.9956083028852</v>
      </c>
      <c r="CU23" s="93"/>
      <c r="CV23" s="93"/>
      <c r="CW23" s="93"/>
    </row>
    <row r="24" spans="1:101" ht="12.75" customHeight="1">
      <c r="A24" s="15"/>
      <c r="B24" s="15" t="s">
        <v>236</v>
      </c>
      <c r="C24" s="15"/>
      <c r="D24" s="15"/>
      <c r="E24" s="15"/>
      <c r="F24" s="15"/>
      <c r="G24" s="15"/>
      <c r="H24" s="95">
        <f>H10/'Age Profiles'!C$4*('Macro Controls'!$D$5/'Macro Controls'!$D$20)</f>
        <v>2367.237838432591</v>
      </c>
      <c r="I24" s="95">
        <f>I10/'Age Profiles'!D$4*('Macro Controls'!$D$5/'Macro Controls'!$D$20)</f>
        <v>235.37784377099453</v>
      </c>
      <c r="J24" s="95">
        <f>J10/'Age Profiles'!E$4*('Macro Controls'!$D$5/'Macro Controls'!$D$20)</f>
        <v>251.23710943589265</v>
      </c>
      <c r="K24" s="95">
        <f>K10/'Age Profiles'!F$4*('Macro Controls'!$D$5/'Macro Controls'!$D$20)</f>
        <v>268.4444962328187</v>
      </c>
      <c r="L24" s="95">
        <f>L10/'Age Profiles'!G$4*('Macro Controls'!$D$5/'Macro Controls'!$D$20)</f>
        <v>292.41472567631837</v>
      </c>
      <c r="M24" s="95">
        <f>M10/'Age Profiles'!H$4*('Macro Controls'!$D$5/'Macro Controls'!$D$20)</f>
        <v>314.76253773806576</v>
      </c>
      <c r="N24" s="95">
        <f>N10/'Age Profiles'!I$4*('Macro Controls'!$D$5/'Macro Controls'!$D$20)</f>
        <v>334.7449633095228</v>
      </c>
      <c r="O24" s="95">
        <f>O10/'Age Profiles'!J$4*('Macro Controls'!$D$5/'Macro Controls'!$D$20)</f>
        <v>347.19247922447613</v>
      </c>
      <c r="P24" s="95">
        <f>P10/'Age Profiles'!K$4*('Macro Controls'!$D$5/'Macro Controls'!$D$20)</f>
        <v>372.6748257123571</v>
      </c>
      <c r="Q24" s="95">
        <f>Q10/'Age Profiles'!L$4*('Macro Controls'!$D$5/'Macro Controls'!$D$20)</f>
        <v>398.22299010687254</v>
      </c>
      <c r="R24" s="95">
        <f>R10/'Age Profiles'!M$4*('Macro Controls'!$D$5/'Macro Controls'!$D$20)</f>
        <v>429.26462372769004</v>
      </c>
      <c r="S24" s="95">
        <f>S10/'Age Profiles'!N$4*('Macro Controls'!$D$5/'Macro Controls'!$D$20)</f>
        <v>450.2401750960787</v>
      </c>
      <c r="T24" s="95">
        <f>T10/'Age Profiles'!O$4*('Macro Controls'!$D$5/'Macro Controls'!$D$20)</f>
        <v>501.0954817384648</v>
      </c>
      <c r="U24" s="95">
        <f>U10/'Age Profiles'!P$4*('Macro Controls'!$D$5/'Macro Controls'!$D$20)</f>
        <v>506.7353466007317</v>
      </c>
      <c r="V24" s="95">
        <f>V10/'Age Profiles'!Q$4*('Macro Controls'!$D$5/'Macro Controls'!$D$20)</f>
        <v>507.1625516249875</v>
      </c>
      <c r="W24" s="95">
        <f>W10/'Age Profiles'!R$4*('Macro Controls'!$D$5/'Macro Controls'!$D$20)</f>
        <v>1318.8645596076349</v>
      </c>
      <c r="X24" s="95">
        <f>X10/'Age Profiles'!S$4*('Macro Controls'!$D$5/'Macro Controls'!$D$20)</f>
        <v>880.9128358621816</v>
      </c>
      <c r="Y24" s="95">
        <f>Y10/'Age Profiles'!T$4*('Macro Controls'!$D$5/'Macro Controls'!$D$20)</f>
        <v>1241.9399288636964</v>
      </c>
      <c r="Z24" s="95">
        <f>Z10/'Age Profiles'!U$4*('Macro Controls'!$D$5/'Macro Controls'!$D$20)</f>
        <v>1887.0431600998727</v>
      </c>
      <c r="AA24" s="95">
        <f>AA10/'Age Profiles'!V$4*('Macro Controls'!$D$5/'Macro Controls'!$D$20)</f>
        <v>2686.702339845209</v>
      </c>
      <c r="AB24" s="95">
        <f>AB10/'Age Profiles'!W$4*('Macro Controls'!$D$5/'Macro Controls'!$D$20)</f>
        <v>3493.561754756142</v>
      </c>
      <c r="AC24" s="95">
        <f>AC10/'Age Profiles'!X$4*('Macro Controls'!$D$5/'Macro Controls'!$D$20)</f>
        <v>4049.881376199296</v>
      </c>
      <c r="AD24" s="95">
        <f>AD10/'Age Profiles'!Y$4*('Macro Controls'!$D$5/'Macro Controls'!$D$20)</f>
        <v>4552.9265529425675</v>
      </c>
      <c r="AE24" s="95">
        <f>AE10/'Age Profiles'!Z$4*('Macro Controls'!$D$5/'Macro Controls'!$D$20)</f>
        <v>5040.255264326311</v>
      </c>
      <c r="AF24" s="95">
        <f>AF10/'Age Profiles'!AA$4*('Macro Controls'!$D$5/'Macro Controls'!$D$20)</f>
        <v>5738.382963184448</v>
      </c>
      <c r="AG24" s="95">
        <f>AG10/'Age Profiles'!AB$4*('Macro Controls'!$D$5/'Macro Controls'!$D$20)</f>
        <v>5882.849246271025</v>
      </c>
      <c r="AH24" s="95">
        <f>AH10/'Age Profiles'!AC$4*('Macro Controls'!$D$5/'Macro Controls'!$D$20)</f>
        <v>6019.742379626102</v>
      </c>
      <c r="AI24" s="95">
        <f>AI10/'Age Profiles'!AD$4*('Macro Controls'!$D$5/'Macro Controls'!$D$20)</f>
        <v>5631.102044228392</v>
      </c>
      <c r="AJ24" s="95">
        <f>AJ10/'Age Profiles'!AE$4*('Macro Controls'!$D$5/'Macro Controls'!$D$20)</f>
        <v>5075.505794064861</v>
      </c>
      <c r="AK24" s="95">
        <f>AK10/'Age Profiles'!AF$4*('Macro Controls'!$D$5/'Macro Controls'!$D$20)</f>
        <v>4895.3006257950465</v>
      </c>
      <c r="AL24" s="95">
        <f>AL10/'Age Profiles'!AG$4*('Macro Controls'!$D$5/'Macro Controls'!$D$20)</f>
        <v>4932.856105490031</v>
      </c>
      <c r="AM24" s="95">
        <f>AM10/'Age Profiles'!AH$4*('Macro Controls'!$D$5/'Macro Controls'!$D$20)</f>
        <v>4928.922314400495</v>
      </c>
      <c r="AN24" s="95">
        <f>AN10/'Age Profiles'!AI$4*('Macro Controls'!$D$5/'Macro Controls'!$D$20)</f>
        <v>4847.48380982998</v>
      </c>
      <c r="AO24" s="95">
        <f>AO10/'Age Profiles'!AJ$4*('Macro Controls'!$D$5/'Macro Controls'!$D$20)</f>
        <v>4829.216549578303</v>
      </c>
      <c r="AP24" s="95">
        <f>AP10/'Age Profiles'!AK$4*('Macro Controls'!$D$5/'Macro Controls'!$D$20)</f>
        <v>4843.540725878683</v>
      </c>
      <c r="AQ24" s="95">
        <f>AQ10/'Age Profiles'!AL$4*('Macro Controls'!$D$5/'Macro Controls'!$D$20)</f>
        <v>4377.7896009437145</v>
      </c>
      <c r="AR24" s="95">
        <f>AR10/'Age Profiles'!AM$4*('Macro Controls'!$D$5/'Macro Controls'!$D$20)</f>
        <v>4152.392683856377</v>
      </c>
      <c r="AS24" s="95">
        <f>AS10/'Age Profiles'!AN$4*('Macro Controls'!$D$5/'Macro Controls'!$D$20)</f>
        <v>3852.867801915227</v>
      </c>
      <c r="AT24" s="95">
        <f>AT10/'Age Profiles'!AO$4*('Macro Controls'!$D$5/'Macro Controls'!$D$20)</f>
        <v>3752.700709468915</v>
      </c>
      <c r="AU24" s="95">
        <f>AU10/'Age Profiles'!AP$4*('Macro Controls'!$D$5/'Macro Controls'!$D$20)</f>
        <v>3432.772530684573</v>
      </c>
      <c r="AV24" s="95">
        <f>AV10/'Age Profiles'!AQ$4*('Macro Controls'!$D$5/'Macro Controls'!$D$20)</f>
        <v>3801.1773624187754</v>
      </c>
      <c r="AW24" s="95">
        <f>AW10/'Age Profiles'!AR$4*('Macro Controls'!$D$5/'Macro Controls'!$D$20)</f>
        <v>3833.22272649028</v>
      </c>
      <c r="AX24" s="95">
        <f>AX10/'Age Profiles'!AS$4*('Macro Controls'!$D$5/'Macro Controls'!$D$20)</f>
        <v>4094.6132265225356</v>
      </c>
      <c r="AY24" s="95">
        <f>AY10/'Age Profiles'!AT$4*('Macro Controls'!$D$5/'Macro Controls'!$D$20)</f>
        <v>4128.764672092884</v>
      </c>
      <c r="AZ24" s="95">
        <f>AZ10/'Age Profiles'!AU$4*('Macro Controls'!$D$5/'Macro Controls'!$D$20)</f>
        <v>4173.466641100415</v>
      </c>
      <c r="BA24" s="95">
        <f>BA10/'Age Profiles'!AV$4*('Macro Controls'!$D$5/'Macro Controls'!$D$20)</f>
        <v>3987.644238412302</v>
      </c>
      <c r="BB24" s="95">
        <f>BB10/'Age Profiles'!AW$4*('Macro Controls'!$D$5/'Macro Controls'!$D$20)</f>
        <v>3942.8401663432405</v>
      </c>
      <c r="BC24" s="95">
        <f>BC10/'Age Profiles'!AX$4*('Macro Controls'!$D$5/'Macro Controls'!$D$20)</f>
        <v>3957.7149478602937</v>
      </c>
      <c r="BD24" s="95">
        <f>BD10/'Age Profiles'!AY$4*('Macro Controls'!$D$5/'Macro Controls'!$D$20)</f>
        <v>3564.642702911959</v>
      </c>
      <c r="BE24" s="95">
        <f>BE10/'Age Profiles'!AZ$4*('Macro Controls'!$D$5/'Macro Controls'!$D$20)</f>
        <v>3748.1898843274894</v>
      </c>
      <c r="BF24" s="95">
        <f>BF10/'Age Profiles'!BA$4*('Macro Controls'!$D$5/'Macro Controls'!$D$20)</f>
        <v>3614.601763677533</v>
      </c>
      <c r="BG24" s="95">
        <f>BG10/'Age Profiles'!BB$4*('Macro Controls'!$D$5/'Macro Controls'!$D$20)</f>
        <v>3646.5854767882975</v>
      </c>
      <c r="BH24" s="95">
        <f>BH10/'Age Profiles'!BC$4*('Macro Controls'!$D$5/'Macro Controls'!$D$20)</f>
        <v>3410.219518073425</v>
      </c>
      <c r="BI24" s="95">
        <f>BI10/'Age Profiles'!BD$4*('Macro Controls'!$D$5/'Macro Controls'!$D$20)</f>
        <v>3781.083156561366</v>
      </c>
      <c r="BJ24" s="95">
        <f>BJ10/'Age Profiles'!BE$4*('Macro Controls'!$D$5/'Macro Controls'!$D$20)</f>
        <v>3225.923343890139</v>
      </c>
      <c r="BK24" s="95">
        <f>BK10/'Age Profiles'!BF$4*('Macro Controls'!$D$5/'Macro Controls'!$D$20)</f>
        <v>2906.9138250718975</v>
      </c>
      <c r="BL24" s="95">
        <f>BL10/'Age Profiles'!BG$4*('Macro Controls'!$D$5/'Macro Controls'!$D$20)</f>
        <v>2027.5370107064252</v>
      </c>
      <c r="BM24" s="95">
        <f>BM10/'Age Profiles'!BH$4*('Macro Controls'!$D$5/'Macro Controls'!$D$20)</f>
        <v>1119.909431105974</v>
      </c>
      <c r="BN24" s="95">
        <f>BN10/'Age Profiles'!BI$4*('Macro Controls'!$D$5/'Macro Controls'!$D$20)</f>
        <v>285.51081370686524</v>
      </c>
      <c r="BO24" s="95">
        <f>BO10/'Age Profiles'!BJ$4*('Macro Controls'!$D$5/'Macro Controls'!$D$20)</f>
        <v>-179.89065218229211</v>
      </c>
      <c r="BP24" s="95">
        <f>BP10/'Age Profiles'!BK$4*('Macro Controls'!$D$5/'Macro Controls'!$D$20)</f>
        <v>-722.1580199420185</v>
      </c>
      <c r="BQ24" s="95">
        <f>BQ10/'Age Profiles'!BL$4*('Macro Controls'!$D$5/'Macro Controls'!$D$20)</f>
        <v>-1521.0702655718565</v>
      </c>
      <c r="BR24" s="95">
        <f>BR10/'Age Profiles'!BM$4*('Macro Controls'!$D$5/'Macro Controls'!$D$20)</f>
        <v>-1304.0016843472154</v>
      </c>
      <c r="BS24" s="95">
        <f>BS10/'Age Profiles'!BN$4*('Macro Controls'!$D$5/'Macro Controls'!$D$20)</f>
        <v>-1805.8797111863141</v>
      </c>
      <c r="BT24" s="95">
        <f>BT10/'Age Profiles'!BO$4*('Macro Controls'!$D$5/'Macro Controls'!$D$20)</f>
        <v>-1292.6965624857921</v>
      </c>
      <c r="BU24" s="95">
        <f>BU10/'Age Profiles'!BP$4*('Macro Controls'!$D$5/'Macro Controls'!$D$20)</f>
        <v>-1013.5824182545091</v>
      </c>
      <c r="BV24" s="95">
        <f>BV10/'Age Profiles'!BQ$4*('Macro Controls'!$D$5/'Macro Controls'!$D$20)</f>
        <v>-775.0441798836964</v>
      </c>
      <c r="BW24" s="95">
        <f>BW10/'Age Profiles'!BR$4*('Macro Controls'!$D$5/'Macro Controls'!$D$20)</f>
        <v>-535.7485427344915</v>
      </c>
      <c r="BX24" s="95">
        <f>BX10/'Age Profiles'!BS$4*('Macro Controls'!$D$5/'Macro Controls'!$D$20)</f>
        <v>-642.0708023381917</v>
      </c>
      <c r="BY24" s="95">
        <f>BY10/'Age Profiles'!BT$4*('Macro Controls'!$D$5/'Macro Controls'!$D$20)</f>
        <v>-459.7390848030518</v>
      </c>
      <c r="BZ24" s="95">
        <f>BZ10/'Age Profiles'!BU$4*('Macro Controls'!$D$5/'Macro Controls'!$D$20)</f>
        <v>-418.79222590687885</v>
      </c>
      <c r="CA24" s="95">
        <f>CA10/'Age Profiles'!BV$4*('Macro Controls'!$D$5/'Macro Controls'!$D$20)</f>
        <v>-412.77306015288923</v>
      </c>
      <c r="CB24" s="95">
        <f>CB10/'Age Profiles'!BW$4*('Macro Controls'!$D$5/'Macro Controls'!$D$20)</f>
        <v>-463.6201018668172</v>
      </c>
      <c r="CC24" s="95">
        <f>CC10/'Age Profiles'!BX$4*('Macro Controls'!$D$5/'Macro Controls'!$D$20)</f>
        <v>-312.6357389754639</v>
      </c>
      <c r="CD24" s="95">
        <f>CD10/'Age Profiles'!BY$4*('Macro Controls'!$D$5/'Macro Controls'!$D$20)</f>
        <v>-593.7845277868764</v>
      </c>
      <c r="CE24" s="95">
        <f>CE10/'Age Profiles'!BZ$4*('Macro Controls'!$D$5/'Macro Controls'!$D$20)</f>
        <v>-612.3046300402858</v>
      </c>
      <c r="CF24" s="95">
        <f>CF10/'Age Profiles'!CA$4*('Macro Controls'!$D$5/'Macro Controls'!$D$20)</f>
        <v>-841.3170421927997</v>
      </c>
      <c r="CG24" s="95">
        <f>CG10/'Age Profiles'!CB$4*('Macro Controls'!$D$5/'Macro Controls'!$D$20)</f>
        <v>-1264.205064408792</v>
      </c>
      <c r="CH24" s="95">
        <f>CH10/'Age Profiles'!CC$4*('Macro Controls'!$D$5/'Macro Controls'!$D$20)</f>
        <v>-1710.158021263447</v>
      </c>
      <c r="CI24" s="95">
        <f>CI10/'Age Profiles'!CD$4*('Macro Controls'!$D$5/'Macro Controls'!$D$20)</f>
        <v>-1875.4915223586706</v>
      </c>
      <c r="CJ24" s="95">
        <f>CJ10/'Age Profiles'!CE$4*('Macro Controls'!$D$5/'Macro Controls'!$D$20)</f>
        <v>-1942.7022215356478</v>
      </c>
      <c r="CK24" s="95">
        <f>CK10/'Age Profiles'!CF$4*('Macro Controls'!$D$5/'Macro Controls'!$D$20)</f>
        <v>-748.1666335391299</v>
      </c>
      <c r="CL24" s="95">
        <f>CL10/'Age Profiles'!CG$4*('Macro Controls'!$D$5/'Macro Controls'!$D$20)</f>
        <v>-787.7369751697084</v>
      </c>
      <c r="CM24" s="95">
        <f>CM10/'Age Profiles'!CH$4*('Macro Controls'!$D$5/'Macro Controls'!$D$20)</f>
        <v>-943.8124184257663</v>
      </c>
      <c r="CN24" s="95">
        <f>CN10/'Age Profiles'!CI$4*('Macro Controls'!$D$5/'Macro Controls'!$D$20)</f>
        <v>-1278.878017782806</v>
      </c>
      <c r="CO24" s="95">
        <f>CO10/'Age Profiles'!CJ$4*('Macro Controls'!$D$5/'Macro Controls'!$D$20)</f>
        <v>-1492.1928860424105</v>
      </c>
      <c r="CP24" s="95">
        <f>CP10/'Age Profiles'!CK$4*('Macro Controls'!$D$5/'Macro Controls'!$D$20)</f>
        <v>-1896.382024986789</v>
      </c>
      <c r="CQ24" s="95">
        <f>CQ10/'Age Profiles'!CL$4*('Macro Controls'!$D$5/'Macro Controls'!$D$20)</f>
        <v>-2194.633712614671</v>
      </c>
      <c r="CR24" s="95">
        <f>CR10/'Age Profiles'!CM$4*('Macro Controls'!$D$5/'Macro Controls'!$D$20)</f>
        <v>-2487.5184470021086</v>
      </c>
      <c r="CS24" s="95">
        <f>CS10/'Age Profiles'!CN$4*('Macro Controls'!$D$5/'Macro Controls'!$D$20)</f>
        <v>-2901.175535077483</v>
      </c>
      <c r="CT24" s="95">
        <f>CT10/'Age Profiles'!CO$4*('Macro Controls'!$D$5/'Macro Controls'!$D$20)</f>
        <v>-4995.067908880632</v>
      </c>
      <c r="CU24" s="97"/>
      <c r="CV24" s="97"/>
      <c r="CW24" s="97"/>
    </row>
    <row r="25" spans="1:101" ht="12.75" customHeight="1">
      <c r="A25" s="15"/>
      <c r="B25" s="15"/>
      <c r="C25" s="15" t="s">
        <v>237</v>
      </c>
      <c r="D25" s="15"/>
      <c r="E25" s="15"/>
      <c r="F25" s="15"/>
      <c r="G25" s="15"/>
      <c r="H25" s="95">
        <f>H11/'Age Profiles'!C$4*('Macro Controls'!$D$5/'Macro Controls'!$D$20)</f>
        <v>26.579798378262602</v>
      </c>
      <c r="I25" s="95">
        <f>I11/'Age Profiles'!D$4*('Macro Controls'!$D$5/'Macro Controls'!$D$20)</f>
        <v>28.10131137837639</v>
      </c>
      <c r="J25" s="95">
        <f>J11/'Age Profiles'!E$4*('Macro Controls'!$D$5/'Macro Controls'!$D$20)</f>
        <v>29.709925775462796</v>
      </c>
      <c r="K25" s="95">
        <f>K11/'Age Profiles'!F$4*('Macro Controls'!$D$5/'Macro Controls'!$D$20)</f>
        <v>31.419982354118687</v>
      </c>
      <c r="L25" s="95">
        <f>L11/'Age Profiles'!G$4*('Macro Controls'!$D$5/'Macro Controls'!$D$20)</f>
        <v>33.302227249899836</v>
      </c>
      <c r="M25" s="95">
        <f>M11/'Age Profiles'!H$4*('Macro Controls'!$D$5/'Macro Controls'!$D$20)</f>
        <v>35.32914489569951</v>
      </c>
      <c r="N25" s="95">
        <f>N11/'Age Profiles'!I$4*('Macro Controls'!$D$5/'Macro Controls'!$D$20)</f>
        <v>37.48043436232432</v>
      </c>
      <c r="O25" s="95">
        <f>O11/'Age Profiles'!J$4*('Macro Controls'!$D$5/'Macro Controls'!$D$20)</f>
        <v>39.681966026019545</v>
      </c>
      <c r="P25" s="95">
        <f>P11/'Age Profiles'!K$4*('Macro Controls'!$D$5/'Macro Controls'!$D$20)</f>
        <v>42.077283072281936</v>
      </c>
      <c r="Q25" s="95">
        <f>Q11/'Age Profiles'!L$4*('Macro Controls'!$D$5/'Macro Controls'!$D$20)</f>
        <v>44.65977989107396</v>
      </c>
      <c r="R25" s="95">
        <f>R11/'Age Profiles'!M$4*('Macro Controls'!$D$5/'Macro Controls'!$D$20)</f>
        <v>47.48215561243509</v>
      </c>
      <c r="S25" s="95">
        <f>S11/'Age Profiles'!N$4*('Macro Controls'!$D$5/'Macro Controls'!$D$20)</f>
        <v>50.41874748465819</v>
      </c>
      <c r="T25" s="95">
        <f>T11/'Age Profiles'!O$4*('Macro Controls'!$D$5/'Macro Controls'!$D$20)</f>
        <v>53.8014704946889</v>
      </c>
      <c r="U25" s="95">
        <f>U11/'Age Profiles'!P$4*('Macro Controls'!$D$5/'Macro Controls'!$D$20)</f>
        <v>57.10968909457981</v>
      </c>
      <c r="V25" s="95">
        <f>V11/'Age Profiles'!Q$4*('Macro Controls'!$D$5/'Macro Controls'!$D$20)</f>
        <v>60.262683666638104</v>
      </c>
      <c r="W25" s="95">
        <f>W11/'Age Profiles'!R$4*('Macro Controls'!$D$5/'Macro Controls'!$D$20)</f>
        <v>72.37978776553368</v>
      </c>
      <c r="X25" s="95">
        <f>X11/'Age Profiles'!S$4*('Macro Controls'!$D$5/'Macro Controls'!$D$20)</f>
        <v>79.00533435662024</v>
      </c>
      <c r="Y25" s="95">
        <f>Y11/'Age Profiles'!T$4*('Macro Controls'!$D$5/'Macro Controls'!$D$20)</f>
        <v>89.32039264078149</v>
      </c>
      <c r="Z25" s="95">
        <f>Z11/'Age Profiles'!U$4*('Macro Controls'!$D$5/'Macro Controls'!$D$20)</f>
        <v>106.31726752746027</v>
      </c>
      <c r="AA25" s="95">
        <f>AA11/'Age Profiles'!V$4*('Macro Controls'!$D$5/'Macro Controls'!$D$20)</f>
        <v>131.37808791907506</v>
      </c>
      <c r="AB25" s="95">
        <f>AB11/'Age Profiles'!W$4*('Macro Controls'!$D$5/'Macro Controls'!$D$20)</f>
        <v>164.14279861759817</v>
      </c>
      <c r="AC25" s="95">
        <f>AC11/'Age Profiles'!X$4*('Macro Controls'!$D$5/'Macro Controls'!$D$20)</f>
        <v>201.46199675382874</v>
      </c>
      <c r="AD25" s="95">
        <f>AD11/'Age Profiles'!Y$4*('Macro Controls'!$D$5/'Macro Controls'!$D$20)</f>
        <v>242.54082286934815</v>
      </c>
      <c r="AE25" s="95">
        <f>AE11/'Age Profiles'!Z$4*('Macro Controls'!$D$5/'Macro Controls'!$D$20)</f>
        <v>287.00740558426486</v>
      </c>
      <c r="AF25" s="95">
        <f>AF11/'Age Profiles'!AA$4*('Macro Controls'!$D$5/'Macro Controls'!$D$20)</f>
        <v>336.95362551779755</v>
      </c>
      <c r="AG25" s="95">
        <f>AG11/'Age Profiles'!AB$4*('Macro Controls'!$D$5/'Macro Controls'!$D$20)</f>
        <v>385.8140060078062</v>
      </c>
      <c r="AH25" s="95">
        <f>AH11/'Age Profiles'!AC$4*('Macro Controls'!$D$5/'Macro Controls'!$D$20)</f>
        <v>433.8710422920667</v>
      </c>
      <c r="AI25" s="95">
        <f>AI11/'Age Profiles'!AD$4*('Macro Controls'!$D$5/'Macro Controls'!$D$20)</f>
        <v>475.07880533479647</v>
      </c>
      <c r="AJ25" s="95">
        <f>AJ11/'Age Profiles'!AE$4*('Macro Controls'!$D$5/'Macro Controls'!$D$20)</f>
        <v>508.2771751130896</v>
      </c>
      <c r="AK25" s="95">
        <f>AK11/'Age Profiles'!AF$4*('Macro Controls'!$D$5/'Macro Controls'!$D$20)</f>
        <v>537.8481332201738</v>
      </c>
      <c r="AL25" s="95">
        <f>AL11/'Age Profiles'!AG$4*('Macro Controls'!$D$5/'Macro Controls'!$D$20)</f>
        <v>566.589043591571</v>
      </c>
      <c r="AM25" s="95">
        <f>AM11/'Age Profiles'!AH$4*('Macro Controls'!$D$5/'Macro Controls'!$D$20)</f>
        <v>594.5777785095202</v>
      </c>
      <c r="AN25" s="95">
        <f>AN11/'Age Profiles'!AI$4*('Macro Controls'!$D$5/'Macro Controls'!$D$20)</f>
        <v>621.2610075193401</v>
      </c>
      <c r="AO25" s="95">
        <f>AO11/'Age Profiles'!AJ$4*('Macro Controls'!$D$5/'Macro Controls'!$D$20)</f>
        <v>647.1165832620441</v>
      </c>
      <c r="AP25" s="95">
        <f>AP11/'Age Profiles'!AK$4*('Macro Controls'!$D$5/'Macro Controls'!$D$20)</f>
        <v>671.9529482519104</v>
      </c>
      <c r="AQ25" s="95">
        <f>AQ11/'Age Profiles'!AL$4*('Macro Controls'!$D$5/'Macro Controls'!$D$20)</f>
        <v>690.4429304539315</v>
      </c>
      <c r="AR25" s="95">
        <f>AR11/'Age Profiles'!AM$4*('Macro Controls'!$D$5/'Macro Controls'!$D$20)</f>
        <v>705.732132819793</v>
      </c>
      <c r="AS25" s="95">
        <f>AS11/'Age Profiles'!AN$4*('Macro Controls'!$D$5/'Macro Controls'!$D$20)</f>
        <v>717.3161553395357</v>
      </c>
      <c r="AT25" s="95">
        <f>AT11/'Age Profiles'!AO$4*('Macro Controls'!$D$5/'Macro Controls'!$D$20)</f>
        <v>728.0491004430934</v>
      </c>
      <c r="AU25" s="95">
        <f>AU11/'Age Profiles'!AP$4*('Macro Controls'!$D$5/'Macro Controls'!$D$20)</f>
        <v>735.1377684881127</v>
      </c>
      <c r="AV25" s="95">
        <f>AV11/'Age Profiles'!AQ$4*('Macro Controls'!$D$5/'Macro Controls'!$D$20)</f>
        <v>746.185117725845</v>
      </c>
      <c r="AW25" s="95">
        <f>AW11/'Age Profiles'!AR$4*('Macro Controls'!$D$5/'Macro Controls'!$D$20)</f>
        <v>757.5109540691794</v>
      </c>
      <c r="AX25" s="95">
        <f>AX11/'Age Profiles'!AS$4*('Macro Controls'!$D$5/'Macro Controls'!$D$20)</f>
        <v>771.7596036797175</v>
      </c>
      <c r="AY25" s="95">
        <f>AY11/'Age Profiles'!AT$4*('Macro Controls'!$D$5/'Macro Controls'!$D$20)</f>
        <v>786.2097009722517</v>
      </c>
      <c r="AZ25" s="95">
        <f>AZ11/'Age Profiles'!AU$4*('Macro Controls'!$D$5/'Macro Controls'!$D$20)</f>
        <v>800.7212215890121</v>
      </c>
      <c r="BA25" s="95">
        <f>BA11/'Age Profiles'!AV$4*('Macro Controls'!$D$5/'Macro Controls'!$D$20)</f>
        <v>812.7841378230606</v>
      </c>
      <c r="BB25" s="95">
        <f>BB11/'Age Profiles'!AW$4*('Macro Controls'!$D$5/'Macro Controls'!$D$20)</f>
        <v>824.2619708670223</v>
      </c>
      <c r="BC25" s="95">
        <f>BC11/'Age Profiles'!AX$4*('Macro Controls'!$D$5/'Macro Controls'!$D$20)</f>
        <v>835.6757779035281</v>
      </c>
      <c r="BD25" s="95">
        <f>BD11/'Age Profiles'!AY$4*('Macro Controls'!$D$5/'Macro Controls'!$D$20)</f>
        <v>842.7035431609669</v>
      </c>
      <c r="BE25" s="95">
        <f>BE11/'Age Profiles'!AZ$4*('Macro Controls'!$D$5/'Macro Controls'!$D$20)</f>
        <v>851.6614583017171</v>
      </c>
      <c r="BF25" s="95">
        <f>BF11/'Age Profiles'!BA$4*('Macro Controls'!$D$5/'Macro Controls'!$D$20)</f>
        <v>858.9729160312176</v>
      </c>
      <c r="BG25" s="95">
        <f>BG11/'Age Profiles'!BB$4*('Macro Controls'!$D$5/'Macro Controls'!$D$20)</f>
        <v>866.7393227893089</v>
      </c>
      <c r="BH25" s="95">
        <f>BH11/'Age Profiles'!BC$4*('Macro Controls'!$D$5/'Macro Controls'!$D$20)</f>
        <v>872.1440547845674</v>
      </c>
      <c r="BI25" s="95">
        <f>BI11/'Age Profiles'!BD$4*('Macro Controls'!$D$5/'Macro Controls'!$D$20)</f>
        <v>882.0441412545499</v>
      </c>
      <c r="BJ25" s="95">
        <f>BJ11/'Age Profiles'!BE$4*('Macro Controls'!$D$5/'Macro Controls'!$D$20)</f>
        <v>885.5926395702271</v>
      </c>
      <c r="BK25" s="95">
        <f>BK11/'Age Profiles'!BF$4*('Macro Controls'!$D$5/'Macro Controls'!$D$20)</f>
        <v>885.8274015975664</v>
      </c>
      <c r="BL25" s="95">
        <f>BL11/'Age Profiles'!BG$4*('Macro Controls'!$D$5/'Macro Controls'!$D$20)</f>
        <v>877.2645737711186</v>
      </c>
      <c r="BM25" s="95">
        <f>BM11/'Age Profiles'!BH$4*('Macro Controls'!$D$5/'Macro Controls'!$D$20)</f>
        <v>859.2113218150786</v>
      </c>
      <c r="BN25" s="95">
        <f>BN11/'Age Profiles'!BI$4*('Macro Controls'!$D$5/'Macro Controls'!$D$20)</f>
        <v>832.8393737195577</v>
      </c>
      <c r="BO25" s="95">
        <f>BO11/'Age Profiles'!BJ$4*('Macro Controls'!$D$5/'Macro Controls'!$D$20)</f>
        <v>802.6159749803961</v>
      </c>
      <c r="BP25" s="95">
        <f>BP11/'Age Profiles'!BK$4*('Macro Controls'!$D$5/'Macro Controls'!$D$20)</f>
        <v>767.9586450907373</v>
      </c>
      <c r="BQ25" s="95">
        <f>BQ11/'Age Profiles'!BL$4*('Macro Controls'!$D$5/'Macro Controls'!$D$20)</f>
        <v>726.4833262119716</v>
      </c>
      <c r="BR25" s="95">
        <f>BR11/'Age Profiles'!BM$4*('Macro Controls'!$D$5/'Macro Controls'!$D$20)</f>
        <v>689.4617188762504</v>
      </c>
      <c r="BS25" s="95">
        <f>BS11/'Age Profiles'!BN$4*('Macro Controls'!$D$5/'Macro Controls'!$D$20)</f>
        <v>648.4652937117904</v>
      </c>
      <c r="BT25" s="95">
        <f>BT11/'Age Profiles'!BO$4*('Macro Controls'!$D$5/'Macro Controls'!$D$20)</f>
        <v>615.1774957377172</v>
      </c>
      <c r="BU25" s="95">
        <f>BU11/'Age Profiles'!BP$4*('Macro Controls'!$D$5/'Macro Controls'!$D$20)</f>
        <v>586.6900867129148</v>
      </c>
      <c r="BV25" s="95">
        <f>BV11/'Age Profiles'!BQ$4*('Macro Controls'!$D$5/'Macro Controls'!$D$20)</f>
        <v>562.5678980013394</v>
      </c>
      <c r="BW25" s="95">
        <f>BW11/'Age Profiles'!BR$4*('Macro Controls'!$D$5/'Macro Controls'!$D$20)</f>
        <v>542.3663913073207</v>
      </c>
      <c r="BX25" s="95">
        <f>BX11/'Age Profiles'!BS$4*('Macro Controls'!$D$5/'Macro Controls'!$D$20)</f>
        <v>522.2840875052324</v>
      </c>
      <c r="BY25" s="95">
        <f>BY11/'Age Profiles'!BT$4*('Macro Controls'!$D$5/'Macro Controls'!$D$20)</f>
        <v>505.7334166314917</v>
      </c>
      <c r="BZ25" s="95">
        <f>BZ11/'Age Profiles'!BU$4*('Macro Controls'!$D$5/'Macro Controls'!$D$20)</f>
        <v>491.05032713621483</v>
      </c>
      <c r="CA25" s="95">
        <f>CA11/'Age Profiles'!BV$4*('Macro Controls'!$D$5/'Macro Controls'!$D$20)</f>
        <v>477.87632543131195</v>
      </c>
      <c r="CB25" s="95">
        <f>CB11/'Age Profiles'!BW$4*('Macro Controls'!$D$5/'Macro Controls'!$D$20)</f>
        <v>465.4468993448255</v>
      </c>
      <c r="CC25" s="95">
        <f>CC11/'Age Profiles'!BX$4*('Macro Controls'!$D$5/'Macro Controls'!$D$20)</f>
        <v>455.9485630582143</v>
      </c>
      <c r="CD25" s="95">
        <f>CD11/'Age Profiles'!BY$4*('Macro Controls'!$D$5/'Macro Controls'!$D$20)</f>
        <v>444.9290104773773</v>
      </c>
      <c r="CE25" s="95">
        <f>CE11/'Age Profiles'!BZ$4*('Macro Controls'!$D$5/'Macro Controls'!$D$20)</f>
        <v>434.9386629529813</v>
      </c>
      <c r="CF25" s="95">
        <f>CF11/'Age Profiles'!CA$4*('Macro Controls'!$D$5/'Macro Controls'!$D$20)</f>
        <v>423.93769353040614</v>
      </c>
      <c r="CG25" s="95">
        <f>CG11/'Age Profiles'!CB$4*('Macro Controls'!$D$5/'Macro Controls'!$D$20)</f>
        <v>409.80892350943816</v>
      </c>
      <c r="CH25" s="95">
        <f>CH11/'Age Profiles'!CC$4*('Macro Controls'!$D$5/'Macro Controls'!$D$20)</f>
        <v>391.98142829676175</v>
      </c>
      <c r="CI25" s="95">
        <f>CI11/'Age Profiles'!CD$4*('Macro Controls'!$D$5/'Macro Controls'!$D$20)</f>
        <v>373.7679551610875</v>
      </c>
      <c r="CJ25" s="95">
        <f>CJ11/'Age Profiles'!CE$4*('Macro Controls'!$D$5/'Macro Controls'!$D$20)</f>
        <v>356.9334877079561</v>
      </c>
      <c r="CK25" s="95">
        <f>CK11/'Age Profiles'!CF$4*('Macro Controls'!$D$5/'Macro Controls'!$D$20)</f>
        <v>355.3325772532302</v>
      </c>
      <c r="CL25" s="95">
        <f>CL11/'Age Profiles'!CG$4*('Macro Controls'!$D$5/'Macro Controls'!$D$20)</f>
        <v>355.3325772532303</v>
      </c>
      <c r="CM25" s="95">
        <f>CM11/'Age Profiles'!CH$4*('Macro Controls'!$D$5/'Macro Controls'!$D$20)</f>
        <v>355.3325772532302</v>
      </c>
      <c r="CN25" s="95">
        <f>CN11/'Age Profiles'!CI$4*('Macro Controls'!$D$5/'Macro Controls'!$D$20)</f>
        <v>355.3325772532303</v>
      </c>
      <c r="CO25" s="95">
        <f>CO11/'Age Profiles'!CJ$4*('Macro Controls'!$D$5/'Macro Controls'!$D$20)</f>
        <v>355.33257725323034</v>
      </c>
      <c r="CP25" s="95">
        <f>CP11/'Age Profiles'!CK$4*('Macro Controls'!$D$5/'Macro Controls'!$D$20)</f>
        <v>355.3325772532303</v>
      </c>
      <c r="CQ25" s="95">
        <f>CQ11/'Age Profiles'!CL$4*('Macro Controls'!$D$5/'Macro Controls'!$D$20)</f>
        <v>355.3325772532302</v>
      </c>
      <c r="CR25" s="95">
        <f>CR11/'Age Profiles'!CM$4*('Macro Controls'!$D$5/'Macro Controls'!$D$20)</f>
        <v>355.3325772532303</v>
      </c>
      <c r="CS25" s="95">
        <f>CS11/'Age Profiles'!CN$4*('Macro Controls'!$D$5/'Macro Controls'!$D$20)</f>
        <v>355.3325772532303</v>
      </c>
      <c r="CT25" s="95">
        <f>CT11/'Age Profiles'!CO$4*('Macro Controls'!$D$5/'Macro Controls'!$D$20)</f>
        <v>355.3325772532302</v>
      </c>
      <c r="CU25" s="97"/>
      <c r="CV25" s="97"/>
      <c r="CW25" s="97"/>
    </row>
    <row r="26" spans="1:101" ht="12.75" customHeight="1">
      <c r="A26" s="15"/>
      <c r="B26" s="15"/>
      <c r="C26" s="150" t="s">
        <v>238</v>
      </c>
      <c r="D26" s="150"/>
      <c r="E26" s="150"/>
      <c r="F26" s="15"/>
      <c r="G26" s="15"/>
      <c r="H26" s="95">
        <f>H12/'Age Profiles'!C$4*('Macro Controls'!$D$5/'Macro Controls'!$D$20)</f>
        <v>102.2463268043987</v>
      </c>
      <c r="I26" s="95">
        <f>I12/'Age Profiles'!D$4*('Macro Controls'!$D$5/'Macro Controls'!$D$20)</f>
        <v>108.09923483751616</v>
      </c>
      <c r="J26" s="95">
        <f>J12/'Age Profiles'!E$4*('Macro Controls'!$D$5/'Macro Controls'!$D$20)</f>
        <v>114.28720176661326</v>
      </c>
      <c r="K26" s="95">
        <f>K12/'Age Profiles'!F$4*('Macro Controls'!$D$5/'Macro Controls'!$D$20)</f>
        <v>120.86539326780444</v>
      </c>
      <c r="L26" s="95">
        <f>L12/'Age Profiles'!G$4*('Macro Controls'!$D$5/'Macro Controls'!$D$20)</f>
        <v>128.10595333530827</v>
      </c>
      <c r="M26" s="95">
        <f>M12/'Age Profiles'!H$4*('Macro Controls'!$D$5/'Macro Controls'!$D$20)</f>
        <v>135.90303595680487</v>
      </c>
      <c r="N26" s="95">
        <f>N12/'Age Profiles'!I$4*('Macro Controls'!$D$5/'Macro Controls'!$D$20)</f>
        <v>144.17854816066225</v>
      </c>
      <c r="O26" s="95">
        <f>O12/'Age Profiles'!J$4*('Macro Controls'!$D$5/'Macro Controls'!$D$20)</f>
        <v>152.64733045738964</v>
      </c>
      <c r="P26" s="95">
        <f>P12/'Age Profiles'!K$4*('Macro Controls'!$D$5/'Macro Controls'!$D$20)</f>
        <v>161.86156022794293</v>
      </c>
      <c r="Q26" s="95">
        <f>Q12/'Age Profiles'!L$4*('Macro Controls'!$D$5/'Macro Controls'!$D$20)</f>
        <v>171.79582722078345</v>
      </c>
      <c r="R26" s="95">
        <f>R12/'Age Profiles'!M$4*('Macro Controls'!$D$5/'Macro Controls'!$D$20)</f>
        <v>182.6528527807326</v>
      </c>
      <c r="S26" s="95">
        <f>S12/'Age Profiles'!N$4*('Macro Controls'!$D$5/'Macro Controls'!$D$20)</f>
        <v>193.94924141338743</v>
      </c>
      <c r="T26" s="95">
        <f>T12/'Age Profiles'!O$4*('Macro Controls'!$D$5/'Macro Controls'!$D$20)</f>
        <v>206.96179318109452</v>
      </c>
      <c r="U26" s="95">
        <f>U12/'Age Profiles'!P$4*('Macro Controls'!$D$5/'Macro Controls'!$D$20)</f>
        <v>219.68774374291164</v>
      </c>
      <c r="V26" s="95">
        <f>V12/'Age Profiles'!Q$4*('Macro Controls'!$D$5/'Macro Controls'!$D$20)</f>
        <v>231.8165834293262</v>
      </c>
      <c r="W26" s="95">
        <f>W12/'Age Profiles'!R$4*('Macro Controls'!$D$5/'Macro Controls'!$D$20)</f>
        <v>278.4282758126593</v>
      </c>
      <c r="X26" s="95">
        <f>X12/'Age Profiles'!S$4*('Macro Controls'!$D$5/'Macro Controls'!$D$20)</f>
        <v>303.9152186543336</v>
      </c>
      <c r="Y26" s="95">
        <f>Y12/'Age Profiles'!T$4*('Macro Controls'!$D$5/'Macro Controls'!$D$20)</f>
        <v>343.5948582557877</v>
      </c>
      <c r="Z26" s="95">
        <f>Z12/'Age Profiles'!U$4*('Macro Controls'!$D$5/'Macro Controls'!$D$20)</f>
        <v>408.97789839720923</v>
      </c>
      <c r="AA26" s="95">
        <f>AA12/'Age Profiles'!V$4*('Macro Controls'!$D$5/'Macro Controls'!$D$20)</f>
        <v>505.38106877802517</v>
      </c>
      <c r="AB26" s="95">
        <f>AB12/'Age Profiles'!W$4*('Macro Controls'!$D$5/'Macro Controls'!$D$20)</f>
        <v>631.4193204629032</v>
      </c>
      <c r="AC26" s="95">
        <f>AC12/'Age Profiles'!X$4*('Macro Controls'!$D$5/'Macro Controls'!$D$20)</f>
        <v>774.9776302142564</v>
      </c>
      <c r="AD26" s="95">
        <f>AD12/'Age Profiles'!Y$4*('Macro Controls'!$D$5/'Macro Controls'!$D$20)</f>
        <v>932.9983578351032</v>
      </c>
      <c r="AE26" s="95">
        <f>AE12/'Age Profiles'!Z$4*('Macro Controls'!$D$5/'Macro Controls'!$D$20)</f>
        <v>1104.0510002758542</v>
      </c>
      <c r="AF26" s="95">
        <f>AF12/'Age Profiles'!AA$4*('Macro Controls'!$D$5/'Macro Controls'!$D$20)</f>
        <v>1296.1825376672286</v>
      </c>
      <c r="AG26" s="95">
        <f>AG12/'Age Profiles'!AB$4*('Macro Controls'!$D$5/'Macro Controls'!$D$20)</f>
        <v>1484.1371022682279</v>
      </c>
      <c r="AH26" s="95">
        <f>AH12/'Age Profiles'!AC$4*('Macro Controls'!$D$5/'Macro Controls'!$D$20)</f>
        <v>1669.0013878148716</v>
      </c>
      <c r="AI26" s="95">
        <f>AI12/'Age Profiles'!AD$4*('Macro Controls'!$D$5/'Macro Controls'!$D$20)</f>
        <v>1827.5181059247766</v>
      </c>
      <c r="AJ26" s="95">
        <f>AJ12/'Age Profiles'!AE$4*('Macro Controls'!$D$5/'Macro Controls'!$D$20)</f>
        <v>1955.2245436267508</v>
      </c>
      <c r="AK26" s="95">
        <f>AK12/'Age Profiles'!AF$4*('Macro Controls'!$D$5/'Macro Controls'!$D$20)</f>
        <v>2068.977168966783</v>
      </c>
      <c r="AL26" s="95">
        <f>AL12/'Age Profiles'!AG$4*('Macro Controls'!$D$5/'Macro Controls'!$D$20)</f>
        <v>2179.536792959006</v>
      </c>
      <c r="AM26" s="95">
        <f>AM12/'Age Profiles'!AH$4*('Macro Controls'!$D$5/'Macro Controls'!$D$20)</f>
        <v>2287.2029722330635</v>
      </c>
      <c r="AN26" s="95">
        <f>AN12/'Age Profiles'!AI$4*('Macro Controls'!$D$5/'Macro Controls'!$D$20)</f>
        <v>2389.8471727160086</v>
      </c>
      <c r="AO26" s="95">
        <f>AO12/'Age Profiles'!AJ$4*('Macro Controls'!$D$5/'Macro Controls'!$D$20)</f>
        <v>2489.3075828170286</v>
      </c>
      <c r="AP26" s="95">
        <f>AP12/'Age Profiles'!AK$4*('Macro Controls'!$D$5/'Macro Controls'!$D$20)</f>
        <v>2584.8473252653375</v>
      </c>
      <c r="AQ26" s="95">
        <f>AQ12/'Age Profiles'!AL$4*('Macro Controls'!$D$5/'Macro Controls'!$D$20)</f>
        <v>2655.974003351108</v>
      </c>
      <c r="AR26" s="95">
        <f>AR12/'Age Profiles'!AM$4*('Macro Controls'!$D$5/'Macro Controls'!$D$20)</f>
        <v>2714.788022909546</v>
      </c>
      <c r="AS26" s="95">
        <f>AS12/'Age Profiles'!AN$4*('Macro Controls'!$D$5/'Macro Controls'!$D$20)</f>
        <v>2759.349073953175</v>
      </c>
      <c r="AT26" s="95">
        <f>AT12/'Age Profiles'!AO$4*('Macro Controls'!$D$5/'Macro Controls'!$D$20)</f>
        <v>2800.6362273399172</v>
      </c>
      <c r="AU26" s="95">
        <f>AU12/'Age Profiles'!AP$4*('Macro Controls'!$D$5/'Macro Controls'!$D$20)</f>
        <v>2827.9046911267487</v>
      </c>
      <c r="AV26" s="95">
        <f>AV12/'Age Profiles'!AQ$4*('Macro Controls'!$D$5/'Macro Controls'!$D$20)</f>
        <v>2870.4012843818455</v>
      </c>
      <c r="AW26" s="95">
        <f>AW12/'Age Profiles'!AR$4*('Macro Controls'!$D$5/'Macro Controls'!$D$20)</f>
        <v>2913.9691530170253</v>
      </c>
      <c r="AX26" s="95">
        <f>AX12/'Age Profiles'!AS$4*('Macro Controls'!$D$5/'Macro Controls'!$D$20)</f>
        <v>2968.780407183344</v>
      </c>
      <c r="AY26" s="95">
        <f>AY12/'Age Profiles'!AT$4*('Macro Controls'!$D$5/'Macro Controls'!$D$20)</f>
        <v>3024.3665839143196</v>
      </c>
      <c r="AZ26" s="95">
        <f>AZ12/'Age Profiles'!AU$4*('Macro Controls'!$D$5/'Macro Controls'!$D$20)</f>
        <v>3080.1890419440797</v>
      </c>
      <c r="BA26" s="95">
        <f>BA12/'Age Profiles'!AV$4*('Macro Controls'!$D$5/'Macro Controls'!$D$20)</f>
        <v>3126.5922861646723</v>
      </c>
      <c r="BB26" s="95">
        <f>BB12/'Age Profiles'!AW$4*('Macro Controls'!$D$5/'Macro Controls'!$D$20)</f>
        <v>3170.7448508951475</v>
      </c>
      <c r="BC26" s="95">
        <f>BC12/'Age Profiles'!AX$4*('Macro Controls'!$D$5/'Macro Controls'!$D$20)</f>
        <v>3214.6511224073997</v>
      </c>
      <c r="BD26" s="95">
        <f>BD12/'Age Profiles'!AY$4*('Macro Controls'!$D$5/'Macro Controls'!$D$20)</f>
        <v>3241.6853072793338</v>
      </c>
      <c r="BE26" s="95">
        <f>BE12/'Age Profiles'!AZ$4*('Macro Controls'!$D$5/'Macro Controls'!$D$20)</f>
        <v>3276.1443316079854</v>
      </c>
      <c r="BF26" s="95">
        <f>BF12/'Age Profiles'!BA$4*('Macro Controls'!$D$5/'Macro Controls'!$D$20)</f>
        <v>3304.2698156988818</v>
      </c>
      <c r="BG26" s="95">
        <f>BG12/'Age Profiles'!BB$4*('Macro Controls'!$D$5/'Macro Controls'!$D$20)</f>
        <v>3334.1453833078936</v>
      </c>
      <c r="BH26" s="95">
        <f>BH12/'Age Profiles'!BC$4*('Macro Controls'!$D$5/'Macro Controls'!$D$20)</f>
        <v>3354.936135217033</v>
      </c>
      <c r="BI26" s="95">
        <f>BI12/'Age Profiles'!BD$4*('Macro Controls'!$D$5/'Macro Controls'!$D$20)</f>
        <v>3393.0194743829716</v>
      </c>
      <c r="BJ26" s="95">
        <f>BJ12/'Age Profiles'!BE$4*('Macro Controls'!$D$5/'Macro Controls'!$D$20)</f>
        <v>3406.669725347491</v>
      </c>
      <c r="BK26" s="95">
        <f>BK12/'Age Profiles'!BF$4*('Macro Controls'!$D$5/'Macro Controls'!$D$20)</f>
        <v>3407.5728004809807</v>
      </c>
      <c r="BL26" s="95">
        <f>BL12/'Age Profiles'!BG$4*('Macro Controls'!$D$5/'Macro Controls'!$D$20)</f>
        <v>3374.6335855233233</v>
      </c>
      <c r="BM26" s="95">
        <f>BM12/'Age Profiles'!BH$4*('Macro Controls'!$D$5/'Macro Controls'!$D$20)</f>
        <v>3305.186907519588</v>
      </c>
      <c r="BN26" s="95">
        <f>BN12/'Age Profiles'!BI$4*('Macro Controls'!$D$5/'Macro Controls'!$D$20)</f>
        <v>3203.7401326016684</v>
      </c>
      <c r="BO26" s="95">
        <f>BO12/'Age Profiles'!BJ$4*('Macro Controls'!$D$5/'Macro Controls'!$D$20)</f>
        <v>3087.4777192964116</v>
      </c>
      <c r="BP26" s="95">
        <f>BP12/'Age Profiles'!BK$4*('Macro Controls'!$D$5/'Macro Controls'!$D$20)</f>
        <v>2954.1590000331416</v>
      </c>
      <c r="BQ26" s="95">
        <f>BQ12/'Age Profiles'!BL$4*('Macro Controls'!$D$5/'Macro Controls'!$D$20)</f>
        <v>2794.6130566048028</v>
      </c>
      <c r="BR26" s="95">
        <f>BR12/'Age Profiles'!BM$4*('Macro Controls'!$D$5/'Macro Controls'!$D$20)</f>
        <v>2652.1995097222216</v>
      </c>
      <c r="BS26" s="95">
        <f>BS12/'Age Profiles'!BN$4*('Macro Controls'!$D$5/'Macro Controls'!$D$20)</f>
        <v>2494.4957594708453</v>
      </c>
      <c r="BT26" s="95">
        <f>BT12/'Age Profiles'!BO$4*('Macro Controls'!$D$5/'Macro Controls'!$D$20)</f>
        <v>2366.445312216913</v>
      </c>
      <c r="BU26" s="95">
        <f>BU12/'Age Profiles'!BP$4*('Macro Controls'!$D$5/'Macro Controls'!$D$20)</f>
        <v>2256.8608491781483</v>
      </c>
      <c r="BV26" s="95">
        <f>BV12/'Age Profiles'!BQ$4*('Macro Controls'!$D$5/'Macro Controls'!$D$20)</f>
        <v>2164.0683774241793</v>
      </c>
      <c r="BW26" s="95">
        <f>BW12/'Age Profiles'!BR$4*('Macro Controls'!$D$5/'Macro Controls'!$D$20)</f>
        <v>2086.3578611146536</v>
      </c>
      <c r="BX26" s="95">
        <f>BX12/'Age Profiles'!BS$4*('Macro Controls'!$D$5/'Macro Controls'!$D$20)</f>
        <v>2009.1058907154807</v>
      </c>
      <c r="BY26" s="95">
        <f>BY12/'Age Profiles'!BT$4*('Macro Controls'!$D$5/'Macro Controls'!$D$20)</f>
        <v>1945.4392940428556</v>
      </c>
      <c r="BZ26" s="95">
        <f>BZ12/'Age Profiles'!BU$4*('Macro Controls'!$D$5/'Macro Controls'!$D$20)</f>
        <v>1888.9568502836096</v>
      </c>
      <c r="CA26" s="95">
        <f>CA12/'Age Profiles'!BV$4*('Macro Controls'!$D$5/'Macro Controls'!$D$20)</f>
        <v>1838.279517654074</v>
      </c>
      <c r="CB26" s="95">
        <f>CB12/'Age Profiles'!BW$4*('Macro Controls'!$D$5/'Macro Controls'!$D$20)</f>
        <v>1790.4663949379387</v>
      </c>
      <c r="CC26" s="95">
        <f>CC12/'Age Profiles'!BX$4*('Macro Controls'!$D$5/'Macro Controls'!$D$20)</f>
        <v>1753.9284956567622</v>
      </c>
      <c r="CD26" s="95">
        <f>CD12/'Age Profiles'!BY$4*('Macro Controls'!$D$5/'Macro Controls'!$D$20)</f>
        <v>1711.538829701284</v>
      </c>
      <c r="CE26" s="95">
        <f>CE12/'Age Profiles'!BZ$4*('Macro Controls'!$D$5/'Macro Controls'!$D$20)</f>
        <v>1673.1082771691667</v>
      </c>
      <c r="CF26" s="95">
        <f>CF12/'Age Profiles'!CA$4*('Macro Controls'!$D$5/'Macro Controls'!$D$20)</f>
        <v>1630.7900963184907</v>
      </c>
      <c r="CG26" s="95">
        <f>CG12/'Age Profiles'!CB$4*('Macro Controls'!$D$5/'Macro Controls'!$D$20)</f>
        <v>1576.4399911615792</v>
      </c>
      <c r="CH26" s="95">
        <f>CH12/'Age Profiles'!CC$4*('Macro Controls'!$D$5/'Macro Controls'!$D$20)</f>
        <v>1507.861747050071</v>
      </c>
      <c r="CI26" s="95">
        <f>CI12/'Age Profiles'!CD$4*('Macro Controls'!$D$5/'Macro Controls'!$D$20)</f>
        <v>1437.798735285607</v>
      </c>
      <c r="CJ26" s="95">
        <f>CJ12/'Age Profiles'!CE$4*('Macro Controls'!$D$5/'Macro Controls'!$D$20)</f>
        <v>1373.0404389172431</v>
      </c>
      <c r="CK26" s="95">
        <f>CK12/'Age Profiles'!CF$4*('Macro Controls'!$D$5/'Macro Controls'!$D$20)</f>
        <v>1366.8821072696883</v>
      </c>
      <c r="CL26" s="95">
        <f>CL12/'Age Profiles'!CG$4*('Macro Controls'!$D$5/'Macro Controls'!$D$20)</f>
        <v>1366.8821072696885</v>
      </c>
      <c r="CM26" s="95">
        <f>CM12/'Age Profiles'!CH$4*('Macro Controls'!$D$5/'Macro Controls'!$D$20)</f>
        <v>1366.8821072696883</v>
      </c>
      <c r="CN26" s="95">
        <f>CN12/'Age Profiles'!CI$4*('Macro Controls'!$D$5/'Macro Controls'!$D$20)</f>
        <v>1366.8821072696885</v>
      </c>
      <c r="CO26" s="95">
        <f>CO12/'Age Profiles'!CJ$4*('Macro Controls'!$D$5/'Macro Controls'!$D$20)</f>
        <v>1366.8821072696887</v>
      </c>
      <c r="CP26" s="95">
        <f>CP12/'Age Profiles'!CK$4*('Macro Controls'!$D$5/'Macro Controls'!$D$20)</f>
        <v>1366.8821072696885</v>
      </c>
      <c r="CQ26" s="95">
        <f>CQ12/'Age Profiles'!CL$4*('Macro Controls'!$D$5/'Macro Controls'!$D$20)</f>
        <v>1366.8821072696883</v>
      </c>
      <c r="CR26" s="95">
        <f>CR12/'Age Profiles'!CM$4*('Macro Controls'!$D$5/'Macro Controls'!$D$20)</f>
        <v>1366.8821072696883</v>
      </c>
      <c r="CS26" s="95">
        <f>CS12/'Age Profiles'!CN$4*('Macro Controls'!$D$5/'Macro Controls'!$D$20)</f>
        <v>1366.8821072696885</v>
      </c>
      <c r="CT26" s="95">
        <f>CT12/'Age Profiles'!CO$4*('Macro Controls'!$D$5/'Macro Controls'!$D$20)</f>
        <v>1366.8821072696883</v>
      </c>
      <c r="CU26" s="96"/>
      <c r="CV26" s="96"/>
      <c r="CW26" s="96"/>
    </row>
    <row r="27" spans="1:98" ht="12.75">
      <c r="A27" s="15"/>
      <c r="B27" s="15"/>
      <c r="C27" s="15" t="s">
        <v>192</v>
      </c>
      <c r="D27" s="15"/>
      <c r="E27" s="15"/>
      <c r="F27" s="15"/>
      <c r="G27" s="15"/>
      <c r="H27" s="95">
        <f>H13/'Age Profiles'!C$4*('Macro Controls'!$D$5/'Macro Controls'!$D$20)</f>
        <v>2238.41171324993</v>
      </c>
      <c r="I27" s="95">
        <f>I13/'Age Profiles'!D$4*('Macro Controls'!$D$5/'Macro Controls'!$D$20)</f>
        <v>99.17729755510196</v>
      </c>
      <c r="J27" s="95">
        <f>J13/'Age Profiles'!E$4*('Macro Controls'!$D$5/'Macro Controls'!$D$20)</f>
        <v>107.23998189381658</v>
      </c>
      <c r="K27" s="95">
        <f>K13/'Age Profiles'!F$4*('Macro Controls'!$D$5/'Macro Controls'!$D$20)</f>
        <v>116.1591206108956</v>
      </c>
      <c r="L27" s="95">
        <f>L13/'Age Profiles'!G$4*('Macro Controls'!$D$5/'Macro Controls'!$D$20)</f>
        <v>131.00654509111027</v>
      </c>
      <c r="M27" s="95">
        <f>M13/'Age Profiles'!H$4*('Macro Controls'!$D$5/'Macro Controls'!$D$20)</f>
        <v>143.53035688556136</v>
      </c>
      <c r="N27" s="95">
        <f>N13/'Age Profiles'!I$4*('Macro Controls'!$D$5/'Macro Controls'!$D$20)</f>
        <v>153.08598078653628</v>
      </c>
      <c r="O27" s="95">
        <f>O13/'Age Profiles'!J$4*('Macro Controls'!$D$5/'Macro Controls'!$D$20)</f>
        <v>154.86318274106696</v>
      </c>
      <c r="P27" s="95">
        <f>P13/'Age Profiles'!K$4*('Macro Controls'!$D$5/'Macro Controls'!$D$20)</f>
        <v>168.73598241213227</v>
      </c>
      <c r="Q27" s="95">
        <f>Q13/'Age Profiles'!L$4*('Macro Controls'!$D$5/'Macro Controls'!$D$20)</f>
        <v>181.76738299501514</v>
      </c>
      <c r="R27" s="95">
        <f>R13/'Age Profiles'!M$4*('Macro Controls'!$D$5/'Macro Controls'!$D$20)</f>
        <v>199.12961533452233</v>
      </c>
      <c r="S27" s="95">
        <f>S13/'Age Profiles'!N$4*('Macro Controls'!$D$5/'Macro Controls'!$D$20)</f>
        <v>205.87218619803312</v>
      </c>
      <c r="T27" s="95">
        <f>T13/'Age Profiles'!O$4*('Macro Controls'!$D$5/'Macro Controls'!$D$20)</f>
        <v>240.3322180626813</v>
      </c>
      <c r="U27" s="95">
        <f>U13/'Age Profiles'!P$4*('Macro Controls'!$D$5/'Macro Controls'!$D$20)</f>
        <v>229.93791376324023</v>
      </c>
      <c r="V27" s="95">
        <f>V13/'Age Profiles'!Q$4*('Macro Controls'!$D$5/'Macro Controls'!$D$20)</f>
        <v>215.08328452902325</v>
      </c>
      <c r="W27" s="95">
        <f>W13/'Age Profiles'!R$4*('Macro Controls'!$D$5/'Macro Controls'!$D$20)</f>
        <v>968.0564960294419</v>
      </c>
      <c r="X27" s="95">
        <f>X13/'Age Profiles'!S$4*('Macro Controls'!$D$5/'Macro Controls'!$D$20)</f>
        <v>497.9922828512277</v>
      </c>
      <c r="Y27" s="95">
        <f>Y13/'Age Profiles'!T$4*('Macro Controls'!$D$5/'Macro Controls'!$D$20)</f>
        <v>809.024677967127</v>
      </c>
      <c r="Z27" s="95">
        <f>Z13/'Age Profiles'!U$4*('Macro Controls'!$D$5/'Macro Controls'!$D$20)</f>
        <v>1371.7479941752035</v>
      </c>
      <c r="AA27" s="95">
        <f>AA13/'Age Profiles'!V$4*('Macro Controls'!$D$5/'Macro Controls'!$D$20)</f>
        <v>2049.943183148109</v>
      </c>
      <c r="AB27" s="95">
        <f>AB13/'Age Profiles'!W$4*('Macro Controls'!$D$5/'Macro Controls'!$D$20)</f>
        <v>2697.999635675641</v>
      </c>
      <c r="AC27" s="95">
        <f>AC13/'Age Profiles'!X$4*('Macro Controls'!$D$5/'Macro Controls'!$D$20)</f>
        <v>3073.4417492312105</v>
      </c>
      <c r="AD27" s="95">
        <f>AD13/'Age Profiles'!Y$4*('Macro Controls'!$D$5/'Macro Controls'!$D$20)</f>
        <v>3377.3873722381168</v>
      </c>
      <c r="AE27" s="95">
        <f>AE13/'Age Profiles'!Z$4*('Macro Controls'!$D$5/'Macro Controls'!$D$20)</f>
        <v>3649.1968584661918</v>
      </c>
      <c r="AF27" s="95">
        <f>AF13/'Age Profiles'!AA$4*('Macro Controls'!$D$5/'Macro Controls'!$D$20)</f>
        <v>4105.246799999422</v>
      </c>
      <c r="AG27" s="95">
        <f>AG13/'Age Profiles'!AB$4*('Macro Controls'!$D$5/'Macro Controls'!$D$20)</f>
        <v>4012.8981379949896</v>
      </c>
      <c r="AH27" s="95">
        <f>AH13/'Age Profiles'!AC$4*('Macro Controls'!$D$5/'Macro Controls'!$D$20)</f>
        <v>3916.869949519163</v>
      </c>
      <c r="AI27" s="95">
        <f>AI13/'Age Profiles'!AD$4*('Macro Controls'!$D$5/'Macro Controls'!$D$20)</f>
        <v>3328.5051329688185</v>
      </c>
      <c r="AJ27" s="95">
        <f>AJ13/'Age Profiles'!AE$4*('Macro Controls'!$D$5/'Macro Controls'!$D$20)</f>
        <v>2612.004075325021</v>
      </c>
      <c r="AK27" s="95">
        <f>AK13/'Age Profiles'!AF$4*('Macro Controls'!$D$5/'Macro Controls'!$D$20)</f>
        <v>2288.475323608089</v>
      </c>
      <c r="AL27" s="95">
        <f>AL13/'Age Profiles'!AG$4*('Macro Controls'!$D$5/'Macro Controls'!$D$20)</f>
        <v>2186.7302689394533</v>
      </c>
      <c r="AM27" s="95">
        <f>AM13/'Age Profiles'!AH$4*('Macro Controls'!$D$5/'Macro Controls'!$D$20)</f>
        <v>2047.1415636579125</v>
      </c>
      <c r="AN27" s="95">
        <f>AN13/'Age Profiles'!AI$4*('Macro Controls'!$D$5/'Macro Controls'!$D$20)</f>
        <v>1836.3756295946305</v>
      </c>
      <c r="AO27" s="95">
        <f>AO13/'Age Profiles'!AJ$4*('Macro Controls'!$D$5/'Macro Controls'!$D$20)</f>
        <v>1692.7923834992298</v>
      </c>
      <c r="AP27" s="95">
        <f>AP13/'Age Profiles'!AK$4*('Macro Controls'!$D$5/'Macro Controls'!$D$20)</f>
        <v>1586.740452361435</v>
      </c>
      <c r="AQ27" s="95">
        <f>AQ13/'Age Profiles'!AL$4*('Macro Controls'!$D$5/'Macro Controls'!$D$20)</f>
        <v>1031.3726671386746</v>
      </c>
      <c r="AR27" s="95">
        <f>AR13/'Age Profiles'!AM$4*('Macro Controls'!$D$5/'Macro Controls'!$D$20)</f>
        <v>731.8725281270372</v>
      </c>
      <c r="AS27" s="95">
        <f>AS13/'Age Profiles'!AN$4*('Macro Controls'!$D$5/'Macro Controls'!$D$20)</f>
        <v>376.2025726225165</v>
      </c>
      <c r="AT27" s="95">
        <f>AT13/'Age Profiles'!AO$4*('Macro Controls'!$D$5/'Macro Controls'!$D$20)</f>
        <v>224.0153816859038</v>
      </c>
      <c r="AU27" s="95">
        <f>AU13/'Age Profiles'!AP$4*('Macro Controls'!$D$5/'Macro Controls'!$D$20)</f>
        <v>-130.26992893028785</v>
      </c>
      <c r="AV27" s="95">
        <f>AV13/'Age Profiles'!AQ$4*('Macro Controls'!$D$5/'Macro Controls'!$D$20)</f>
        <v>184.59096031108473</v>
      </c>
      <c r="AW27" s="95">
        <f>AW13/'Age Profiles'!AR$4*('Macro Controls'!$D$5/'Macro Controls'!$D$20)</f>
        <v>161.7426194040752</v>
      </c>
      <c r="AX27" s="95">
        <f>AX13/'Age Profiles'!AS$4*('Macro Controls'!$D$5/'Macro Controls'!$D$20)</f>
        <v>354.0732156594741</v>
      </c>
      <c r="AY27" s="95">
        <f>AY13/'Age Profiles'!AT$4*('Macro Controls'!$D$5/'Macro Controls'!$D$20)</f>
        <v>318.1883872063132</v>
      </c>
      <c r="AZ27" s="95">
        <f>AZ13/'Age Profiles'!AU$4*('Macro Controls'!$D$5/'Macro Controls'!$D$20)</f>
        <v>292.55637756732216</v>
      </c>
      <c r="BA27" s="95">
        <f>BA13/'Age Profiles'!AV$4*('Macro Controls'!$D$5/'Macro Controls'!$D$20)</f>
        <v>48.26781442457039</v>
      </c>
      <c r="BB27" s="95">
        <f>BB13/'Age Profiles'!AW$4*('Macro Controls'!$D$5/'Macro Controls'!$D$20)</f>
        <v>-52.166655418928634</v>
      </c>
      <c r="BC27" s="95">
        <f>BC13/'Age Profiles'!AX$4*('Macro Controls'!$D$5/'Macro Controls'!$D$20)</f>
        <v>-92.61195245063455</v>
      </c>
      <c r="BD27" s="95">
        <f>BD13/'Age Profiles'!AY$4*('Macro Controls'!$D$5/'Macro Controls'!$D$20)</f>
        <v>-519.7461475283419</v>
      </c>
      <c r="BE27" s="95">
        <f>BE13/'Age Profiles'!AZ$4*('Macro Controls'!$D$5/'Macro Controls'!$D$20)</f>
        <v>-379.6159055822132</v>
      </c>
      <c r="BF27" s="95">
        <f>BF13/'Age Profiles'!BA$4*('Macro Controls'!$D$5/'Macro Controls'!$D$20)</f>
        <v>-548.6409680525662</v>
      </c>
      <c r="BG27" s="95">
        <f>BG13/'Age Profiles'!BB$4*('Macro Controls'!$D$5/'Macro Controls'!$D$20)</f>
        <v>-554.2992293089045</v>
      </c>
      <c r="BH27" s="95">
        <f>BH13/'Age Profiles'!BC$4*('Macro Controls'!$D$5/'Macro Controls'!$D$20)</f>
        <v>-816.8606719281751</v>
      </c>
      <c r="BI27" s="95">
        <f>BI13/'Age Profiles'!BD$4*('Macro Controls'!$D$5/'Macro Controls'!$D$20)</f>
        <v>-493.98045907615557</v>
      </c>
      <c r="BJ27" s="95">
        <f>BJ13/'Age Profiles'!BE$4*('Macro Controls'!$D$5/'Macro Controls'!$D$20)</f>
        <v>-1066.3390210275786</v>
      </c>
      <c r="BK27" s="95">
        <f>BK13/'Age Profiles'!BF$4*('Macro Controls'!$D$5/'Macro Controls'!$D$20)</f>
        <v>-1386.4863770066502</v>
      </c>
      <c r="BL27" s="95">
        <f>BL13/'Age Profiles'!BG$4*('Macro Controls'!$D$5/'Macro Controls'!$D$20)</f>
        <v>-2224.3611485880165</v>
      </c>
      <c r="BM27" s="95">
        <f>BM13/'Age Profiles'!BH$4*('Macro Controls'!$D$5/'Macro Controls'!$D$20)</f>
        <v>-3044.4887982286928</v>
      </c>
      <c r="BN27" s="95">
        <f>BN13/'Age Profiles'!BI$4*('Macro Controls'!$D$5/'Macro Controls'!$D$20)</f>
        <v>-3751.0686926143608</v>
      </c>
      <c r="BO27" s="95">
        <f>BO13/'Age Profiles'!BJ$4*('Macro Controls'!$D$5/'Macro Controls'!$D$20)</f>
        <v>-4069.984346459099</v>
      </c>
      <c r="BP27" s="95">
        <f>BP13/'Age Profiles'!BK$4*('Macro Controls'!$D$5/'Macro Controls'!$D$20)</f>
        <v>-4444.275665065898</v>
      </c>
      <c r="BQ27" s="95">
        <f>BQ13/'Age Profiles'!BL$4*('Macro Controls'!$D$5/'Macro Controls'!$D$20)</f>
        <v>-5042.166648388631</v>
      </c>
      <c r="BR27" s="95">
        <f>BR13/'Age Profiles'!BM$4*('Macro Controls'!$D$5/'Macro Controls'!$D$20)</f>
        <v>-4645.662912945687</v>
      </c>
      <c r="BS27" s="95">
        <f>BS13/'Age Profiles'!BN$4*('Macro Controls'!$D$5/'Macro Controls'!$D$20)</f>
        <v>-4948.84076436895</v>
      </c>
      <c r="BT27" s="95">
        <f>BT13/'Age Profiles'!BO$4*('Macro Controls'!$D$5/'Macro Controls'!$D$20)</f>
        <v>-4274.319370440422</v>
      </c>
      <c r="BU27" s="95">
        <f>BU13/'Age Profiles'!BP$4*('Macro Controls'!$D$5/'Macro Controls'!$D$20)</f>
        <v>-3857.1333541455724</v>
      </c>
      <c r="BV27" s="95">
        <f>BV13/'Age Profiles'!BQ$4*('Macro Controls'!$D$5/'Macro Controls'!$D$20)</f>
        <v>-3501.680455309215</v>
      </c>
      <c r="BW27" s="95">
        <f>BW13/'Age Profiles'!BR$4*('Macro Controls'!$D$5/'Macro Controls'!$D$20)</f>
        <v>-3164.4727951564655</v>
      </c>
      <c r="BX27" s="95">
        <f>BX13/'Age Profiles'!BS$4*('Macro Controls'!$D$5/'Macro Controls'!$D$20)</f>
        <v>-3173.4607805589044</v>
      </c>
      <c r="BY27" s="95">
        <f>BY13/'Age Profiles'!BT$4*('Macro Controls'!$D$5/'Macro Controls'!$D$20)</f>
        <v>-2910.911795477399</v>
      </c>
      <c r="BZ27" s="95">
        <f>BZ13/'Age Profiles'!BU$4*('Macro Controls'!$D$5/'Macro Controls'!$D$20)</f>
        <v>-2798.799403326703</v>
      </c>
      <c r="CA27" s="95">
        <f>CA13/'Age Profiles'!BV$4*('Macro Controls'!$D$5/'Macro Controls'!$D$20)</f>
        <v>-2728.9289032382753</v>
      </c>
      <c r="CB27" s="95">
        <f>CB13/'Age Profiles'!BW$4*('Macro Controls'!$D$5/'Macro Controls'!$D$20)</f>
        <v>-2719.533396149581</v>
      </c>
      <c r="CC27" s="95">
        <f>CC13/'Age Profiles'!BX$4*('Macro Controls'!$D$5/'Macro Controls'!$D$20)</f>
        <v>-2522.5127976904405</v>
      </c>
      <c r="CD27" s="95">
        <f>CD13/'Age Profiles'!BY$4*('Macro Controls'!$D$5/'Macro Controls'!$D$20)</f>
        <v>-2750.2523679655374</v>
      </c>
      <c r="CE27" s="95">
        <f>CE13/'Age Profiles'!BZ$4*('Macro Controls'!$D$5/'Macro Controls'!$D$20)</f>
        <v>-2720.3515701624333</v>
      </c>
      <c r="CF27" s="95">
        <f>CF13/'Age Profiles'!CA$4*('Macro Controls'!$D$5/'Macro Controls'!$D$20)</f>
        <v>-2896.0448320416963</v>
      </c>
      <c r="CG27" s="95">
        <f>CG13/'Age Profiles'!CB$4*('Macro Controls'!$D$5/'Macro Controls'!$D$20)</f>
        <v>-3250.4539790798094</v>
      </c>
      <c r="CH27" s="95">
        <f>CH13/'Age Profiles'!CC$4*('Macro Controls'!$D$5/'Macro Controls'!$D$20)</f>
        <v>-3610.0011966102797</v>
      </c>
      <c r="CI27" s="95">
        <f>CI13/'Age Profiles'!CD$4*('Macro Controls'!$D$5/'Macro Controls'!$D$20)</f>
        <v>-3687.058212805365</v>
      </c>
      <c r="CJ27" s="95">
        <f>CJ13/'Age Profiles'!CE$4*('Macro Controls'!$D$5/'Macro Controls'!$D$20)</f>
        <v>-3672.676148160847</v>
      </c>
      <c r="CK27" s="95">
        <f>CK13/'Age Profiles'!CF$4*('Macro Controls'!$D$5/'Macro Controls'!$D$20)</f>
        <v>-2470.3813180620486</v>
      </c>
      <c r="CL27" s="95">
        <f>CL13/'Age Profiles'!CG$4*('Macro Controls'!$D$5/'Macro Controls'!$D$20)</f>
        <v>-2509.951659692627</v>
      </c>
      <c r="CM27" s="95">
        <f>CM13/'Age Profiles'!CH$4*('Macro Controls'!$D$5/'Macro Controls'!$D$20)</f>
        <v>-2666.027102948685</v>
      </c>
      <c r="CN27" s="95">
        <f>CN13/'Age Profiles'!CI$4*('Macro Controls'!$D$5/'Macro Controls'!$D$20)</f>
        <v>-3001.0927023057247</v>
      </c>
      <c r="CO27" s="95">
        <f>CO13/'Age Profiles'!CJ$4*('Macro Controls'!$D$5/'Macro Controls'!$D$20)</f>
        <v>-3214.4075705653295</v>
      </c>
      <c r="CP27" s="95">
        <f>CP13/'Age Profiles'!CK$4*('Macro Controls'!$D$5/'Macro Controls'!$D$20)</f>
        <v>-3618.5967095097076</v>
      </c>
      <c r="CQ27" s="95">
        <f>CQ13/'Age Profiles'!CL$4*('Macro Controls'!$D$5/'Macro Controls'!$D$20)</f>
        <v>-3916.84839713759</v>
      </c>
      <c r="CR27" s="95">
        <f>CR13/'Age Profiles'!CM$4*('Macro Controls'!$D$5/'Macro Controls'!$D$20)</f>
        <v>-4209.733131525027</v>
      </c>
      <c r="CS27" s="95">
        <f>CS13/'Age Profiles'!CN$4*('Macro Controls'!$D$5/'Macro Controls'!$D$20)</f>
        <v>-4623.390219600401</v>
      </c>
      <c r="CT27" s="95">
        <f>CT13/'Age Profiles'!CO$4*('Macro Controls'!$D$5/'Macro Controls'!$D$20)</f>
        <v>-6717.28259340355</v>
      </c>
    </row>
    <row r="28" spans="1:102" ht="7.5" customHeight="1">
      <c r="A28" s="16"/>
      <c r="B28" s="16"/>
      <c r="C28" s="16"/>
      <c r="D28" s="16"/>
      <c r="E28" s="16"/>
      <c r="F28" s="16"/>
      <c r="G28" s="16"/>
      <c r="H28" s="4"/>
      <c r="I28" s="4"/>
      <c r="J28" s="4"/>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row>
    <row r="29" spans="1:99" ht="12.7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row>
    <row r="30" spans="1:99" ht="12.75">
      <c r="A30" s="86" t="s">
        <v>240</v>
      </c>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row>
    <row r="31" spans="1:99" ht="6" customHeight="1">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row>
    <row r="32" spans="1:99" ht="12.75">
      <c r="A32" s="88"/>
      <c r="B32" s="68"/>
      <c r="C32" s="68"/>
      <c r="D32" s="68"/>
      <c r="E32" s="68"/>
      <c r="F32" s="149" t="s">
        <v>39</v>
      </c>
      <c r="G32" s="151" t="s">
        <v>164</v>
      </c>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S32" s="151"/>
      <c r="BT32" s="151"/>
      <c r="BU32" s="151"/>
      <c r="BV32" s="151"/>
      <c r="BW32" s="151"/>
      <c r="BX32" s="151"/>
      <c r="BY32" s="151"/>
      <c r="BZ32" s="151"/>
      <c r="CA32" s="151"/>
      <c r="CB32" s="151"/>
      <c r="CC32" s="151"/>
      <c r="CD32" s="151"/>
      <c r="CE32" s="151"/>
      <c r="CF32" s="151"/>
      <c r="CG32" s="151"/>
      <c r="CH32" s="151"/>
      <c r="CI32" s="151"/>
      <c r="CJ32" s="151"/>
      <c r="CK32" s="151"/>
      <c r="CL32" s="151"/>
      <c r="CM32" s="151"/>
      <c r="CN32" s="151"/>
      <c r="CO32" s="151"/>
      <c r="CP32" s="151"/>
      <c r="CQ32" s="151"/>
      <c r="CR32" s="151"/>
      <c r="CS32" s="151"/>
      <c r="CT32" s="151"/>
      <c r="CU32" s="149" t="s">
        <v>232</v>
      </c>
    </row>
    <row r="33" spans="1:99" ht="12.75">
      <c r="A33" s="92"/>
      <c r="B33" s="16"/>
      <c r="C33" s="16"/>
      <c r="D33" s="16"/>
      <c r="E33" s="16"/>
      <c r="F33" s="149"/>
      <c r="G33" s="50" t="s">
        <v>39</v>
      </c>
      <c r="H33" s="41">
        <v>0</v>
      </c>
      <c r="I33" s="41">
        <v>1</v>
      </c>
      <c r="J33" s="41">
        <v>2</v>
      </c>
      <c r="K33" s="41">
        <v>3</v>
      </c>
      <c r="L33" s="41">
        <v>4</v>
      </c>
      <c r="M33" s="41">
        <v>5</v>
      </c>
      <c r="N33" s="41">
        <v>6</v>
      </c>
      <c r="O33" s="41">
        <v>7</v>
      </c>
      <c r="P33" s="41">
        <v>8</v>
      </c>
      <c r="Q33" s="41">
        <v>9</v>
      </c>
      <c r="R33" s="41">
        <v>10</v>
      </c>
      <c r="S33" s="41">
        <v>11</v>
      </c>
      <c r="T33" s="41">
        <v>12</v>
      </c>
      <c r="U33" s="41">
        <v>13</v>
      </c>
      <c r="V33" s="41">
        <v>14</v>
      </c>
      <c r="W33" s="41">
        <v>15</v>
      </c>
      <c r="X33" s="41">
        <v>16</v>
      </c>
      <c r="Y33" s="41">
        <v>17</v>
      </c>
      <c r="Z33" s="41">
        <v>18</v>
      </c>
      <c r="AA33" s="41">
        <v>19</v>
      </c>
      <c r="AB33" s="41">
        <v>20</v>
      </c>
      <c r="AC33" s="41">
        <v>21</v>
      </c>
      <c r="AD33" s="41">
        <v>22</v>
      </c>
      <c r="AE33" s="41">
        <v>23</v>
      </c>
      <c r="AF33" s="41">
        <v>24</v>
      </c>
      <c r="AG33" s="41">
        <v>25</v>
      </c>
      <c r="AH33" s="41">
        <v>26</v>
      </c>
      <c r="AI33" s="41">
        <v>27</v>
      </c>
      <c r="AJ33" s="41">
        <v>28</v>
      </c>
      <c r="AK33" s="41">
        <v>29</v>
      </c>
      <c r="AL33" s="41">
        <v>30</v>
      </c>
      <c r="AM33" s="41">
        <v>31</v>
      </c>
      <c r="AN33" s="41">
        <v>32</v>
      </c>
      <c r="AO33" s="41">
        <v>33</v>
      </c>
      <c r="AP33" s="41">
        <v>34</v>
      </c>
      <c r="AQ33" s="41">
        <v>35</v>
      </c>
      <c r="AR33" s="41">
        <v>36</v>
      </c>
      <c r="AS33" s="41">
        <v>37</v>
      </c>
      <c r="AT33" s="41">
        <v>38</v>
      </c>
      <c r="AU33" s="41">
        <v>39</v>
      </c>
      <c r="AV33" s="41">
        <v>40</v>
      </c>
      <c r="AW33" s="41">
        <v>41</v>
      </c>
      <c r="AX33" s="41">
        <v>42</v>
      </c>
      <c r="AY33" s="41">
        <v>43</v>
      </c>
      <c r="AZ33" s="41">
        <v>44</v>
      </c>
      <c r="BA33" s="41">
        <v>45</v>
      </c>
      <c r="BB33" s="41">
        <v>46</v>
      </c>
      <c r="BC33" s="41">
        <v>47</v>
      </c>
      <c r="BD33" s="41">
        <v>48</v>
      </c>
      <c r="BE33" s="41">
        <v>49</v>
      </c>
      <c r="BF33" s="41">
        <v>50</v>
      </c>
      <c r="BG33" s="41">
        <v>51</v>
      </c>
      <c r="BH33" s="41">
        <v>52</v>
      </c>
      <c r="BI33" s="41">
        <v>53</v>
      </c>
      <c r="BJ33" s="41">
        <v>54</v>
      </c>
      <c r="BK33" s="41">
        <v>55</v>
      </c>
      <c r="BL33" s="41">
        <v>56</v>
      </c>
      <c r="BM33" s="41">
        <v>57</v>
      </c>
      <c r="BN33" s="41">
        <v>58</v>
      </c>
      <c r="BO33" s="41">
        <v>59</v>
      </c>
      <c r="BP33" s="41">
        <v>60</v>
      </c>
      <c r="BQ33" s="41">
        <v>61</v>
      </c>
      <c r="BR33" s="41">
        <v>62</v>
      </c>
      <c r="BS33" s="41">
        <v>63</v>
      </c>
      <c r="BT33" s="41">
        <v>64</v>
      </c>
      <c r="BU33" s="41">
        <v>65</v>
      </c>
      <c r="BV33" s="41">
        <v>66</v>
      </c>
      <c r="BW33" s="41">
        <v>67</v>
      </c>
      <c r="BX33" s="41">
        <v>68</v>
      </c>
      <c r="BY33" s="41">
        <v>69</v>
      </c>
      <c r="BZ33" s="41">
        <v>70</v>
      </c>
      <c r="CA33" s="41">
        <v>71</v>
      </c>
      <c r="CB33" s="41">
        <v>72</v>
      </c>
      <c r="CC33" s="41">
        <v>73</v>
      </c>
      <c r="CD33" s="41">
        <v>74</v>
      </c>
      <c r="CE33" s="41">
        <v>75</v>
      </c>
      <c r="CF33" s="41">
        <v>76</v>
      </c>
      <c r="CG33" s="41">
        <v>77</v>
      </c>
      <c r="CH33" s="41">
        <v>78</v>
      </c>
      <c r="CI33" s="41">
        <v>79</v>
      </c>
      <c r="CJ33" s="41">
        <v>80</v>
      </c>
      <c r="CK33" s="41">
        <v>81</v>
      </c>
      <c r="CL33" s="41">
        <v>82</v>
      </c>
      <c r="CM33" s="41">
        <v>83</v>
      </c>
      <c r="CN33" s="41">
        <v>84</v>
      </c>
      <c r="CO33" s="41">
        <v>85</v>
      </c>
      <c r="CP33" s="41">
        <v>86</v>
      </c>
      <c r="CQ33" s="41">
        <v>87</v>
      </c>
      <c r="CR33" s="41">
        <v>88</v>
      </c>
      <c r="CS33" s="41">
        <v>89</v>
      </c>
      <c r="CT33" s="41" t="s">
        <v>165</v>
      </c>
      <c r="CU33" s="149"/>
    </row>
    <row r="34" spans="1:7" ht="6.75" customHeight="1">
      <c r="A34" s="15"/>
      <c r="B34" s="15"/>
      <c r="C34" s="15"/>
      <c r="D34" s="15"/>
      <c r="E34" s="15"/>
      <c r="F34" s="15"/>
      <c r="G34" s="15"/>
    </row>
    <row r="35" spans="1:101" ht="12.75" customHeight="1">
      <c r="A35" s="15" t="s">
        <v>174</v>
      </c>
      <c r="B35" s="15"/>
      <c r="C35" s="15"/>
      <c r="D35" s="15"/>
      <c r="E35" s="15"/>
      <c r="F35" s="15"/>
      <c r="G35" s="15"/>
      <c r="H35" s="98">
        <f>H20/'Macro Controls'!$C$21</f>
        <v>-0.05849194638640792</v>
      </c>
      <c r="I35" s="98">
        <f>I20/'Macro Controls'!$C$21</f>
        <v>-0.006832769014241636</v>
      </c>
      <c r="J35" s="98">
        <f>J20/'Macro Controls'!$C$21</f>
        <v>-0.0072817717980856594</v>
      </c>
      <c r="K35" s="98">
        <f>K20/'Macro Controls'!$C$21</f>
        <v>-0.007767532332304888</v>
      </c>
      <c r="L35" s="98">
        <f>L20/'Macro Controls'!$C$21</f>
        <v>-0.008424240021341607</v>
      </c>
      <c r="M35" s="98">
        <f>M20/'Macro Controls'!$C$21</f>
        <v>-0.009047365433395994</v>
      </c>
      <c r="N35" s="98">
        <f>N20/'Macro Controls'!$C$21</f>
        <v>-0.009618072945129966</v>
      </c>
      <c r="O35" s="98">
        <f>O20/'Macro Controls'!$C$21</f>
        <v>-0.010007986642558328</v>
      </c>
      <c r="P35" s="98">
        <f>P20/'Macro Controls'!$C$21</f>
        <v>-0.010721871540152675</v>
      </c>
      <c r="Q35" s="98">
        <f>Q20/'Macro Controls'!$C$21</f>
        <v>-0.011444829325414097</v>
      </c>
      <c r="R35" s="98">
        <f>R20/'Macro Controls'!$C$21</f>
        <v>-0.012310642273868886</v>
      </c>
      <c r="S35" s="98">
        <f>S20/'Macro Controls'!$C$21</f>
        <v>-0.012936809116769928</v>
      </c>
      <c r="T35" s="98">
        <f>T20/'Macro Controls'!$C$21</f>
        <v>-0.01430569202364916</v>
      </c>
      <c r="U35" s="98">
        <f>U20/'Macro Controls'!$C$21</f>
        <v>-0.014574650819254542</v>
      </c>
      <c r="V35" s="98">
        <f>V20/'Macro Controls'!$C$21</f>
        <v>-0.014710948207482763</v>
      </c>
      <c r="W35" s="98">
        <f>W20/'Macro Controls'!$C$21</f>
        <v>-0.03488719602684739</v>
      </c>
      <c r="X35" s="98">
        <f>X20/'Macro Controls'!$C$21</f>
        <v>-0.02452690653350655</v>
      </c>
      <c r="Y35" s="98">
        <f>Y20/'Macro Controls'!$C$21</f>
        <v>-0.03369758917415603</v>
      </c>
      <c r="Z35" s="98">
        <f>Z20/'Macro Controls'!$C$21</f>
        <v>-0.05002697266467104</v>
      </c>
      <c r="AA35" s="98">
        <f>AA20/'Macro Controls'!$C$21</f>
        <v>-0.07042803832852798</v>
      </c>
      <c r="AB35" s="98">
        <f>AB20/'Macro Controls'!$C$21</f>
        <v>-0.09131148485430864</v>
      </c>
      <c r="AC35" s="98">
        <f>AC20/'Macro Controls'!$C$21</f>
        <v>-0.10629862556735878</v>
      </c>
      <c r="AD35" s="98">
        <f>AD20/'Macro Controls'!$C$21</f>
        <v>-0.12014346527798406</v>
      </c>
      <c r="AE35" s="98">
        <f>AE20/'Macro Controls'!$C$21</f>
        <v>-0.1337423257640484</v>
      </c>
      <c r="AF35" s="98">
        <f>AF20/'Macro Controls'!$C$21</f>
        <v>-0.15267413218164289</v>
      </c>
      <c r="AG35" s="98">
        <f>AG20/'Macro Controls'!$C$21</f>
        <v>-0.15813047729521254</v>
      </c>
      <c r="AH35" s="98">
        <f>AH20/'Macro Controls'!$C$21</f>
        <v>-0.16337100793090473</v>
      </c>
      <c r="AI35" s="98">
        <f>AI20/'Macro Controls'!$C$21</f>
        <v>-0.15558827850035048</v>
      </c>
      <c r="AJ35" s="98">
        <f>AJ20/'Macro Controls'!$C$21</f>
        <v>-0.14343521661799286</v>
      </c>
      <c r="AK35" s="98">
        <f>AK20/'Macro Controls'!$C$21</f>
        <v>-0.1402444409642285</v>
      </c>
      <c r="AL35" s="98">
        <f>AL20/'Macro Controls'!$C$21</f>
        <v>-0.14230349047881727</v>
      </c>
      <c r="AM35" s="98">
        <f>AM20/'Macro Controls'!$C$21</f>
        <v>-0.14332594784369962</v>
      </c>
      <c r="AN35" s="98">
        <f>AN20/'Macro Controls'!$C$21</f>
        <v>-0.14241596064113993</v>
      </c>
      <c r="AO35" s="98">
        <f>AO20/'Macro Controls'!$C$21</f>
        <v>-0.14300548102986166</v>
      </c>
      <c r="AP35" s="98">
        <f>AP20/'Macro Controls'!$C$21</f>
        <v>-0.14434497721647693</v>
      </c>
      <c r="AQ35" s="98">
        <f>AQ20/'Macro Controls'!$C$21</f>
        <v>-0.1337841361810491</v>
      </c>
      <c r="AR35" s="98">
        <f>AR20/'Macro Controls'!$C$21</f>
        <v>-0.12892656194875537</v>
      </c>
      <c r="AS35" s="98">
        <f>AS20/'Macro Controls'!$C$21</f>
        <v>-0.12212261974815364</v>
      </c>
      <c r="AT35" s="98">
        <f>AT20/'Macro Controls'!$C$21</f>
        <v>-0.12012120058399152</v>
      </c>
      <c r="AU35" s="98">
        <f>AU20/'Macro Controls'!$C$21</f>
        <v>-0.11264271645351664</v>
      </c>
      <c r="AV35" s="98">
        <f>AV20/'Macro Controls'!$C$21</f>
        <v>-0.12202163488215098</v>
      </c>
      <c r="AW35" s="98">
        <f>AW20/'Macro Controls'!$C$21</f>
        <v>-0.12325143400479993</v>
      </c>
      <c r="AX35" s="98">
        <f>AX20/'Macro Controls'!$C$21</f>
        <v>-0.1301619958873169</v>
      </c>
      <c r="AY35" s="98">
        <f>AY20/'Macro Controls'!$C$21</f>
        <v>-0.1315676751037213</v>
      </c>
      <c r="AZ35" s="98">
        <f>AZ20/'Macro Controls'!$C$21</f>
        <v>-0.13323176838628178</v>
      </c>
      <c r="BA35" s="98">
        <f>BA20/'Macro Controls'!$C$21</f>
        <v>-0.1292054303751701</v>
      </c>
      <c r="BB35" s="98">
        <f>BB20/'Macro Controls'!$C$21</f>
        <v>-0.12857689612305334</v>
      </c>
      <c r="BC35" s="98">
        <f>BC20/'Macro Controls'!$C$21</f>
        <v>-0.12939364228393765</v>
      </c>
      <c r="BD35" s="98">
        <f>BD20/'Macro Controls'!$C$21</f>
        <v>-0.12013821545463012</v>
      </c>
      <c r="BE35" s="98">
        <f>BE20/'Macro Controls'!$C$21</f>
        <v>-0.124948944749263</v>
      </c>
      <c r="BF35" s="98">
        <f>BF20/'Macro Controls'!$C$21</f>
        <v>-0.12200005836998902</v>
      </c>
      <c r="BG35" s="98">
        <f>BG20/'Macro Controls'!$C$21</f>
        <v>-0.12308619527388792</v>
      </c>
      <c r="BH35" s="98">
        <f>BH20/'Macro Controls'!$C$21</f>
        <v>-0.11756771296786059</v>
      </c>
      <c r="BI35" s="98">
        <f>BI20/'Macro Controls'!$C$21</f>
        <v>-0.12696046061397534</v>
      </c>
      <c r="BJ35" s="98">
        <f>BJ20/'Macro Controls'!$C$21</f>
        <v>-0.11363374673201854</v>
      </c>
      <c r="BK35" s="98">
        <f>BK20/'Macro Controls'!$C$21</f>
        <v>-0.105903799106327</v>
      </c>
      <c r="BL35" s="98">
        <f>BL20/'Macro Controls'!$C$21</f>
        <v>-0.08422768867501469</v>
      </c>
      <c r="BM35" s="98">
        <f>BM20/'Macro Controls'!$C$21</f>
        <v>-0.06148714578125569</v>
      </c>
      <c r="BN35" s="98">
        <f>BN20/'Macro Controls'!$C$21</f>
        <v>-0.040190917151507306</v>
      </c>
      <c r="BO35" s="98">
        <f>BO20/'Macro Controls'!$C$21</f>
        <v>-0.027692906626599165</v>
      </c>
      <c r="BP35" s="98">
        <f>BP20/'Macro Controls'!$C$21</f>
        <v>-0.013152997540986637</v>
      </c>
      <c r="BQ35" s="98">
        <f>BQ20/'Macro Controls'!$C$21</f>
        <v>0.007885555673868417</v>
      </c>
      <c r="BR35" s="98">
        <f>BR20/'Macro Controls'!$C$21</f>
        <v>0.00409804094927389</v>
      </c>
      <c r="BS35" s="98">
        <f>BS20/'Macro Controls'!$C$21</f>
        <v>0.017911273880832912</v>
      </c>
      <c r="BT35" s="98">
        <f>BT20/'Macro Controls'!$C$21</f>
        <v>0.006790746055343097</v>
      </c>
      <c r="BU35" s="98">
        <f>BU20/'Macro Controls'!$C$21</f>
        <v>0.0011571132790682268</v>
      </c>
      <c r="BV35" s="98">
        <f>BV20/'Macro Controls'!$C$21</f>
        <v>-0.0036664790032730696</v>
      </c>
      <c r="BW35" s="98">
        <f>BW20/'Macro Controls'!$C$21</f>
        <v>-0.008665041399153481</v>
      </c>
      <c r="BX35" s="98">
        <f>BX20/'Macro Controls'!$C$21</f>
        <v>-0.0052835086084307165</v>
      </c>
      <c r="BY35" s="98">
        <f>BY20/'Macro Controls'!$C$21</f>
        <v>-0.009045916319586608</v>
      </c>
      <c r="BZ35" s="98">
        <f>BZ20/'Macro Controls'!$C$21</f>
        <v>-0.009452852155319345</v>
      </c>
      <c r="CA35" s="98">
        <f>CA20/'Macro Controls'!$C$21</f>
        <v>-0.00907269957632944</v>
      </c>
      <c r="CB35" s="98">
        <f>CB20/'Macro Controls'!$C$21</f>
        <v>-0.007342684440267564</v>
      </c>
      <c r="CC35" s="98">
        <f>CC20/'Macro Controls'!$C$21</f>
        <v>-0.010626266292286527</v>
      </c>
      <c r="CD35" s="98">
        <f>CD20/'Macro Controls'!$C$21</f>
        <v>-0.0033653316135797426</v>
      </c>
      <c r="CE35" s="98">
        <f>CE20/'Macro Controls'!$C$21</f>
        <v>-0.0025170023603517276</v>
      </c>
      <c r="CF35" s="98">
        <f>CF20/'Macro Controls'!$C$21</f>
        <v>0.003478336542010379</v>
      </c>
      <c r="CG35" s="98">
        <f>CG20/'Macro Controls'!$C$21</f>
        <v>0.01430211782465586</v>
      </c>
      <c r="CH35" s="98">
        <f>CH20/'Macro Controls'!$C$21</f>
        <v>0.025833195622133813</v>
      </c>
      <c r="CI35" s="98">
        <f>CI20/'Macro Controls'!$C$21</f>
        <v>0.030571726857401352</v>
      </c>
      <c r="CJ35" s="98">
        <f>CJ20/'Macro Controls'!$C$21</f>
        <v>0.03287467315128461</v>
      </c>
      <c r="CK35" s="98">
        <f>CK20/'Macro Controls'!$C$21</f>
        <v>0.003958607477440228</v>
      </c>
      <c r="CL35" s="98">
        <f>CL20/'Macro Controls'!$C$21</f>
        <v>0.004918602979318571</v>
      </c>
      <c r="CM35" s="98">
        <f>CM20/'Macro Controls'!$C$21</f>
        <v>0.008705068228425743</v>
      </c>
      <c r="CN35" s="98">
        <f>CN20/'Macro Controls'!$C$21</f>
        <v>0.0168339206709925</v>
      </c>
      <c r="CO35" s="98">
        <f>CO20/'Macro Controls'!$C$21</f>
        <v>0.022009041874766593</v>
      </c>
      <c r="CP35" s="98">
        <f>CP20/'Macro Controls'!$C$21</f>
        <v>0.03181486460223167</v>
      </c>
      <c r="CQ35" s="98">
        <f>CQ20/'Macro Controls'!$C$21</f>
        <v>0.03905059385681899</v>
      </c>
      <c r="CR35" s="98">
        <f>CR20/'Macro Controls'!$C$21</f>
        <v>0.046156118246921736</v>
      </c>
      <c r="CS35" s="98">
        <f>CS20/'Macro Controls'!$C$21</f>
        <v>0.05619163796974317</v>
      </c>
      <c r="CT35" s="98">
        <f>CT20/'Macro Controls'!$C$21</f>
        <v>0.10699047309314372</v>
      </c>
      <c r="CU35" s="96"/>
      <c r="CV35" s="96"/>
      <c r="CW35" s="96"/>
    </row>
    <row r="36" spans="1:101" ht="12.75" customHeight="1">
      <c r="A36" s="15"/>
      <c r="B36" s="15" t="s">
        <v>233</v>
      </c>
      <c r="C36" s="15"/>
      <c r="D36" s="15"/>
      <c r="E36" s="15"/>
      <c r="F36" s="15"/>
      <c r="G36" s="15"/>
      <c r="H36" s="98">
        <f>H21/'Macro Controls'!$C$21</f>
        <v>-0.0010616189460361072</v>
      </c>
      <c r="I36" s="98">
        <f>I21/'Macro Controls'!$C$21</f>
        <v>-0.0011223894230944292</v>
      </c>
      <c r="J36" s="98">
        <f>J21/'Macro Controls'!$C$21</f>
        <v>-0.0011866388013820385</v>
      </c>
      <c r="K36" s="98">
        <f>K21/'Macro Controls'!$C$21</f>
        <v>-0.0012549398635969974</v>
      </c>
      <c r="L36" s="98">
        <f>L21/'Macro Controls'!$C$21</f>
        <v>-0.0013301182684142142</v>
      </c>
      <c r="M36" s="98">
        <f>M21/'Macro Controls'!$C$21</f>
        <v>-0.001411075021517188</v>
      </c>
      <c r="N36" s="98">
        <f>N21/'Macro Controls'!$C$21</f>
        <v>-0.0014969992871445969</v>
      </c>
      <c r="O36" s="98">
        <f>O21/'Macro Controls'!$C$21</f>
        <v>-0.001584930267327977</v>
      </c>
      <c r="P36" s="98">
        <f>P21/'Macro Controls'!$C$21</f>
        <v>-0.0016806011946196994</v>
      </c>
      <c r="Q36" s="98">
        <f>Q21/'Macro Controls'!$C$21</f>
        <v>-0.0017837482355374263</v>
      </c>
      <c r="R36" s="98">
        <f>R21/'Macro Controls'!$C$21</f>
        <v>-0.0018964762365549102</v>
      </c>
      <c r="S36" s="98">
        <f>S21/'Macro Controls'!$C$21</f>
        <v>-0.0020137661243095615</v>
      </c>
      <c r="T36" s="98">
        <f>T21/'Macro Controls'!$C$21</f>
        <v>-0.0021488748555924067</v>
      </c>
      <c r="U36" s="98">
        <f>U21/'Macro Controls'!$C$21</f>
        <v>-0.002281007819631196</v>
      </c>
      <c r="V36" s="98">
        <f>V21/'Macro Controls'!$C$21</f>
        <v>-0.002406941008694946</v>
      </c>
      <c r="W36" s="98">
        <f>W21/'Macro Controls'!$C$21</f>
        <v>-0.002890908083968154</v>
      </c>
      <c r="X36" s="98">
        <f>X21/'Macro Controls'!$C$21</f>
        <v>-0.0031555378486053005</v>
      </c>
      <c r="Y36" s="98">
        <f>Y21/'Macro Controls'!$C$21</f>
        <v>-0.0035675297361317275</v>
      </c>
      <c r="Z36" s="98">
        <f>Z21/'Macro Controls'!$C$21</f>
        <v>-0.004246398858700405</v>
      </c>
      <c r="AA36" s="98">
        <f>AA21/'Macro Controls'!$C$21</f>
        <v>-0.005247348578195053</v>
      </c>
      <c r="AB36" s="98">
        <f>AB21/'Macro Controls'!$C$21</f>
        <v>-0.006555997994715487</v>
      </c>
      <c r="AC36" s="98">
        <f>AC21/'Macro Controls'!$C$21</f>
        <v>-0.00804655737475573</v>
      </c>
      <c r="AD36" s="98">
        <f>AD21/'Macro Controls'!$C$21</f>
        <v>-0.009687279379660897</v>
      </c>
      <c r="AE36" s="98">
        <f>AE21/'Macro Controls'!$C$21</f>
        <v>-0.0114633111615364</v>
      </c>
      <c r="AF36" s="98">
        <f>AF21/'Macro Controls'!$C$21</f>
        <v>-0.013458204147921442</v>
      </c>
      <c r="AG36" s="98">
        <f>AG21/'Macro Controls'!$C$21</f>
        <v>-0.015409727816405972</v>
      </c>
      <c r="AH36" s="98">
        <f>AH21/'Macro Controls'!$C$21</f>
        <v>-0.017329165258468705</v>
      </c>
      <c r="AI36" s="98">
        <f>AI21/'Macro Controls'!$C$21</f>
        <v>-0.0189750371099913</v>
      </c>
      <c r="AJ36" s="98">
        <f>AJ21/'Macro Controls'!$C$21</f>
        <v>-0.020301007225813232</v>
      </c>
      <c r="AK36" s="98">
        <f>AK21/'Macro Controls'!$C$21</f>
        <v>-0.021482095544549107</v>
      </c>
      <c r="AL36" s="98">
        <f>AL21/'Macro Controls'!$C$21</f>
        <v>-0.02263003107597714</v>
      </c>
      <c r="AM36" s="98">
        <f>AM21/'Macro Controls'!$C$21</f>
        <v>-0.023747924102915118</v>
      </c>
      <c r="AN36" s="98">
        <f>AN21/'Macro Controls'!$C$21</f>
        <v>-0.02481367415320187</v>
      </c>
      <c r="AO36" s="98">
        <f>AO21/'Macro Controls'!$C$21</f>
        <v>-0.025846367053219285</v>
      </c>
      <c r="AP36" s="98">
        <f>AP21/'Macro Controls'!$C$21</f>
        <v>-0.02683835183988618</v>
      </c>
      <c r="AQ36" s="98">
        <f>AQ21/'Macro Controls'!$C$21</f>
        <v>-0.027576856893167145</v>
      </c>
      <c r="AR36" s="98">
        <f>AR21/'Macro Controls'!$C$21</f>
        <v>-0.02818752017474617</v>
      </c>
      <c r="AS36" s="98">
        <f>AS21/'Macro Controls'!$C$21</f>
        <v>-0.02865019553455346</v>
      </c>
      <c r="AT36" s="98">
        <f>AT21/'Macro Controls'!$C$21</f>
        <v>-0.029078878164366807</v>
      </c>
      <c r="AU36" s="98">
        <f>AU21/'Macro Controls'!$C$21</f>
        <v>-0.029362005379692396</v>
      </c>
      <c r="AV36" s="98">
        <f>AV21/'Macro Controls'!$C$21</f>
        <v>-0.029803245568475984</v>
      </c>
      <c r="AW36" s="98">
        <f>AW21/'Macro Controls'!$C$21</f>
        <v>-0.03025560876065208</v>
      </c>
      <c r="AX36" s="98">
        <f>AX21/'Macro Controls'!$C$21</f>
        <v>-0.030824711511798157</v>
      </c>
      <c r="AY36" s="98">
        <f>AY21/'Macro Controls'!$C$21</f>
        <v>-0.03140186024857582</v>
      </c>
      <c r="AZ36" s="98">
        <f>AZ21/'Macro Controls'!$C$21</f>
        <v>-0.03198146228329802</v>
      </c>
      <c r="BA36" s="98">
        <f>BA21/'Macro Controls'!$C$21</f>
        <v>-0.03246326505080831</v>
      </c>
      <c r="BB36" s="98">
        <f>BB21/'Macro Controls'!$C$21</f>
        <v>-0.032921699115864046</v>
      </c>
      <c r="BC36" s="98">
        <f>BC21/'Macro Controls'!$C$21</f>
        <v>-0.033377575929672554</v>
      </c>
      <c r="BD36" s="98">
        <f>BD21/'Macro Controls'!$C$21</f>
        <v>-0.03365827063771417</v>
      </c>
      <c r="BE36" s="98">
        <f>BE21/'Macro Controls'!$C$21</f>
        <v>-0.03401605711506312</v>
      </c>
      <c r="BF36" s="98">
        <f>BF21/'Macro Controls'!$C$21</f>
        <v>-0.03430808273310271</v>
      </c>
      <c r="BG36" s="98">
        <f>BG21/'Macro Controls'!$C$21</f>
        <v>-0.03461827938846017</v>
      </c>
      <c r="BH36" s="98">
        <f>BH21/'Macro Controls'!$C$21</f>
        <v>-0.03483414881691702</v>
      </c>
      <c r="BI36" s="98">
        <f>BI21/'Macro Controls'!$C$21</f>
        <v>-0.035229566389855596</v>
      </c>
      <c r="BJ36" s="98">
        <f>BJ21/'Macro Controls'!$C$21</f>
        <v>-0.03537129632280276</v>
      </c>
      <c r="BK36" s="98">
        <f>BK21/'Macro Controls'!$C$21</f>
        <v>-0.03538067291070934</v>
      </c>
      <c r="BL36" s="98">
        <f>BL21/'Macro Controls'!$C$21</f>
        <v>-0.035038666544715366</v>
      </c>
      <c r="BM36" s="98">
        <f>BM21/'Macro Controls'!$C$21</f>
        <v>-0.03431760485563312</v>
      </c>
      <c r="BN36" s="98">
        <f>BN21/'Macro Controls'!$C$21</f>
        <v>-0.03326428762035334</v>
      </c>
      <c r="BO36" s="98">
        <f>BO21/'Macro Controls'!$C$21</f>
        <v>-0.032057140287688156</v>
      </c>
      <c r="BP36" s="98">
        <f>BP21/'Macro Controls'!$C$21</f>
        <v>-0.03067289810848581</v>
      </c>
      <c r="BQ36" s="98">
        <f>BQ21/'Macro Controls'!$C$21</f>
        <v>-0.029016339857442196</v>
      </c>
      <c r="BR36" s="98">
        <f>BR21/'Macro Controls'!$C$21</f>
        <v>-0.02753766649803653</v>
      </c>
      <c r="BS36" s="98">
        <f>BS21/'Macro Controls'!$C$21</f>
        <v>-0.025900235654695902</v>
      </c>
      <c r="BT36" s="98">
        <f>BT21/'Macro Controls'!$C$21</f>
        <v>-0.024570693703392047</v>
      </c>
      <c r="BU36" s="98">
        <f>BU21/'Macro Controls'!$C$21</f>
        <v>-0.023432883223650294</v>
      </c>
      <c r="BV36" s="98">
        <f>BV21/'Macro Controls'!$C$21</f>
        <v>-0.022469423223253526</v>
      </c>
      <c r="BW36" s="98">
        <f>BW21/'Macro Controls'!$C$21</f>
        <v>-0.021662558478094864</v>
      </c>
      <c r="BX36" s="98">
        <f>BX21/'Macro Controls'!$C$21</f>
        <v>-0.0208604547942014</v>
      </c>
      <c r="BY36" s="98">
        <f>BY21/'Macro Controls'!$C$21</f>
        <v>-0.0201994074258534</v>
      </c>
      <c r="BZ36" s="98">
        <f>BZ21/'Macro Controls'!$C$21</f>
        <v>-0.01961295278941501</v>
      </c>
      <c r="CA36" s="98">
        <f>CA21/'Macro Controls'!$C$21</f>
        <v>-0.019086772356967683</v>
      </c>
      <c r="CB36" s="98">
        <f>CB21/'Macro Controls'!$C$21</f>
        <v>-0.018590330885366428</v>
      </c>
      <c r="CC36" s="98">
        <f>CC21/'Macro Controls'!$C$21</f>
        <v>-0.018210959544237848</v>
      </c>
      <c r="CD36" s="98">
        <f>CD21/'Macro Controls'!$C$21</f>
        <v>-0.01777082957672745</v>
      </c>
      <c r="CE36" s="98">
        <f>CE21/'Macro Controls'!$C$21</f>
        <v>-0.01737180690325008</v>
      </c>
      <c r="CF36" s="98">
        <f>CF21/'Macro Controls'!$C$21</f>
        <v>-0.016932419162321213</v>
      </c>
      <c r="CG36" s="98">
        <f>CG21/'Macro Controls'!$C$21</f>
        <v>-0.016368104500299047</v>
      </c>
      <c r="CH36" s="98">
        <f>CH21/'Macro Controls'!$C$21</f>
        <v>-0.015656059720695926</v>
      </c>
      <c r="CI36" s="98">
        <f>CI21/'Macro Controls'!$C$21</f>
        <v>-0.014928598666297392</v>
      </c>
      <c r="CJ36" s="98">
        <f>CJ21/'Macro Controls'!$C$21</f>
        <v>-0.014256216229819303</v>
      </c>
      <c r="CK36" s="98">
        <f>CK21/'Macro Controls'!$C$21</f>
        <v>-0.014192274553307788</v>
      </c>
      <c r="CL36" s="98">
        <f>CL21/'Macro Controls'!$C$21</f>
        <v>-0.014192274553307788</v>
      </c>
      <c r="CM36" s="98">
        <f>CM21/'Macro Controls'!$C$21</f>
        <v>-0.014192274553307785</v>
      </c>
      <c r="CN36" s="98">
        <f>CN21/'Macro Controls'!$C$21</f>
        <v>-0.014192274553307788</v>
      </c>
      <c r="CO36" s="98">
        <f>CO21/'Macro Controls'!$C$21</f>
        <v>-0.01419227455330779</v>
      </c>
      <c r="CP36" s="98">
        <f>CP21/'Macro Controls'!$C$21</f>
        <v>-0.01419227455330779</v>
      </c>
      <c r="CQ36" s="98">
        <f>CQ21/'Macro Controls'!$C$21</f>
        <v>-0.014192274553307785</v>
      </c>
      <c r="CR36" s="98">
        <f>CR21/'Macro Controls'!$C$21</f>
        <v>-0.014192274553307785</v>
      </c>
      <c r="CS36" s="98">
        <f>CS21/'Macro Controls'!$C$21</f>
        <v>-0.014192274553307788</v>
      </c>
      <c r="CT36" s="98">
        <f>CT21/'Macro Controls'!$C$21</f>
        <v>-0.014192274553307785</v>
      </c>
      <c r="CU36" s="93"/>
      <c r="CV36" s="93"/>
      <c r="CW36" s="93"/>
    </row>
    <row r="37" spans="1:98" ht="12.75" customHeight="1">
      <c r="A37" s="15"/>
      <c r="B37" s="15"/>
      <c r="C37" s="15" t="s">
        <v>234</v>
      </c>
      <c r="D37" s="15"/>
      <c r="E37" s="15"/>
      <c r="F37" s="15"/>
      <c r="G37" s="15"/>
      <c r="H37" s="98">
        <f>H22/'Macro Controls'!$C$21</f>
        <v>0</v>
      </c>
      <c r="I37" s="98">
        <f>I22/'Macro Controls'!$C$21</f>
        <v>0</v>
      </c>
      <c r="J37" s="98">
        <f>J22/'Macro Controls'!$C$21</f>
        <v>0</v>
      </c>
      <c r="K37" s="98">
        <f>K22/'Macro Controls'!$C$21</f>
        <v>0</v>
      </c>
      <c r="L37" s="98">
        <f>L22/'Macro Controls'!$C$21</f>
        <v>0</v>
      </c>
      <c r="M37" s="98">
        <f>M22/'Macro Controls'!$C$21</f>
        <v>0</v>
      </c>
      <c r="N37" s="98">
        <f>N22/'Macro Controls'!$C$21</f>
        <v>0</v>
      </c>
      <c r="O37" s="98">
        <f>O22/'Macro Controls'!$C$21</f>
        <v>0</v>
      </c>
      <c r="P37" s="98">
        <f>P22/'Macro Controls'!$C$21</f>
        <v>0</v>
      </c>
      <c r="Q37" s="98">
        <f>Q22/'Macro Controls'!$C$21</f>
        <v>0</v>
      </c>
      <c r="R37" s="98">
        <f>R22/'Macro Controls'!$C$21</f>
        <v>0</v>
      </c>
      <c r="S37" s="98">
        <f>S22/'Macro Controls'!$C$21</f>
        <v>0</v>
      </c>
      <c r="T37" s="98">
        <f>T22/'Macro Controls'!$C$21</f>
        <v>0</v>
      </c>
      <c r="U37" s="98">
        <f>U22/'Macro Controls'!$C$21</f>
        <v>0</v>
      </c>
      <c r="V37" s="98">
        <f>V22/'Macro Controls'!$C$21</f>
        <v>0</v>
      </c>
      <c r="W37" s="98">
        <f>W22/'Macro Controls'!$C$21</f>
        <v>0</v>
      </c>
      <c r="X37" s="98">
        <f>X22/'Macro Controls'!$C$21</f>
        <v>0</v>
      </c>
      <c r="Y37" s="98">
        <f>Y22/'Macro Controls'!$C$21</f>
        <v>0</v>
      </c>
      <c r="Z37" s="98">
        <f>Z22/'Macro Controls'!$C$21</f>
        <v>0</v>
      </c>
      <c r="AA37" s="98">
        <f>AA22/'Macro Controls'!$C$21</f>
        <v>0</v>
      </c>
      <c r="AB37" s="98">
        <f>AB22/'Macro Controls'!$C$21</f>
        <v>0</v>
      </c>
      <c r="AC37" s="98">
        <f>AC22/'Macro Controls'!$C$21</f>
        <v>0</v>
      </c>
      <c r="AD37" s="98">
        <f>AD22/'Macro Controls'!$C$21</f>
        <v>0</v>
      </c>
      <c r="AE37" s="98">
        <f>AE22/'Macro Controls'!$C$21</f>
        <v>0</v>
      </c>
      <c r="AF37" s="98">
        <f>AF22/'Macro Controls'!$C$21</f>
        <v>0</v>
      </c>
      <c r="AG37" s="98">
        <f>AG22/'Macro Controls'!$C$21</f>
        <v>0</v>
      </c>
      <c r="AH37" s="98">
        <f>AH22/'Macro Controls'!$C$21</f>
        <v>0</v>
      </c>
      <c r="AI37" s="98">
        <f>AI22/'Macro Controls'!$C$21</f>
        <v>0</v>
      </c>
      <c r="AJ37" s="98">
        <f>AJ22/'Macro Controls'!$C$21</f>
        <v>0</v>
      </c>
      <c r="AK37" s="98">
        <f>AK22/'Macro Controls'!$C$21</f>
        <v>0</v>
      </c>
      <c r="AL37" s="98">
        <f>AL22/'Macro Controls'!$C$21</f>
        <v>0</v>
      </c>
      <c r="AM37" s="98">
        <f>AM22/'Macro Controls'!$C$21</f>
        <v>0</v>
      </c>
      <c r="AN37" s="98">
        <f>AN22/'Macro Controls'!$C$21</f>
        <v>0</v>
      </c>
      <c r="AO37" s="98">
        <f>AO22/'Macro Controls'!$C$21</f>
        <v>0</v>
      </c>
      <c r="AP37" s="98">
        <f>AP22/'Macro Controls'!$C$21</f>
        <v>0</v>
      </c>
      <c r="AQ37" s="98">
        <f>AQ22/'Macro Controls'!$C$21</f>
        <v>0</v>
      </c>
      <c r="AR37" s="98">
        <f>AR22/'Macro Controls'!$C$21</f>
        <v>0</v>
      </c>
      <c r="AS37" s="98">
        <f>AS22/'Macro Controls'!$C$21</f>
        <v>0</v>
      </c>
      <c r="AT37" s="98">
        <f>AT22/'Macro Controls'!$C$21</f>
        <v>0</v>
      </c>
      <c r="AU37" s="98">
        <f>AU22/'Macro Controls'!$C$21</f>
        <v>0</v>
      </c>
      <c r="AV37" s="98">
        <f>AV22/'Macro Controls'!$C$21</f>
        <v>0</v>
      </c>
      <c r="AW37" s="98">
        <f>AW22/'Macro Controls'!$C$21</f>
        <v>0</v>
      </c>
      <c r="AX37" s="98">
        <f>AX22/'Macro Controls'!$C$21</f>
        <v>0</v>
      </c>
      <c r="AY37" s="98">
        <f>AY22/'Macro Controls'!$C$21</f>
        <v>0</v>
      </c>
      <c r="AZ37" s="98">
        <f>AZ22/'Macro Controls'!$C$21</f>
        <v>0</v>
      </c>
      <c r="BA37" s="98">
        <f>BA22/'Macro Controls'!$C$21</f>
        <v>0</v>
      </c>
      <c r="BB37" s="98">
        <f>BB22/'Macro Controls'!$C$21</f>
        <v>0</v>
      </c>
      <c r="BC37" s="98">
        <f>BC22/'Macro Controls'!$C$21</f>
        <v>0</v>
      </c>
      <c r="BD37" s="98">
        <f>BD22/'Macro Controls'!$C$21</f>
        <v>0</v>
      </c>
      <c r="BE37" s="98">
        <f>BE22/'Macro Controls'!$C$21</f>
        <v>0</v>
      </c>
      <c r="BF37" s="98">
        <f>BF22/'Macro Controls'!$C$21</f>
        <v>0</v>
      </c>
      <c r="BG37" s="98">
        <f>BG22/'Macro Controls'!$C$21</f>
        <v>0</v>
      </c>
      <c r="BH37" s="98">
        <f>BH22/'Macro Controls'!$C$21</f>
        <v>0</v>
      </c>
      <c r="BI37" s="98">
        <f>BI22/'Macro Controls'!$C$21</f>
        <v>0</v>
      </c>
      <c r="BJ37" s="98">
        <f>BJ22/'Macro Controls'!$C$21</f>
        <v>0</v>
      </c>
      <c r="BK37" s="98">
        <f>BK22/'Macro Controls'!$C$21</f>
        <v>0</v>
      </c>
      <c r="BL37" s="98">
        <f>BL22/'Macro Controls'!$C$21</f>
        <v>0</v>
      </c>
      <c r="BM37" s="98">
        <f>BM22/'Macro Controls'!$C$21</f>
        <v>0</v>
      </c>
      <c r="BN37" s="98">
        <f>BN22/'Macro Controls'!$C$21</f>
        <v>0</v>
      </c>
      <c r="BO37" s="98">
        <f>BO22/'Macro Controls'!$C$21</f>
        <v>0</v>
      </c>
      <c r="BP37" s="98">
        <f>BP22/'Macro Controls'!$C$21</f>
        <v>0</v>
      </c>
      <c r="BQ37" s="98">
        <f>BQ22/'Macro Controls'!$C$21</f>
        <v>0</v>
      </c>
      <c r="BR37" s="98">
        <f>BR22/'Macro Controls'!$C$21</f>
        <v>0</v>
      </c>
      <c r="BS37" s="98">
        <f>BS22/'Macro Controls'!$C$21</f>
        <v>0</v>
      </c>
      <c r="BT37" s="98">
        <f>BT22/'Macro Controls'!$C$21</f>
        <v>0</v>
      </c>
      <c r="BU37" s="98">
        <f>BU22/'Macro Controls'!$C$21</f>
        <v>0</v>
      </c>
      <c r="BV37" s="98">
        <f>BV22/'Macro Controls'!$C$21</f>
        <v>0</v>
      </c>
      <c r="BW37" s="98">
        <f>BW22/'Macro Controls'!$C$21</f>
        <v>0</v>
      </c>
      <c r="BX37" s="98">
        <f>BX22/'Macro Controls'!$C$21</f>
        <v>0</v>
      </c>
      <c r="BY37" s="98">
        <f>BY22/'Macro Controls'!$C$21</f>
        <v>0</v>
      </c>
      <c r="BZ37" s="98">
        <f>BZ22/'Macro Controls'!$C$21</f>
        <v>0</v>
      </c>
      <c r="CA37" s="98">
        <f>CA22/'Macro Controls'!$C$21</f>
        <v>0</v>
      </c>
      <c r="CB37" s="98">
        <f>CB22/'Macro Controls'!$C$21</f>
        <v>0</v>
      </c>
      <c r="CC37" s="98">
        <f>CC22/'Macro Controls'!$C$21</f>
        <v>0</v>
      </c>
      <c r="CD37" s="98">
        <f>CD22/'Macro Controls'!$C$21</f>
        <v>0</v>
      </c>
      <c r="CE37" s="98">
        <f>CE22/'Macro Controls'!$C$21</f>
        <v>0</v>
      </c>
      <c r="CF37" s="98">
        <f>CF22/'Macro Controls'!$C$21</f>
        <v>0</v>
      </c>
      <c r="CG37" s="98">
        <f>CG22/'Macro Controls'!$C$21</f>
        <v>0</v>
      </c>
      <c r="CH37" s="98">
        <f>CH22/'Macro Controls'!$C$21</f>
        <v>0</v>
      </c>
      <c r="CI37" s="98">
        <f>CI22/'Macro Controls'!$C$21</f>
        <v>0</v>
      </c>
      <c r="CJ37" s="98">
        <f>CJ22/'Macro Controls'!$C$21</f>
        <v>0</v>
      </c>
      <c r="CK37" s="98">
        <f>CK22/'Macro Controls'!$C$21</f>
        <v>0</v>
      </c>
      <c r="CL37" s="98">
        <f>CL22/'Macro Controls'!$C$21</f>
        <v>0</v>
      </c>
      <c r="CM37" s="98">
        <f>CM22/'Macro Controls'!$C$21</f>
        <v>0</v>
      </c>
      <c r="CN37" s="98">
        <f>CN22/'Macro Controls'!$C$21</f>
        <v>0</v>
      </c>
      <c r="CO37" s="98">
        <f>CO22/'Macro Controls'!$C$21</f>
        <v>0</v>
      </c>
      <c r="CP37" s="98">
        <f>CP22/'Macro Controls'!$C$21</f>
        <v>0</v>
      </c>
      <c r="CQ37" s="98">
        <f>CQ22/'Macro Controls'!$C$21</f>
        <v>0</v>
      </c>
      <c r="CR37" s="98">
        <f>CR22/'Macro Controls'!$C$21</f>
        <v>0</v>
      </c>
      <c r="CS37" s="98">
        <f>CS22/'Macro Controls'!$C$21</f>
        <v>0</v>
      </c>
      <c r="CT37" s="98">
        <f>CT22/'Macro Controls'!$C$21</f>
        <v>0</v>
      </c>
    </row>
    <row r="38" spans="1:101" ht="12.75" customHeight="1">
      <c r="A38" s="15"/>
      <c r="B38" s="15"/>
      <c r="C38" s="15" t="s">
        <v>235</v>
      </c>
      <c r="D38" s="15"/>
      <c r="E38" s="15"/>
      <c r="F38" s="15"/>
      <c r="G38" s="15"/>
      <c r="H38" s="98">
        <f>H23/'Macro Controls'!$C$21</f>
        <v>-0.0010616189460361072</v>
      </c>
      <c r="I38" s="98">
        <f>I23/'Macro Controls'!$C$21</f>
        <v>-0.0011223894230944292</v>
      </c>
      <c r="J38" s="98">
        <f>J23/'Macro Controls'!$C$21</f>
        <v>-0.0011866388013820385</v>
      </c>
      <c r="K38" s="98">
        <f>K23/'Macro Controls'!$C$21</f>
        <v>-0.0012549398635969974</v>
      </c>
      <c r="L38" s="98">
        <f>L23/'Macro Controls'!$C$21</f>
        <v>-0.0013301182684142142</v>
      </c>
      <c r="M38" s="98">
        <f>M23/'Macro Controls'!$C$21</f>
        <v>-0.001411075021517188</v>
      </c>
      <c r="N38" s="98">
        <f>N23/'Macro Controls'!$C$21</f>
        <v>-0.0014969992871445969</v>
      </c>
      <c r="O38" s="98">
        <f>O23/'Macro Controls'!$C$21</f>
        <v>-0.001584930267327977</v>
      </c>
      <c r="P38" s="98">
        <f>P23/'Macro Controls'!$C$21</f>
        <v>-0.0016806011946196994</v>
      </c>
      <c r="Q38" s="98">
        <f>Q23/'Macro Controls'!$C$21</f>
        <v>-0.0017837482355374263</v>
      </c>
      <c r="R38" s="98">
        <f>R23/'Macro Controls'!$C$21</f>
        <v>-0.0018964762365549102</v>
      </c>
      <c r="S38" s="98">
        <f>S23/'Macro Controls'!$C$21</f>
        <v>-0.0020137661243095615</v>
      </c>
      <c r="T38" s="98">
        <f>T23/'Macro Controls'!$C$21</f>
        <v>-0.0021488748555924067</v>
      </c>
      <c r="U38" s="98">
        <f>U23/'Macro Controls'!$C$21</f>
        <v>-0.002281007819631196</v>
      </c>
      <c r="V38" s="98">
        <f>V23/'Macro Controls'!$C$21</f>
        <v>-0.002406941008694946</v>
      </c>
      <c r="W38" s="98">
        <f>W23/'Macro Controls'!$C$21</f>
        <v>-0.002890908083968154</v>
      </c>
      <c r="X38" s="98">
        <f>X23/'Macro Controls'!$C$21</f>
        <v>-0.0031555378486053005</v>
      </c>
      <c r="Y38" s="98">
        <f>Y23/'Macro Controls'!$C$21</f>
        <v>-0.0035675297361317275</v>
      </c>
      <c r="Z38" s="98">
        <f>Z23/'Macro Controls'!$C$21</f>
        <v>-0.004246398858700405</v>
      </c>
      <c r="AA38" s="98">
        <f>AA23/'Macro Controls'!$C$21</f>
        <v>-0.005247348578195053</v>
      </c>
      <c r="AB38" s="98">
        <f>AB23/'Macro Controls'!$C$21</f>
        <v>-0.006555997994715487</v>
      </c>
      <c r="AC38" s="98">
        <f>AC23/'Macro Controls'!$C$21</f>
        <v>-0.00804655737475573</v>
      </c>
      <c r="AD38" s="98">
        <f>AD23/'Macro Controls'!$C$21</f>
        <v>-0.009687279379660897</v>
      </c>
      <c r="AE38" s="98">
        <f>AE23/'Macro Controls'!$C$21</f>
        <v>-0.0114633111615364</v>
      </c>
      <c r="AF38" s="98">
        <f>AF23/'Macro Controls'!$C$21</f>
        <v>-0.013458204147921442</v>
      </c>
      <c r="AG38" s="98">
        <f>AG23/'Macro Controls'!$C$21</f>
        <v>-0.015409727816405972</v>
      </c>
      <c r="AH38" s="98">
        <f>AH23/'Macro Controls'!$C$21</f>
        <v>-0.017329165258468705</v>
      </c>
      <c r="AI38" s="98">
        <f>AI23/'Macro Controls'!$C$21</f>
        <v>-0.0189750371099913</v>
      </c>
      <c r="AJ38" s="98">
        <f>AJ23/'Macro Controls'!$C$21</f>
        <v>-0.020301007225813232</v>
      </c>
      <c r="AK38" s="98">
        <f>AK23/'Macro Controls'!$C$21</f>
        <v>-0.021482095544549107</v>
      </c>
      <c r="AL38" s="98">
        <f>AL23/'Macro Controls'!$C$21</f>
        <v>-0.02263003107597714</v>
      </c>
      <c r="AM38" s="98">
        <f>AM23/'Macro Controls'!$C$21</f>
        <v>-0.023747924102915118</v>
      </c>
      <c r="AN38" s="98">
        <f>AN23/'Macro Controls'!$C$21</f>
        <v>-0.02481367415320187</v>
      </c>
      <c r="AO38" s="98">
        <f>AO23/'Macro Controls'!$C$21</f>
        <v>-0.025846367053219285</v>
      </c>
      <c r="AP38" s="98">
        <f>AP23/'Macro Controls'!$C$21</f>
        <v>-0.02683835183988618</v>
      </c>
      <c r="AQ38" s="98">
        <f>AQ23/'Macro Controls'!$C$21</f>
        <v>-0.027576856893167145</v>
      </c>
      <c r="AR38" s="98">
        <f>AR23/'Macro Controls'!$C$21</f>
        <v>-0.02818752017474617</v>
      </c>
      <c r="AS38" s="98">
        <f>AS23/'Macro Controls'!$C$21</f>
        <v>-0.02865019553455346</v>
      </c>
      <c r="AT38" s="98">
        <f>AT23/'Macro Controls'!$C$21</f>
        <v>-0.029078878164366807</v>
      </c>
      <c r="AU38" s="98">
        <f>AU23/'Macro Controls'!$C$21</f>
        <v>-0.029362005379692396</v>
      </c>
      <c r="AV38" s="98">
        <f>AV23/'Macro Controls'!$C$21</f>
        <v>-0.029803245568475984</v>
      </c>
      <c r="AW38" s="98">
        <f>AW23/'Macro Controls'!$C$21</f>
        <v>-0.03025560876065208</v>
      </c>
      <c r="AX38" s="98">
        <f>AX23/'Macro Controls'!$C$21</f>
        <v>-0.030824711511798157</v>
      </c>
      <c r="AY38" s="98">
        <f>AY23/'Macro Controls'!$C$21</f>
        <v>-0.03140186024857582</v>
      </c>
      <c r="AZ38" s="98">
        <f>AZ23/'Macro Controls'!$C$21</f>
        <v>-0.03198146228329802</v>
      </c>
      <c r="BA38" s="98">
        <f>BA23/'Macro Controls'!$C$21</f>
        <v>-0.03246326505080831</v>
      </c>
      <c r="BB38" s="98">
        <f>BB23/'Macro Controls'!$C$21</f>
        <v>-0.032921699115864046</v>
      </c>
      <c r="BC38" s="98">
        <f>BC23/'Macro Controls'!$C$21</f>
        <v>-0.033377575929672554</v>
      </c>
      <c r="BD38" s="98">
        <f>BD23/'Macro Controls'!$C$21</f>
        <v>-0.03365827063771417</v>
      </c>
      <c r="BE38" s="98">
        <f>BE23/'Macro Controls'!$C$21</f>
        <v>-0.03401605711506312</v>
      </c>
      <c r="BF38" s="98">
        <f>BF23/'Macro Controls'!$C$21</f>
        <v>-0.03430808273310271</v>
      </c>
      <c r="BG38" s="98">
        <f>BG23/'Macro Controls'!$C$21</f>
        <v>-0.03461827938846017</v>
      </c>
      <c r="BH38" s="98">
        <f>BH23/'Macro Controls'!$C$21</f>
        <v>-0.03483414881691702</v>
      </c>
      <c r="BI38" s="98">
        <f>BI23/'Macro Controls'!$C$21</f>
        <v>-0.035229566389855596</v>
      </c>
      <c r="BJ38" s="98">
        <f>BJ23/'Macro Controls'!$C$21</f>
        <v>-0.03537129632280276</v>
      </c>
      <c r="BK38" s="98">
        <f>BK23/'Macro Controls'!$C$21</f>
        <v>-0.03538067291070934</v>
      </c>
      <c r="BL38" s="98">
        <f>BL23/'Macro Controls'!$C$21</f>
        <v>-0.035038666544715366</v>
      </c>
      <c r="BM38" s="98">
        <f>BM23/'Macro Controls'!$C$21</f>
        <v>-0.03431760485563312</v>
      </c>
      <c r="BN38" s="98">
        <f>BN23/'Macro Controls'!$C$21</f>
        <v>-0.03326428762035334</v>
      </c>
      <c r="BO38" s="98">
        <f>BO23/'Macro Controls'!$C$21</f>
        <v>-0.032057140287688156</v>
      </c>
      <c r="BP38" s="98">
        <f>BP23/'Macro Controls'!$C$21</f>
        <v>-0.03067289810848581</v>
      </c>
      <c r="BQ38" s="98">
        <f>BQ23/'Macro Controls'!$C$21</f>
        <v>-0.029016339857442196</v>
      </c>
      <c r="BR38" s="98">
        <f>BR23/'Macro Controls'!$C$21</f>
        <v>-0.02753766649803653</v>
      </c>
      <c r="BS38" s="98">
        <f>BS23/'Macro Controls'!$C$21</f>
        <v>-0.025900235654695902</v>
      </c>
      <c r="BT38" s="98">
        <f>BT23/'Macro Controls'!$C$21</f>
        <v>-0.024570693703392047</v>
      </c>
      <c r="BU38" s="98">
        <f>BU23/'Macro Controls'!$C$21</f>
        <v>-0.023432883223650294</v>
      </c>
      <c r="BV38" s="98">
        <f>BV23/'Macro Controls'!$C$21</f>
        <v>-0.022469423223253526</v>
      </c>
      <c r="BW38" s="98">
        <f>BW23/'Macro Controls'!$C$21</f>
        <v>-0.021662558478094864</v>
      </c>
      <c r="BX38" s="98">
        <f>BX23/'Macro Controls'!$C$21</f>
        <v>-0.0208604547942014</v>
      </c>
      <c r="BY38" s="98">
        <f>BY23/'Macro Controls'!$C$21</f>
        <v>-0.0201994074258534</v>
      </c>
      <c r="BZ38" s="98">
        <f>BZ23/'Macro Controls'!$C$21</f>
        <v>-0.01961295278941501</v>
      </c>
      <c r="CA38" s="98">
        <f>CA23/'Macro Controls'!$C$21</f>
        <v>-0.019086772356967683</v>
      </c>
      <c r="CB38" s="98">
        <f>CB23/'Macro Controls'!$C$21</f>
        <v>-0.018590330885366428</v>
      </c>
      <c r="CC38" s="98">
        <f>CC23/'Macro Controls'!$C$21</f>
        <v>-0.018210959544237848</v>
      </c>
      <c r="CD38" s="98">
        <f>CD23/'Macro Controls'!$C$21</f>
        <v>-0.01777082957672745</v>
      </c>
      <c r="CE38" s="98">
        <f>CE23/'Macro Controls'!$C$21</f>
        <v>-0.01737180690325008</v>
      </c>
      <c r="CF38" s="98">
        <f>CF23/'Macro Controls'!$C$21</f>
        <v>-0.016932419162321213</v>
      </c>
      <c r="CG38" s="98">
        <f>CG23/'Macro Controls'!$C$21</f>
        <v>-0.016368104500299047</v>
      </c>
      <c r="CH38" s="98">
        <f>CH23/'Macro Controls'!$C$21</f>
        <v>-0.015656059720695926</v>
      </c>
      <c r="CI38" s="98">
        <f>CI23/'Macro Controls'!$C$21</f>
        <v>-0.014928598666297392</v>
      </c>
      <c r="CJ38" s="98">
        <f>CJ23/'Macro Controls'!$C$21</f>
        <v>-0.014256216229819303</v>
      </c>
      <c r="CK38" s="98">
        <f>CK23/'Macro Controls'!$C$21</f>
        <v>-0.014192274553307788</v>
      </c>
      <c r="CL38" s="98">
        <f>CL23/'Macro Controls'!$C$21</f>
        <v>-0.014192274553307788</v>
      </c>
      <c r="CM38" s="98">
        <f>CM23/'Macro Controls'!$C$21</f>
        <v>-0.014192274553307785</v>
      </c>
      <c r="CN38" s="98">
        <f>CN23/'Macro Controls'!$C$21</f>
        <v>-0.014192274553307788</v>
      </c>
      <c r="CO38" s="98">
        <f>CO23/'Macro Controls'!$C$21</f>
        <v>-0.01419227455330779</v>
      </c>
      <c r="CP38" s="98">
        <f>CP23/'Macro Controls'!$C$21</f>
        <v>-0.01419227455330779</v>
      </c>
      <c r="CQ38" s="98">
        <f>CQ23/'Macro Controls'!$C$21</f>
        <v>-0.014192274553307785</v>
      </c>
      <c r="CR38" s="98">
        <f>CR23/'Macro Controls'!$C$21</f>
        <v>-0.014192274553307785</v>
      </c>
      <c r="CS38" s="98">
        <f>CS23/'Macro Controls'!$C$21</f>
        <v>-0.014192274553307788</v>
      </c>
      <c r="CT38" s="98">
        <f>CT23/'Macro Controls'!$C$21</f>
        <v>-0.014192274553307785</v>
      </c>
      <c r="CU38" s="93"/>
      <c r="CV38" s="93"/>
      <c r="CW38" s="93"/>
    </row>
    <row r="39" spans="1:101" ht="12.75" customHeight="1">
      <c r="A39" s="15"/>
      <c r="B39" s="15" t="s">
        <v>236</v>
      </c>
      <c r="C39" s="15"/>
      <c r="D39" s="15"/>
      <c r="E39" s="15"/>
      <c r="F39" s="15"/>
      <c r="G39" s="15"/>
      <c r="H39" s="98">
        <f>H24/'Macro Controls'!$C$21</f>
        <v>0.05743032744037181</v>
      </c>
      <c r="I39" s="98">
        <f>I24/'Macro Controls'!$C$21</f>
        <v>0.0057103795911472065</v>
      </c>
      <c r="J39" s="98">
        <f>J24/'Macro Controls'!$C$21</f>
        <v>0.006095132996703621</v>
      </c>
      <c r="K39" s="98">
        <f>K24/'Macro Controls'!$C$21</f>
        <v>0.0065125924687078895</v>
      </c>
      <c r="L39" s="98">
        <f>L24/'Macro Controls'!$C$21</f>
        <v>0.0070941217529273915</v>
      </c>
      <c r="M39" s="98">
        <f>M24/'Macro Controls'!$C$21</f>
        <v>0.007636290411878806</v>
      </c>
      <c r="N39" s="98">
        <f>N24/'Macro Controls'!$C$21</f>
        <v>0.00812107365798537</v>
      </c>
      <c r="O39" s="98">
        <f>O24/'Macro Controls'!$C$21</f>
        <v>0.00842305637523035</v>
      </c>
      <c r="P39" s="98">
        <f>P24/'Macro Controls'!$C$21</f>
        <v>0.009041270345532974</v>
      </c>
      <c r="Q39" s="98">
        <f>Q24/'Macro Controls'!$C$21</f>
        <v>0.009661081089876672</v>
      </c>
      <c r="R39" s="98">
        <f>R24/'Macro Controls'!$C$21</f>
        <v>0.010414166037313976</v>
      </c>
      <c r="S39" s="98">
        <f>S24/'Macro Controls'!$C$21</f>
        <v>0.010923042992460365</v>
      </c>
      <c r="T39" s="98">
        <f>T24/'Macro Controls'!$C$21</f>
        <v>0.012156817168056755</v>
      </c>
      <c r="U39" s="98">
        <f>U24/'Macro Controls'!$C$21</f>
        <v>0.012293642999623345</v>
      </c>
      <c r="V39" s="98">
        <f>V24/'Macro Controls'!$C$21</f>
        <v>0.012304007198787813</v>
      </c>
      <c r="W39" s="98">
        <f>W24/'Macro Controls'!$C$21</f>
        <v>0.031996287942879245</v>
      </c>
      <c r="X39" s="98">
        <f>X24/'Macro Controls'!$C$21</f>
        <v>0.02137136868490125</v>
      </c>
      <c r="Y39" s="98">
        <f>Y24/'Macro Controls'!$C$21</f>
        <v>0.03013005943802431</v>
      </c>
      <c r="Z39" s="98">
        <f>Z24/'Macro Controls'!$C$21</f>
        <v>0.04578057380597065</v>
      </c>
      <c r="AA39" s="98">
        <f>AA24/'Macro Controls'!$C$21</f>
        <v>0.06518068975033292</v>
      </c>
      <c r="AB39" s="98">
        <f>AB24/'Macro Controls'!$C$21</f>
        <v>0.08475548685959314</v>
      </c>
      <c r="AC39" s="98">
        <f>AC24/'Macro Controls'!$C$21</f>
        <v>0.09825206819260306</v>
      </c>
      <c r="AD39" s="98">
        <f>AD24/'Macro Controls'!$C$21</f>
        <v>0.11045618589832316</v>
      </c>
      <c r="AE39" s="98">
        <f>AE24/'Macro Controls'!$C$21</f>
        <v>0.12227901460251202</v>
      </c>
      <c r="AF39" s="98">
        <f>AF24/'Macro Controls'!$C$21</f>
        <v>0.13921592803372146</v>
      </c>
      <c r="AG39" s="98">
        <f>AG24/'Macro Controls'!$C$21</f>
        <v>0.14272074947880659</v>
      </c>
      <c r="AH39" s="98">
        <f>AH24/'Macro Controls'!$C$21</f>
        <v>0.14604184267243603</v>
      </c>
      <c r="AI39" s="98">
        <f>AI24/'Macro Controls'!$C$21</f>
        <v>0.13661324139035916</v>
      </c>
      <c r="AJ39" s="98">
        <f>AJ24/'Macro Controls'!$C$21</f>
        <v>0.1231342093921796</v>
      </c>
      <c r="AK39" s="98">
        <f>AK24/'Macro Controls'!$C$21</f>
        <v>0.11876234541967938</v>
      </c>
      <c r="AL39" s="98">
        <f>AL24/'Macro Controls'!$C$21</f>
        <v>0.11967345940284015</v>
      </c>
      <c r="AM39" s="98">
        <f>AM24/'Macro Controls'!$C$21</f>
        <v>0.11957802374078448</v>
      </c>
      <c r="AN39" s="98">
        <f>AN24/'Macro Controls'!$C$21</f>
        <v>0.11760228648793804</v>
      </c>
      <c r="AO39" s="98">
        <f>AO24/'Macro Controls'!$C$21</f>
        <v>0.11715911397664237</v>
      </c>
      <c r="AP39" s="98">
        <f>AP24/'Macro Controls'!$C$21</f>
        <v>0.11750662537659073</v>
      </c>
      <c r="AQ39" s="98">
        <f>AQ24/'Macro Controls'!$C$21</f>
        <v>0.10620727928788194</v>
      </c>
      <c r="AR39" s="98">
        <f>AR24/'Macro Controls'!$C$21</f>
        <v>0.10073904177400919</v>
      </c>
      <c r="AS39" s="98">
        <f>AS24/'Macro Controls'!$C$21</f>
        <v>0.09347242421360018</v>
      </c>
      <c r="AT39" s="98">
        <f>AT24/'Macro Controls'!$C$21</f>
        <v>0.0910423224196247</v>
      </c>
      <c r="AU39" s="98">
        <f>AU24/'Macro Controls'!$C$21</f>
        <v>0.08328071107382423</v>
      </c>
      <c r="AV39" s="98">
        <f>AV24/'Macro Controls'!$C$21</f>
        <v>0.09221838931367499</v>
      </c>
      <c r="AW39" s="98">
        <f>AW24/'Macro Controls'!$C$21</f>
        <v>0.09299582524414786</v>
      </c>
      <c r="AX39" s="98">
        <f>AX24/'Macro Controls'!$C$21</f>
        <v>0.09933728437551871</v>
      </c>
      <c r="AY39" s="98">
        <f>AY24/'Macro Controls'!$C$21</f>
        <v>0.10016581485514547</v>
      </c>
      <c r="AZ39" s="98">
        <f>AZ24/'Macro Controls'!$C$21</f>
        <v>0.10125030610298377</v>
      </c>
      <c r="BA39" s="98">
        <f>BA24/'Macro Controls'!$C$21</f>
        <v>0.09674216532436179</v>
      </c>
      <c r="BB39" s="98">
        <f>BB24/'Macro Controls'!$C$21</f>
        <v>0.09565519700718926</v>
      </c>
      <c r="BC39" s="98">
        <f>BC24/'Macro Controls'!$C$21</f>
        <v>0.09601606635426509</v>
      </c>
      <c r="BD39" s="98">
        <f>BD24/'Macro Controls'!$C$21</f>
        <v>0.08647994481691593</v>
      </c>
      <c r="BE39" s="98">
        <f>BE24/'Macro Controls'!$C$21</f>
        <v>0.09093288763419989</v>
      </c>
      <c r="BF39" s="98">
        <f>BF24/'Macro Controls'!$C$21</f>
        <v>0.0876919756368863</v>
      </c>
      <c r="BG39" s="98">
        <f>BG24/'Macro Controls'!$C$21</f>
        <v>0.08846791588542775</v>
      </c>
      <c r="BH39" s="98">
        <f>BH24/'Macro Controls'!$C$21</f>
        <v>0.08273356415094357</v>
      </c>
      <c r="BI39" s="98">
        <f>BI24/'Macro Controls'!$C$21</f>
        <v>0.09173089422411974</v>
      </c>
      <c r="BJ39" s="98">
        <f>BJ24/'Macro Controls'!$C$21</f>
        <v>0.0782624504092158</v>
      </c>
      <c r="BK39" s="98">
        <f>BK24/'Macro Controls'!$C$21</f>
        <v>0.07052312619561765</v>
      </c>
      <c r="BL39" s="98">
        <f>BL24/'Macro Controls'!$C$21</f>
        <v>0.04918902213029932</v>
      </c>
      <c r="BM39" s="98">
        <f>BM24/'Macro Controls'!$C$21</f>
        <v>0.02716954092562257</v>
      </c>
      <c r="BN39" s="98">
        <f>BN24/'Macro Controls'!$C$21</f>
        <v>0.006926629531153966</v>
      </c>
      <c r="BO39" s="98">
        <f>BO24/'Macro Controls'!$C$21</f>
        <v>-0.004364233661088997</v>
      </c>
      <c r="BP39" s="98">
        <f>BP24/'Macro Controls'!$C$21</f>
        <v>-0.017519900567499178</v>
      </c>
      <c r="BQ39" s="98">
        <f>BQ24/'Macro Controls'!$C$21</f>
        <v>-0.03690189553131061</v>
      </c>
      <c r="BR39" s="98">
        <f>BR24/'Macro Controls'!$C$21</f>
        <v>-0.03163570744731042</v>
      </c>
      <c r="BS39" s="98">
        <f>BS24/'Macro Controls'!$C$21</f>
        <v>-0.04381150953552882</v>
      </c>
      <c r="BT39" s="98">
        <f>BT24/'Macro Controls'!$C$21</f>
        <v>-0.03136143975873514</v>
      </c>
      <c r="BU39" s="98">
        <f>BU24/'Macro Controls'!$C$21</f>
        <v>-0.024589996502718516</v>
      </c>
      <c r="BV39" s="98">
        <f>BV24/'Macro Controls'!$C$21</f>
        <v>-0.018802944219980456</v>
      </c>
      <c r="BW39" s="98">
        <f>BW24/'Macro Controls'!$C$21</f>
        <v>-0.01299751707894138</v>
      </c>
      <c r="BX39" s="98">
        <f>BX24/'Macro Controls'!$C$21</f>
        <v>-0.015576946185770687</v>
      </c>
      <c r="BY39" s="98">
        <f>BY24/'Macro Controls'!$C$21</f>
        <v>-0.011153491106266792</v>
      </c>
      <c r="BZ39" s="98">
        <f>BZ24/'Macro Controls'!$C$21</f>
        <v>-0.010160100634095663</v>
      </c>
      <c r="CA39" s="98">
        <f>CA24/'Macro Controls'!$C$21</f>
        <v>-0.010014072780638242</v>
      </c>
      <c r="CB39" s="98">
        <f>CB24/'Macro Controls'!$C$21</f>
        <v>-0.011247646445098862</v>
      </c>
      <c r="CC39" s="98">
        <f>CC24/'Macro Controls'!$C$21</f>
        <v>-0.00758469325195132</v>
      </c>
      <c r="CD39" s="98">
        <f>CD24/'Macro Controls'!$C$21</f>
        <v>-0.014405497963147705</v>
      </c>
      <c r="CE39" s="98">
        <f>CE24/'Macro Controls'!$C$21</f>
        <v>-0.014854804542898354</v>
      </c>
      <c r="CF39" s="98">
        <f>CF24/'Macro Controls'!$C$21</f>
        <v>-0.020410755704331592</v>
      </c>
      <c r="CG39" s="98">
        <f>CG24/'Macro Controls'!$C$21</f>
        <v>-0.030670222324954907</v>
      </c>
      <c r="CH39" s="98">
        <f>CH24/'Macro Controls'!$C$21</f>
        <v>-0.04148925534282973</v>
      </c>
      <c r="CI39" s="98">
        <f>CI24/'Macro Controls'!$C$21</f>
        <v>-0.04550032552369874</v>
      </c>
      <c r="CJ39" s="98">
        <f>CJ24/'Macro Controls'!$C$21</f>
        <v>-0.047130889381103915</v>
      </c>
      <c r="CK39" s="98">
        <f>CK24/'Macro Controls'!$C$21</f>
        <v>-0.018150882030748015</v>
      </c>
      <c r="CL39" s="98">
        <f>CL24/'Macro Controls'!$C$21</f>
        <v>-0.01911087753262636</v>
      </c>
      <c r="CM39" s="98">
        <f>CM24/'Macro Controls'!$C$21</f>
        <v>-0.022897342781733526</v>
      </c>
      <c r="CN39" s="98">
        <f>CN24/'Macro Controls'!$C$21</f>
        <v>-0.031026195224300286</v>
      </c>
      <c r="CO39" s="98">
        <f>CO24/'Macro Controls'!$C$21</f>
        <v>-0.036201316428074386</v>
      </c>
      <c r="CP39" s="98">
        <f>CP24/'Macro Controls'!$C$21</f>
        <v>-0.04600713915553946</v>
      </c>
      <c r="CQ39" s="98">
        <f>CQ24/'Macro Controls'!$C$21</f>
        <v>-0.05324286841012678</v>
      </c>
      <c r="CR39" s="98">
        <f>CR24/'Macro Controls'!$C$21</f>
        <v>-0.060348392800229515</v>
      </c>
      <c r="CS39" s="98">
        <f>CS24/'Macro Controls'!$C$21</f>
        <v>-0.07038391252305096</v>
      </c>
      <c r="CT39" s="98">
        <f>CT24/'Macro Controls'!$C$21</f>
        <v>-0.12118274764645148</v>
      </c>
      <c r="CU39" s="97"/>
      <c r="CV39" s="97"/>
      <c r="CW39" s="97"/>
    </row>
    <row r="40" spans="1:101" ht="12.75" customHeight="1">
      <c r="A40" s="15"/>
      <c r="B40" s="15"/>
      <c r="C40" s="15" t="s">
        <v>237</v>
      </c>
      <c r="D40" s="15"/>
      <c r="E40" s="15"/>
      <c r="F40" s="15"/>
      <c r="G40" s="15"/>
      <c r="H40" s="98">
        <f>H25/'Macro Controls'!$C$21</f>
        <v>0.0006448386804992145</v>
      </c>
      <c r="I40" s="98">
        <f>I25/'Macro Controls'!$C$21</f>
        <v>0.0006817513169832505</v>
      </c>
      <c r="J40" s="98">
        <f>J25/'Macro Controls'!$C$21</f>
        <v>0.0007207770752108808</v>
      </c>
      <c r="K40" s="98">
        <f>K25/'Macro Controls'!$C$21</f>
        <v>0.0007622638695073072</v>
      </c>
      <c r="L40" s="98">
        <f>L25/'Macro Controls'!$C$21</f>
        <v>0.0008079280351152945</v>
      </c>
      <c r="M40" s="98">
        <f>M25/'Macro Controls'!$C$21</f>
        <v>0.0008571020311553453</v>
      </c>
      <c r="N40" s="98">
        <f>N25/'Macro Controls'!$C$21</f>
        <v>0.0009092933473304411</v>
      </c>
      <c r="O40" s="98">
        <f>O25/'Macro Controls'!$C$21</f>
        <v>0.0009627035633483124</v>
      </c>
      <c r="P40" s="98">
        <f>P25/'Macro Controls'!$C$21</f>
        <v>0.0010208151058629582</v>
      </c>
      <c r="Q40" s="98">
        <f>Q25/'Macro Controls'!$C$21</f>
        <v>0.00108346771960081</v>
      </c>
      <c r="R40" s="98">
        <f>R25/'Macro Controls'!$C$21</f>
        <v>0.0011519399107790523</v>
      </c>
      <c r="S40" s="98">
        <f>S25/'Macro Controls'!$C$21</f>
        <v>0.0012231830406591382</v>
      </c>
      <c r="T40" s="98">
        <f>T25/'Macro Controls'!$C$21</f>
        <v>0.0013052495263126353</v>
      </c>
      <c r="U40" s="98">
        <f>U25/'Macro Controls'!$C$21</f>
        <v>0.0013855084991760726</v>
      </c>
      <c r="V40" s="98">
        <f>V25/'Macro Controls'!$C$21</f>
        <v>0.0014620016625376887</v>
      </c>
      <c r="W40" s="98">
        <f>W25/'Macro Controls'!$C$21</f>
        <v>0.00175596843035913</v>
      </c>
      <c r="X40" s="98">
        <f>X25/'Macro Controls'!$C$21</f>
        <v>0.0019167073742962055</v>
      </c>
      <c r="Y40" s="98">
        <f>Y25/'Macro Controls'!$C$21</f>
        <v>0.0021669556447522667</v>
      </c>
      <c r="Z40" s="98">
        <f>Z25/'Macro Controls'!$C$21</f>
        <v>0.0025793079966609875</v>
      </c>
      <c r="AA40" s="98">
        <f>AA25/'Macro Controls'!$C$21</f>
        <v>0.0031872955413209483</v>
      </c>
      <c r="AB40" s="98">
        <f>AB25/'Macro Controls'!$C$21</f>
        <v>0.003982183166618096</v>
      </c>
      <c r="AC40" s="98">
        <f>AC25/'Macro Controls'!$C$21</f>
        <v>0.004887564845627983</v>
      </c>
      <c r="AD40" s="98">
        <f>AD25/'Macro Controls'!$C$21</f>
        <v>0.005884156905951944</v>
      </c>
      <c r="AE40" s="98">
        <f>AE25/'Macro Controls'!$C$21</f>
        <v>0.006962937569226123</v>
      </c>
      <c r="AF40" s="98">
        <f>AF25/'Macro Controls'!$C$21</f>
        <v>0.008174656864441033</v>
      </c>
      <c r="AG40" s="98">
        <f>AG25/'Macro Controls'!$C$21</f>
        <v>0.009360033173000009</v>
      </c>
      <c r="AH40" s="98">
        <f>AH25/'Macro Controls'!$C$21</f>
        <v>0.010525919965113102</v>
      </c>
      <c r="AI40" s="98">
        <f>AI25/'Macro Controls'!$C$21</f>
        <v>0.011525640097246591</v>
      </c>
      <c r="AJ40" s="98">
        <f>AJ25/'Macro Controls'!$C$21</f>
        <v>0.012331048500196217</v>
      </c>
      <c r="AK40" s="98">
        <f>AK25/'Macro Controls'!$C$21</f>
        <v>0.013048454152996965</v>
      </c>
      <c r="AL40" s="98">
        <f>AL25/'Macro Controls'!$C$21</f>
        <v>0.013745722448884218</v>
      </c>
      <c r="AM40" s="98">
        <f>AM25/'Macro Controls'!$C$21</f>
        <v>0.014424742606843458</v>
      </c>
      <c r="AN40" s="98">
        <f>AN25/'Macro Controls'!$C$21</f>
        <v>0.015072090564163643</v>
      </c>
      <c r="AO40" s="98">
        <f>AO25/'Macro Controls'!$C$21</f>
        <v>0.01569935925552843</v>
      </c>
      <c r="AP40" s="98">
        <f>AP25/'Macro Controls'!$C$21</f>
        <v>0.016301901404289047</v>
      </c>
      <c r="AQ40" s="98">
        <f>AQ25/'Macro Controls'!$C$21</f>
        <v>0.01675047725712005</v>
      </c>
      <c r="AR40" s="98">
        <f>AR25/'Macro Controls'!$C$21</f>
        <v>0.017121400653121073</v>
      </c>
      <c r="AS40" s="98">
        <f>AS25/'Macro Controls'!$C$21</f>
        <v>0.017402434605681565</v>
      </c>
      <c r="AT40" s="98">
        <f>AT25/'Macro Controls'!$C$21</f>
        <v>0.01766282101117472</v>
      </c>
      <c r="AU40" s="98">
        <f>AU25/'Macro Controls'!$C$21</f>
        <v>0.017834795504118407</v>
      </c>
      <c r="AV40" s="98">
        <f>AV25/'Macro Controls'!$C$21</f>
        <v>0.01810280950498078</v>
      </c>
      <c r="AW40" s="98">
        <f>AW25/'Macro Controls'!$C$21</f>
        <v>0.018377579736840725</v>
      </c>
      <c r="AX40" s="98">
        <f>AX25/'Macro Controls'!$C$21</f>
        <v>0.018723258823002235</v>
      </c>
      <c r="AY40" s="98">
        <f>AY25/'Macro Controls'!$C$21</f>
        <v>0.019073825126726472</v>
      </c>
      <c r="AZ40" s="98">
        <f>AZ25/'Macro Controls'!$C$21</f>
        <v>0.019425881589810925</v>
      </c>
      <c r="BA40" s="98">
        <f>BA25/'Macro Controls'!$C$21</f>
        <v>0.019718533733993397</v>
      </c>
      <c r="BB40" s="98">
        <f>BB25/'Macro Controls'!$C$21</f>
        <v>0.019996991478846402</v>
      </c>
      <c r="BC40" s="98">
        <f>BC25/'Macro Controls'!$C$21</f>
        <v>0.02027389592199343</v>
      </c>
      <c r="BD40" s="98">
        <f>BD25/'Macro Controls'!$C$21</f>
        <v>0.020444392884046054</v>
      </c>
      <c r="BE40" s="98">
        <f>BE25/'Macro Controls'!$C$21</f>
        <v>0.020661716209722944</v>
      </c>
      <c r="BF40" s="98">
        <f>BF25/'Macro Controls'!$C$21</f>
        <v>0.02083909568746468</v>
      </c>
      <c r="BG40" s="98">
        <f>BG25/'Macro Controls'!$C$21</f>
        <v>0.02102751244724731</v>
      </c>
      <c r="BH40" s="98">
        <f>BH25/'Macro Controls'!$C$21</f>
        <v>0.021158633842476727</v>
      </c>
      <c r="BI40" s="98">
        <f>BI25/'Macro Controls'!$C$21</f>
        <v>0.021398814697322962</v>
      </c>
      <c r="BJ40" s="98">
        <f>BJ25/'Macro Controls'!$C$21</f>
        <v>0.021484902971548033</v>
      </c>
      <c r="BK40" s="98">
        <f>BK25/'Macro Controls'!$C$21</f>
        <v>0.021490598411136642</v>
      </c>
      <c r="BL40" s="98">
        <f>BL25/'Macro Controls'!$C$21</f>
        <v>0.02128286009354789</v>
      </c>
      <c r="BM40" s="98">
        <f>BM25/'Macro Controls'!$C$21</f>
        <v>0.020844879526337366</v>
      </c>
      <c r="BN40" s="98">
        <f>BN25/'Macro Controls'!$C$21</f>
        <v>0.020205083393571476</v>
      </c>
      <c r="BO40" s="98">
        <f>BO25/'Macro Controls'!$C$21</f>
        <v>0.019471849217532686</v>
      </c>
      <c r="BP40" s="98">
        <f>BP25/'Macro Controls'!$C$21</f>
        <v>0.018631045741237303</v>
      </c>
      <c r="BQ40" s="98">
        <f>BQ25/'Macro Controls'!$C$21</f>
        <v>0.017624834575958495</v>
      </c>
      <c r="BR40" s="98">
        <f>BR25/'Macro Controls'!$C$21</f>
        <v>0.016726672592764138</v>
      </c>
      <c r="BS40" s="98">
        <f>BS25/'Macro Controls'!$C$21</f>
        <v>0.015732079619107307</v>
      </c>
      <c r="BT40" s="98">
        <f>BT25/'Macro Controls'!$C$21</f>
        <v>0.01492450164515697</v>
      </c>
      <c r="BU40" s="98">
        <f>BU25/'Macro Controls'!$C$21</f>
        <v>0.01423338341374788</v>
      </c>
      <c r="BV40" s="98">
        <f>BV25/'Macro Controls'!$C$21</f>
        <v>0.013648167524667005</v>
      </c>
      <c r="BW40" s="98">
        <f>BW25/'Macro Controls'!$C$21</f>
        <v>0.013158069265256561</v>
      </c>
      <c r="BX40" s="98">
        <f>BX25/'Macro Controls'!$C$21</f>
        <v>0.012670862925282456</v>
      </c>
      <c r="BY40" s="98">
        <f>BY25/'Macro Controls'!$C$21</f>
        <v>0.01226933569713283</v>
      </c>
      <c r="BZ40" s="98">
        <f>BZ25/'Macro Controls'!$C$21</f>
        <v>0.011913116890615114</v>
      </c>
      <c r="CA40" s="98">
        <f>CA25/'Macro Controls'!$C$21</f>
        <v>0.011593509279022716</v>
      </c>
      <c r="CB40" s="98">
        <f>CB25/'Macro Controls'!$C$21</f>
        <v>0.011291965429708674</v>
      </c>
      <c r="CC40" s="98">
        <f>CC25/'Macro Controls'!$C$21</f>
        <v>0.011061531227355762</v>
      </c>
      <c r="CD40" s="98">
        <f>CD25/'Macro Controls'!$C$21</f>
        <v>0.010794191586746226</v>
      </c>
      <c r="CE40" s="98">
        <f>CE25/'Macro Controls'!$C$21</f>
        <v>0.010551820955348639</v>
      </c>
      <c r="CF40" s="98">
        <f>CF25/'Macro Controls'!$C$21</f>
        <v>0.010284932151087917</v>
      </c>
      <c r="CG40" s="98">
        <f>CG25/'Macro Controls'!$C$21</f>
        <v>0.009942161401372643</v>
      </c>
      <c r="CH40" s="98">
        <f>CH25/'Macro Controls'!$C$21</f>
        <v>0.00950965780123436</v>
      </c>
      <c r="CI40" s="98">
        <f>CI25/'Macro Controls'!$C$21</f>
        <v>0.009067790191218133</v>
      </c>
      <c r="CJ40" s="98">
        <f>CJ25/'Macro Controls'!$C$21</f>
        <v>0.008659377921685567</v>
      </c>
      <c r="CK40" s="98">
        <f>CK25/'Macro Controls'!$C$21</f>
        <v>0.00862053906480142</v>
      </c>
      <c r="CL40" s="98">
        <f>CL25/'Macro Controls'!$C$21</f>
        <v>0.008620539064801421</v>
      </c>
      <c r="CM40" s="98">
        <f>CM25/'Macro Controls'!$C$21</f>
        <v>0.00862053906480142</v>
      </c>
      <c r="CN40" s="98">
        <f>CN25/'Macro Controls'!$C$21</f>
        <v>0.008620539064801421</v>
      </c>
      <c r="CO40" s="98">
        <f>CO25/'Macro Controls'!$C$21</f>
        <v>0.008620539064801423</v>
      </c>
      <c r="CP40" s="98">
        <f>CP25/'Macro Controls'!$C$21</f>
        <v>0.008620539064801421</v>
      </c>
      <c r="CQ40" s="98">
        <f>CQ25/'Macro Controls'!$C$21</f>
        <v>0.00862053906480142</v>
      </c>
      <c r="CR40" s="98">
        <f>CR25/'Macro Controls'!$C$21</f>
        <v>0.008620539064801421</v>
      </c>
      <c r="CS40" s="98">
        <f>CS25/'Macro Controls'!$C$21</f>
        <v>0.008620539064801421</v>
      </c>
      <c r="CT40" s="98">
        <f>CT25/'Macro Controls'!$C$21</f>
        <v>0.00862053906480142</v>
      </c>
      <c r="CU40" s="97"/>
      <c r="CV40" s="97"/>
      <c r="CW40" s="97"/>
    </row>
    <row r="41" spans="1:101" ht="12.75" customHeight="1">
      <c r="A41" s="15"/>
      <c r="B41" s="15"/>
      <c r="C41" s="150" t="s">
        <v>238</v>
      </c>
      <c r="D41" s="150"/>
      <c r="E41" s="150"/>
      <c r="F41" s="15"/>
      <c r="G41" s="15"/>
      <c r="H41" s="98">
        <f>H26/'Macro Controls'!$C$21</f>
        <v>0.0024805450185942917</v>
      </c>
      <c r="I41" s="98">
        <f>I26/'Macro Controls'!$C$21</f>
        <v>0.002622539379854959</v>
      </c>
      <c r="J41" s="98">
        <f>J26/'Macro Controls'!$C$21</f>
        <v>0.002772662430931036</v>
      </c>
      <c r="K41" s="98">
        <f>K26/'Macro Controls'!$C$21</f>
        <v>0.0029322525176326843</v>
      </c>
      <c r="L41" s="98">
        <f>L26/'Macro Controls'!$C$21</f>
        <v>0.0031079119840273905</v>
      </c>
      <c r="M41" s="98">
        <f>M26/'Macro Controls'!$C$21</f>
        <v>0.0032970729549962707</v>
      </c>
      <c r="N41" s="98">
        <f>N26/'Macro Controls'!$C$21</f>
        <v>0.0034978408575231275</v>
      </c>
      <c r="O41" s="98">
        <f>O26/'Macro Controls'!$C$21</f>
        <v>0.003703297585371105</v>
      </c>
      <c r="P41" s="98">
        <f>P26/'Macro Controls'!$C$21</f>
        <v>0.003926839227128605</v>
      </c>
      <c r="Q41" s="98">
        <f>Q26/'Macro Controls'!$C$21</f>
        <v>0.004167849317883436</v>
      </c>
      <c r="R41" s="98">
        <f>R26/'Macro Controls'!$C$21</f>
        <v>0.004431245974870474</v>
      </c>
      <c r="S41" s="98">
        <f>S26/'Macro Controls'!$C$21</f>
        <v>0.004705301791119431</v>
      </c>
      <c r="T41" s="98">
        <f>T26/'Macro Controls'!$C$21</f>
        <v>0.005020992549657248</v>
      </c>
      <c r="U41" s="98">
        <f>U26/'Macro Controls'!$C$21</f>
        <v>0.005329730225225605</v>
      </c>
      <c r="V41" s="98">
        <f>V26/'Macro Controls'!$C$21</f>
        <v>0.0056239817040393165</v>
      </c>
      <c r="W41" s="98">
        <f>W26/'Macro Controls'!$C$21</f>
        <v>0.0067548037586146045</v>
      </c>
      <c r="X41" s="98">
        <f>X26/'Macro Controls'!$C$21</f>
        <v>0.007373129238668846</v>
      </c>
      <c r="Y41" s="98">
        <f>Y26/'Macro Controls'!$C$21</f>
        <v>0.00833577636183933</v>
      </c>
      <c r="Z41" s="98">
        <f>Z26/'Macro Controls'!$C$21</f>
        <v>0.009922000332834606</v>
      </c>
      <c r="AA41" s="98">
        <f>AA26/'Macro Controls'!$C$21</f>
        <v>0.01226078756890128</v>
      </c>
      <c r="AB41" s="98">
        <f>AB26/'Macro Controls'!$C$21</f>
        <v>0.015318536117339186</v>
      </c>
      <c r="AC41" s="98">
        <f>AC26/'Macro Controls'!$C$21</f>
        <v>0.0188013296930221</v>
      </c>
      <c r="AD41" s="98">
        <f>AD26/'Macro Controls'!$C$21</f>
        <v>0.02263498847554644</v>
      </c>
      <c r="AE41" s="98">
        <f>AE26/'Macro Controls'!$C$21</f>
        <v>0.026784807773559027</v>
      </c>
      <c r="AF41" s="98">
        <f>AF26/'Macro Controls'!$C$21</f>
        <v>0.031446011191680584</v>
      </c>
      <c r="AG41" s="98">
        <f>AG26/'Macro Controls'!$C$21</f>
        <v>0.03600587924283301</v>
      </c>
      <c r="AH41" s="98">
        <f>AH26/'Macro Controls'!$C$21</f>
        <v>0.040490775639218685</v>
      </c>
      <c r="AI41" s="98">
        <f>AI26/'Macro Controls'!$C$21</f>
        <v>0.04433646738933566</v>
      </c>
      <c r="AJ41" s="98">
        <f>AJ26/'Macro Controls'!$C$21</f>
        <v>0.04743468693212736</v>
      </c>
      <c r="AK41" s="98">
        <f>AK26/'Macro Controls'!$C$21</f>
        <v>0.05019438028208055</v>
      </c>
      <c r="AL41" s="98">
        <f>AL26/'Macro Controls'!$C$21</f>
        <v>0.05287660988506877</v>
      </c>
      <c r="AM41" s="98">
        <f>AM26/'Macro Controls'!$C$21</f>
        <v>0.05548864312886696</v>
      </c>
      <c r="AN41" s="98">
        <f>AN26/'Macro Controls'!$C$21</f>
        <v>0.057978840754084826</v>
      </c>
      <c r="AO41" s="98">
        <f>AO26/'Macro Controls'!$C$21</f>
        <v>0.06039179809479603</v>
      </c>
      <c r="AP41" s="98">
        <f>AP26/'Macro Controls'!$C$21</f>
        <v>0.06270963815433486</v>
      </c>
      <c r="AQ41" s="98">
        <f>AQ26/'Macro Controls'!$C$21</f>
        <v>0.06443520554173197</v>
      </c>
      <c r="AR41" s="98">
        <f>AR26/'Macro Controls'!$C$21</f>
        <v>0.06586206191690802</v>
      </c>
      <c r="AS41" s="98">
        <f>AS26/'Macro Controls'!$C$21</f>
        <v>0.06694313442722968</v>
      </c>
      <c r="AT41" s="98">
        <f>AT26/'Macro Controls'!$C$21</f>
        <v>0.06794478060725671</v>
      </c>
      <c r="AU41" s="98">
        <f>AU26/'Macro Controls'!$C$21</f>
        <v>0.068606326641478</v>
      </c>
      <c r="AV41" s="98">
        <f>AV26/'Macro Controls'!$C$21</f>
        <v>0.06963731441385854</v>
      </c>
      <c r="AW41" s="98">
        <f>AW26/'Macro Controls'!$C$21</f>
        <v>0.07069429184171774</v>
      </c>
      <c r="AX41" s="98">
        <f>AX26/'Macro Controls'!$C$21</f>
        <v>0.07202403920511465</v>
      </c>
      <c r="AY41" s="98">
        <f>AY26/'Macro Controls'!$C$21</f>
        <v>0.07337258656228769</v>
      </c>
      <c r="AZ41" s="98">
        <f>AZ26/'Macro Controls'!$C$21</f>
        <v>0.07472686621730464</v>
      </c>
      <c r="BA41" s="98">
        <f>BA26/'Macro Controls'!$C$21</f>
        <v>0.07585263121929053</v>
      </c>
      <c r="BB41" s="98">
        <f>BB26/'Macro Controls'!$C$21</f>
        <v>0.07692379365537358</v>
      </c>
      <c r="BC41" s="98">
        <f>BC26/'Macro Controls'!$C$21</f>
        <v>0.07798898089963632</v>
      </c>
      <c r="BD41" s="98">
        <f>BD26/'Macro Controls'!$C$21</f>
        <v>0.07864484321480898</v>
      </c>
      <c r="BE41" s="98">
        <f>BE26/'Macro Controls'!$C$21</f>
        <v>0.07948083570290665</v>
      </c>
      <c r="BF41" s="98">
        <f>BF26/'Macro Controls'!$C$21</f>
        <v>0.08016317346151085</v>
      </c>
      <c r="BG41" s="98">
        <f>BG26/'Macro Controls'!$C$21</f>
        <v>0.08088796908719609</v>
      </c>
      <c r="BH41" s="98">
        <f>BH26/'Macro Controls'!$C$21</f>
        <v>0.08139236271866322</v>
      </c>
      <c r="BI41" s="98">
        <f>BI26/'Macro Controls'!$C$21</f>
        <v>0.08231628282623075</v>
      </c>
      <c r="BJ41" s="98">
        <f>BJ26/'Macro Controls'!$C$21</f>
        <v>0.08264744447370369</v>
      </c>
      <c r="BK41" s="98">
        <f>BK26/'Macro Controls'!$C$21</f>
        <v>0.08266935351037823</v>
      </c>
      <c r="BL41" s="98">
        <f>BL26/'Macro Controls'!$C$21</f>
        <v>0.08187023232790354</v>
      </c>
      <c r="BM41" s="98">
        <f>BM26/'Macro Controls'!$C$21</f>
        <v>0.08018542254975242</v>
      </c>
      <c r="BN41" s="98">
        <f>BN26/'Macro Controls'!$C$21</f>
        <v>0.07772427504411629</v>
      </c>
      <c r="BO41" s="98">
        <f>BO26/'Macro Controls'!$C$21</f>
        <v>0.07490369303215008</v>
      </c>
      <c r="BP41" s="98">
        <f>BP26/'Macro Controls'!$C$21</f>
        <v>0.07166931684192739</v>
      </c>
      <c r="BQ41" s="98">
        <f>BQ26/'Macro Controls'!$C$21</f>
        <v>0.06779865559103278</v>
      </c>
      <c r="BR41" s="98">
        <f>BR26/'Macro Controls'!$C$21</f>
        <v>0.06434363451261557</v>
      </c>
      <c r="BS41" s="98">
        <f>BS26/'Macro Controls'!$C$21</f>
        <v>0.06051766575338519</v>
      </c>
      <c r="BT41" s="98">
        <f>BT26/'Macro Controls'!$C$21</f>
        <v>0.05741110037356317</v>
      </c>
      <c r="BU41" s="98">
        <f>BU26/'Macro Controls'!$C$21</f>
        <v>0.05475252864387984</v>
      </c>
      <c r="BV41" s="98">
        <f>BV26/'Macro Controls'!$C$21</f>
        <v>0.052501338691475045</v>
      </c>
      <c r="BW41" s="98">
        <f>BW26/'Macro Controls'!$C$21</f>
        <v>0.05061604422517357</v>
      </c>
      <c r="BX41" s="98">
        <f>BX26/'Macro Controls'!$C$21</f>
        <v>0.04874187430299288</v>
      </c>
      <c r="BY41" s="98">
        <f>BY26/'Macro Controls'!$C$21</f>
        <v>0.0471972920753178</v>
      </c>
      <c r="BZ41" s="98">
        <f>BZ26/'Macro Controls'!$C$21</f>
        <v>0.045827000849374196</v>
      </c>
      <c r="CA41" s="98">
        <f>CA26/'Macro Controls'!$C$21</f>
        <v>0.04459754440884774</v>
      </c>
      <c r="CB41" s="98">
        <f>CB26/'Macro Controls'!$C$21</f>
        <v>0.043437575077100124</v>
      </c>
      <c r="CC41" s="98">
        <f>CC26/'Macro Controls'!$C$21</f>
        <v>0.04255114808373528</v>
      </c>
      <c r="CD41" s="98">
        <f>CD26/'Macro Controls'!$C$21</f>
        <v>0.041522754419023075</v>
      </c>
      <c r="CE41" s="98">
        <f>CE26/'Macro Controls'!$C$21</f>
        <v>0.04059041074835276</v>
      </c>
      <c r="CF41" s="98">
        <f>CF26/'Macro Controls'!$C$21</f>
        <v>0.039563751346632314</v>
      </c>
      <c r="CG41" s="98">
        <f>CG26/'Macro Controls'!$C$21</f>
        <v>0.038245191679790055</v>
      </c>
      <c r="CH41" s="98">
        <f>CH26/'Macro Controls'!$C$21</f>
        <v>0.03658145052515499</v>
      </c>
      <c r="CI41" s="98">
        <f>CI26/'Macro Controls'!$C$21</f>
        <v>0.034881688193814424</v>
      </c>
      <c r="CJ41" s="98">
        <f>CJ26/'Macro Controls'!$C$21</f>
        <v>0.03331062080694877</v>
      </c>
      <c r="CK41" s="98">
        <f>CK26/'Macro Controls'!$C$21</f>
        <v>0.03316121672204294</v>
      </c>
      <c r="CL41" s="98">
        <f>CL26/'Macro Controls'!$C$21</f>
        <v>0.03316121672204295</v>
      </c>
      <c r="CM41" s="98">
        <f>CM26/'Macro Controls'!$C$21</f>
        <v>0.03316121672204294</v>
      </c>
      <c r="CN41" s="98">
        <f>CN26/'Macro Controls'!$C$21</f>
        <v>0.03316121672204295</v>
      </c>
      <c r="CO41" s="98">
        <f>CO26/'Macro Controls'!$C$21</f>
        <v>0.033161216722042954</v>
      </c>
      <c r="CP41" s="98">
        <f>CP26/'Macro Controls'!$C$21</f>
        <v>0.03316121672204295</v>
      </c>
      <c r="CQ41" s="98">
        <f>CQ26/'Macro Controls'!$C$21</f>
        <v>0.03316121672204294</v>
      </c>
      <c r="CR41" s="98">
        <f>CR26/'Macro Controls'!$C$21</f>
        <v>0.03316121672204294</v>
      </c>
      <c r="CS41" s="98">
        <f>CS26/'Macro Controls'!$C$21</f>
        <v>0.03316121672204295</v>
      </c>
      <c r="CT41" s="98">
        <f>CT26/'Macro Controls'!$C$21</f>
        <v>0.03316121672204294</v>
      </c>
      <c r="CU41" s="96"/>
      <c r="CV41" s="96"/>
      <c r="CW41" s="96"/>
    </row>
    <row r="42" spans="1:98" ht="12.75">
      <c r="A42" s="15"/>
      <c r="B42" s="15"/>
      <c r="C42" s="15" t="s">
        <v>192</v>
      </c>
      <c r="D42" s="15"/>
      <c r="E42" s="15"/>
      <c r="F42" s="15"/>
      <c r="G42" s="15"/>
      <c r="H42" s="98">
        <f>H27/'Macro Controls'!$C$21</f>
        <v>0.05430494374127831</v>
      </c>
      <c r="I42" s="98">
        <f>I27/'Macro Controls'!$C$21</f>
        <v>0.0024060888943089965</v>
      </c>
      <c r="J42" s="98">
        <f>J27/'Macro Controls'!$C$21</f>
        <v>0.0026016934905617036</v>
      </c>
      <c r="K42" s="98">
        <f>K27/'Macro Controls'!$C$21</f>
        <v>0.0028180760815678975</v>
      </c>
      <c r="L42" s="98">
        <f>L27/'Macro Controls'!$C$21</f>
        <v>0.003178281733784707</v>
      </c>
      <c r="M42" s="98">
        <f>M27/'Macro Controls'!$C$21</f>
        <v>0.003482115425727189</v>
      </c>
      <c r="N42" s="98">
        <f>N27/'Macro Controls'!$C$21</f>
        <v>0.003713939453131802</v>
      </c>
      <c r="O42" s="98">
        <f>O27/'Macro Controls'!$C$21</f>
        <v>0.0037570552265109337</v>
      </c>
      <c r="P42" s="98">
        <f>P27/'Macro Controls'!$C$21</f>
        <v>0.004093616012541412</v>
      </c>
      <c r="Q42" s="98">
        <f>Q27/'Macro Controls'!$C$21</f>
        <v>0.004409764052392426</v>
      </c>
      <c r="R42" s="98">
        <f>R27/'Macro Controls'!$C$21</f>
        <v>0.004830980151664449</v>
      </c>
      <c r="S42" s="98">
        <f>S27/'Macro Controls'!$C$21</f>
        <v>0.004994558160681797</v>
      </c>
      <c r="T42" s="98">
        <f>T27/'Macro Controls'!$C$21</f>
        <v>0.0058305750920868695</v>
      </c>
      <c r="U42" s="98">
        <f>U27/'Macro Controls'!$C$21</f>
        <v>0.005578404275221666</v>
      </c>
      <c r="V42" s="98">
        <f>V27/'Macro Controls'!$C$21</f>
        <v>0.005218023832210809</v>
      </c>
      <c r="W42" s="98">
        <f>W27/'Macro Controls'!$C$21</f>
        <v>0.02348551575390551</v>
      </c>
      <c r="X42" s="98">
        <f>X27/'Macro Controls'!$C$21</f>
        <v>0.012081532071936196</v>
      </c>
      <c r="Y42" s="98">
        <f>Y27/'Macro Controls'!$C$21</f>
        <v>0.019627327431432706</v>
      </c>
      <c r="Z42" s="98">
        <f>Z27/'Macro Controls'!$C$21</f>
        <v>0.03327926547647506</v>
      </c>
      <c r="AA42" s="98">
        <f>AA27/'Macro Controls'!$C$21</f>
        <v>0.04973260664011069</v>
      </c>
      <c r="AB42" s="98">
        <f>AB27/'Macro Controls'!$C$21</f>
        <v>0.06545476757563587</v>
      </c>
      <c r="AC42" s="98">
        <f>AC27/'Macro Controls'!$C$21</f>
        <v>0.07456317365395296</v>
      </c>
      <c r="AD42" s="98">
        <f>AD27/'Macro Controls'!$C$21</f>
        <v>0.0819370405168248</v>
      </c>
      <c r="AE42" s="98">
        <f>AE27/'Macro Controls'!$C$21</f>
        <v>0.08853126925972687</v>
      </c>
      <c r="AF42" s="98">
        <f>AF27/'Macro Controls'!$C$21</f>
        <v>0.09959525997759984</v>
      </c>
      <c r="AG42" s="98">
        <f>AG27/'Macro Controls'!$C$21</f>
        <v>0.09735483706297354</v>
      </c>
      <c r="AH42" s="98">
        <f>AH27/'Macro Controls'!$C$21</f>
        <v>0.09502514706810423</v>
      </c>
      <c r="AI42" s="98">
        <f>AI27/'Macro Controls'!$C$21</f>
        <v>0.0807511339037769</v>
      </c>
      <c r="AJ42" s="98">
        <f>AJ27/'Macro Controls'!$C$21</f>
        <v>0.06336847395985604</v>
      </c>
      <c r="AK42" s="98">
        <f>AK27/'Macro Controls'!$C$21</f>
        <v>0.05551951098460186</v>
      </c>
      <c r="AL42" s="98">
        <f>AL27/'Macro Controls'!$C$21</f>
        <v>0.053051127068887136</v>
      </c>
      <c r="AM42" s="98">
        <f>AM27/'Macro Controls'!$C$21</f>
        <v>0.04966463800507408</v>
      </c>
      <c r="AN42" s="98">
        <f>AN27/'Macro Controls'!$C$21</f>
        <v>0.04455135516968956</v>
      </c>
      <c r="AO42" s="98">
        <f>AO27/'Macro Controls'!$C$21</f>
        <v>0.04106795662631791</v>
      </c>
      <c r="AP42" s="98">
        <f>AP27/'Macro Controls'!$C$21</f>
        <v>0.03849508581796683</v>
      </c>
      <c r="AQ42" s="98">
        <f>AQ27/'Macro Controls'!$C$21</f>
        <v>0.025021596489029914</v>
      </c>
      <c r="AR42" s="98">
        <f>AR27/'Macro Controls'!$C$21</f>
        <v>0.01775557920398008</v>
      </c>
      <c r="AS42" s="98">
        <f>AS27/'Macro Controls'!$C$21</f>
        <v>0.00912685518068894</v>
      </c>
      <c r="AT42" s="98">
        <f>AT27/'Macro Controls'!$C$21</f>
        <v>0.005434720801193241</v>
      </c>
      <c r="AU42" s="98">
        <f>AU27/'Macro Controls'!$C$21</f>
        <v>-0.0031604110717721764</v>
      </c>
      <c r="AV42" s="98">
        <f>AV27/'Macro Controls'!$C$21</f>
        <v>0.004478265394835673</v>
      </c>
      <c r="AW42" s="98">
        <f>AW27/'Macro Controls'!$C$21</f>
        <v>0.003923953665589392</v>
      </c>
      <c r="AX42" s="98">
        <f>AX27/'Macro Controls'!$C$21</f>
        <v>0.008589986347401832</v>
      </c>
      <c r="AY42" s="98">
        <f>AY27/'Macro Controls'!$C$21</f>
        <v>0.00771940316613131</v>
      </c>
      <c r="AZ42" s="98">
        <f>AZ27/'Macro Controls'!$C$21</f>
        <v>0.007097558295868206</v>
      </c>
      <c r="BA42" s="98">
        <f>BA27/'Macro Controls'!$C$21</f>
        <v>0.001171000371077887</v>
      </c>
      <c r="BB42" s="98">
        <f>BB27/'Macro Controls'!$C$21</f>
        <v>-0.0012655881270307052</v>
      </c>
      <c r="BC42" s="98">
        <f>BC27/'Macro Controls'!$C$21</f>
        <v>-0.0022468104673646805</v>
      </c>
      <c r="BD42" s="98">
        <f>BD27/'Macro Controls'!$C$21</f>
        <v>-0.012609291281939116</v>
      </c>
      <c r="BE42" s="98">
        <f>BE27/'Macro Controls'!$C$21</f>
        <v>-0.0092096642784297</v>
      </c>
      <c r="BF42" s="98">
        <f>BF27/'Macro Controls'!$C$21</f>
        <v>-0.01331029351208923</v>
      </c>
      <c r="BG42" s="98">
        <f>BG27/'Macro Controls'!$C$21</f>
        <v>-0.013447565649015631</v>
      </c>
      <c r="BH42" s="98">
        <f>BH27/'Macro Controls'!$C$21</f>
        <v>-0.01981743241019637</v>
      </c>
      <c r="BI42" s="98">
        <f>BI27/'Macro Controls'!$C$21</f>
        <v>-0.011984203299433971</v>
      </c>
      <c r="BJ42" s="98">
        <f>BJ27/'Macro Controls'!$C$21</f>
        <v>-0.025869897036035917</v>
      </c>
      <c r="BK42" s="98">
        <f>BK27/'Macro Controls'!$C$21</f>
        <v>-0.033636825725897226</v>
      </c>
      <c r="BL42" s="98">
        <f>BL27/'Macro Controls'!$C$21</f>
        <v>-0.053964070291152105</v>
      </c>
      <c r="BM42" s="98">
        <f>BM27/'Macro Controls'!$C$21</f>
        <v>-0.0738607611504672</v>
      </c>
      <c r="BN42" s="98">
        <f>BN27/'Macro Controls'!$C$21</f>
        <v>-0.0910027289065338</v>
      </c>
      <c r="BO42" s="98">
        <f>BO27/'Macro Controls'!$C$21</f>
        <v>-0.09873977591077174</v>
      </c>
      <c r="BP42" s="98">
        <f>BP27/'Macro Controls'!$C$21</f>
        <v>-0.10782026315066387</v>
      </c>
      <c r="BQ42" s="98">
        <f>BQ27/'Macro Controls'!$C$21</f>
        <v>-0.1223253856983019</v>
      </c>
      <c r="BR42" s="98">
        <f>BR27/'Macro Controls'!$C$21</f>
        <v>-0.11270601455269012</v>
      </c>
      <c r="BS42" s="98">
        <f>BS27/'Macro Controls'!$C$21</f>
        <v>-0.12006125490802132</v>
      </c>
      <c r="BT42" s="98">
        <f>BT27/'Macro Controls'!$C$21</f>
        <v>-0.10369704177745528</v>
      </c>
      <c r="BU42" s="98">
        <f>BU27/'Macro Controls'!$C$21</f>
        <v>-0.09357590856034624</v>
      </c>
      <c r="BV42" s="98">
        <f>BV27/'Macro Controls'!$C$21</f>
        <v>-0.08495245043612251</v>
      </c>
      <c r="BW42" s="98">
        <f>BW27/'Macro Controls'!$C$21</f>
        <v>-0.07677163056937152</v>
      </c>
      <c r="BX42" s="98">
        <f>BX27/'Macro Controls'!$C$21</f>
        <v>-0.07698968341404601</v>
      </c>
      <c r="BY42" s="98">
        <f>BY27/'Macro Controls'!$C$21</f>
        <v>-0.07062011887871743</v>
      </c>
      <c r="BZ42" s="98">
        <f>BZ27/'Macro Controls'!$C$21</f>
        <v>-0.06790021837408497</v>
      </c>
      <c r="CA42" s="98">
        <f>CA27/'Macro Controls'!$C$21</f>
        <v>-0.06620512646850871</v>
      </c>
      <c r="CB42" s="98">
        <f>CB27/'Macro Controls'!$C$21</f>
        <v>-0.06597718695190766</v>
      </c>
      <c r="CC42" s="98">
        <f>CC27/'Macro Controls'!$C$21</f>
        <v>-0.06119737256304237</v>
      </c>
      <c r="CD42" s="98">
        <f>CD27/'Macro Controls'!$C$21</f>
        <v>-0.066722443968917</v>
      </c>
      <c r="CE42" s="98">
        <f>CE27/'Macro Controls'!$C$21</f>
        <v>-0.06599703624659974</v>
      </c>
      <c r="CF42" s="98">
        <f>CF27/'Macro Controls'!$C$21</f>
        <v>-0.07025943920205181</v>
      </c>
      <c r="CG42" s="98">
        <f>CG27/'Macro Controls'!$C$21</f>
        <v>-0.07885757540611761</v>
      </c>
      <c r="CH42" s="98">
        <f>CH27/'Macro Controls'!$C$21</f>
        <v>-0.08758036366921909</v>
      </c>
      <c r="CI42" s="98">
        <f>CI27/'Macro Controls'!$C$21</f>
        <v>-0.08944980390873129</v>
      </c>
      <c r="CJ42" s="98">
        <f>CJ27/'Macro Controls'!$C$21</f>
        <v>-0.08910088810973825</v>
      </c>
      <c r="CK42" s="98">
        <f>CK27/'Macro Controls'!$C$21</f>
        <v>-0.05993263781759238</v>
      </c>
      <c r="CL42" s="98">
        <f>CL27/'Macro Controls'!$C$21</f>
        <v>-0.060892633319470715</v>
      </c>
      <c r="CM42" s="98">
        <f>CM27/'Macro Controls'!$C$21</f>
        <v>-0.06467909856857788</v>
      </c>
      <c r="CN42" s="98">
        <f>CN27/'Macro Controls'!$C$21</f>
        <v>-0.07280795101114465</v>
      </c>
      <c r="CO42" s="98">
        <f>CO27/'Macro Controls'!$C$21</f>
        <v>-0.07798307221491875</v>
      </c>
      <c r="CP42" s="98">
        <f>CP27/'Macro Controls'!$C$21</f>
        <v>-0.08778889494238382</v>
      </c>
      <c r="CQ42" s="98">
        <f>CQ27/'Macro Controls'!$C$21</f>
        <v>-0.09502462419697115</v>
      </c>
      <c r="CR42" s="98">
        <f>CR27/'Macro Controls'!$C$21</f>
        <v>-0.10213014858707387</v>
      </c>
      <c r="CS42" s="98">
        <f>CS27/'Macro Controls'!$C$21</f>
        <v>-0.11216566830989531</v>
      </c>
      <c r="CT42" s="98">
        <f>CT27/'Macro Controls'!$C$21</f>
        <v>-0.16296450343329583</v>
      </c>
    </row>
    <row r="43" spans="1:102" ht="7.5" customHeight="1">
      <c r="A43" s="16"/>
      <c r="B43" s="16"/>
      <c r="C43" s="16"/>
      <c r="D43" s="16"/>
      <c r="E43" s="16"/>
      <c r="F43" s="16"/>
      <c r="G43" s="16"/>
      <c r="H43" s="4"/>
      <c r="I43" s="4"/>
      <c r="J43" s="4"/>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row>
  </sheetData>
  <mergeCells count="11">
    <mergeCell ref="C41:E41"/>
    <mergeCell ref="C26:E26"/>
    <mergeCell ref="F32:F33"/>
    <mergeCell ref="G32:CT32"/>
    <mergeCell ref="CU32:CU33"/>
    <mergeCell ref="F3:F4"/>
    <mergeCell ref="CU3:CU4"/>
    <mergeCell ref="C12:E12"/>
    <mergeCell ref="F17:F18"/>
    <mergeCell ref="G17:CT17"/>
    <mergeCell ref="CU17:CU18"/>
  </mergeCells>
  <printOptions/>
  <pageMargins left="0.7479166666666667" right="0.7479166666666667" top="0.9840277777777777" bottom="0.9840277777777777"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CU32"/>
  <sheetViews>
    <sheetView workbookViewId="0" topLeftCell="A1">
      <selection activeCell="A18" sqref="A18"/>
    </sheetView>
  </sheetViews>
  <sheetFormatPr defaultColWidth="9.140625" defaultRowHeight="12.75"/>
  <cols>
    <col min="1" max="1" width="3.28125" style="0" customWidth="1"/>
    <col min="8" max="98" width="10.140625" style="0" customWidth="1"/>
  </cols>
  <sheetData>
    <row r="1" spans="1:99" ht="12.75">
      <c r="A1" s="86" t="s">
        <v>241</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row>
    <row r="2" spans="1:99" ht="6"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row>
    <row r="3" spans="1:99" ht="12.75">
      <c r="A3" s="88"/>
      <c r="B3" s="68"/>
      <c r="C3" s="68"/>
      <c r="D3" s="68"/>
      <c r="E3" s="68"/>
      <c r="F3" s="149" t="s">
        <v>39</v>
      </c>
      <c r="G3" s="151" t="s">
        <v>164</v>
      </c>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49" t="s">
        <v>232</v>
      </c>
    </row>
    <row r="4" spans="1:99" ht="12.75">
      <c r="A4" s="92"/>
      <c r="B4" s="16"/>
      <c r="C4" s="16"/>
      <c r="D4" s="16"/>
      <c r="E4" s="16"/>
      <c r="F4" s="149"/>
      <c r="G4" s="50" t="s">
        <v>39</v>
      </c>
      <c r="H4" s="41">
        <v>0</v>
      </c>
      <c r="I4" s="41">
        <v>1</v>
      </c>
      <c r="J4" s="41">
        <v>2</v>
      </c>
      <c r="K4" s="41">
        <v>3</v>
      </c>
      <c r="L4" s="41">
        <v>4</v>
      </c>
      <c r="M4" s="41">
        <v>5</v>
      </c>
      <c r="N4" s="41">
        <v>6</v>
      </c>
      <c r="O4" s="41">
        <v>7</v>
      </c>
      <c r="P4" s="41">
        <v>8</v>
      </c>
      <c r="Q4" s="41">
        <v>9</v>
      </c>
      <c r="R4" s="41">
        <v>10</v>
      </c>
      <c r="S4" s="41">
        <v>11</v>
      </c>
      <c r="T4" s="41">
        <v>12</v>
      </c>
      <c r="U4" s="41">
        <v>13</v>
      </c>
      <c r="V4" s="41">
        <v>14</v>
      </c>
      <c r="W4" s="41">
        <v>15</v>
      </c>
      <c r="X4" s="41">
        <v>16</v>
      </c>
      <c r="Y4" s="41">
        <v>17</v>
      </c>
      <c r="Z4" s="41">
        <v>18</v>
      </c>
      <c r="AA4" s="41">
        <v>19</v>
      </c>
      <c r="AB4" s="41">
        <v>20</v>
      </c>
      <c r="AC4" s="41">
        <v>21</v>
      </c>
      <c r="AD4" s="41">
        <v>22</v>
      </c>
      <c r="AE4" s="41">
        <v>23</v>
      </c>
      <c r="AF4" s="41">
        <v>24</v>
      </c>
      <c r="AG4" s="41">
        <v>25</v>
      </c>
      <c r="AH4" s="41">
        <v>26</v>
      </c>
      <c r="AI4" s="41">
        <v>27</v>
      </c>
      <c r="AJ4" s="41">
        <v>28</v>
      </c>
      <c r="AK4" s="41">
        <v>29</v>
      </c>
      <c r="AL4" s="41">
        <v>30</v>
      </c>
      <c r="AM4" s="41">
        <v>31</v>
      </c>
      <c r="AN4" s="41">
        <v>32</v>
      </c>
      <c r="AO4" s="41">
        <v>33</v>
      </c>
      <c r="AP4" s="41">
        <v>34</v>
      </c>
      <c r="AQ4" s="41">
        <v>35</v>
      </c>
      <c r="AR4" s="41">
        <v>36</v>
      </c>
      <c r="AS4" s="41">
        <v>37</v>
      </c>
      <c r="AT4" s="41">
        <v>38</v>
      </c>
      <c r="AU4" s="41">
        <v>39</v>
      </c>
      <c r="AV4" s="41">
        <v>40</v>
      </c>
      <c r="AW4" s="41">
        <v>41</v>
      </c>
      <c r="AX4" s="41">
        <v>42</v>
      </c>
      <c r="AY4" s="41">
        <v>43</v>
      </c>
      <c r="AZ4" s="41">
        <v>44</v>
      </c>
      <c r="BA4" s="41">
        <v>45</v>
      </c>
      <c r="BB4" s="41">
        <v>46</v>
      </c>
      <c r="BC4" s="41">
        <v>47</v>
      </c>
      <c r="BD4" s="41">
        <v>48</v>
      </c>
      <c r="BE4" s="41">
        <v>49</v>
      </c>
      <c r="BF4" s="41">
        <v>50</v>
      </c>
      <c r="BG4" s="41">
        <v>51</v>
      </c>
      <c r="BH4" s="41">
        <v>52</v>
      </c>
      <c r="BI4" s="41">
        <v>53</v>
      </c>
      <c r="BJ4" s="41">
        <v>54</v>
      </c>
      <c r="BK4" s="41">
        <v>55</v>
      </c>
      <c r="BL4" s="41">
        <v>56</v>
      </c>
      <c r="BM4" s="41">
        <v>57</v>
      </c>
      <c r="BN4" s="41">
        <v>58</v>
      </c>
      <c r="BO4" s="41">
        <v>59</v>
      </c>
      <c r="BP4" s="41">
        <v>60</v>
      </c>
      <c r="BQ4" s="41">
        <v>61</v>
      </c>
      <c r="BR4" s="41">
        <v>62</v>
      </c>
      <c r="BS4" s="41">
        <v>63</v>
      </c>
      <c r="BT4" s="41">
        <v>64</v>
      </c>
      <c r="BU4" s="41">
        <v>65</v>
      </c>
      <c r="BV4" s="41">
        <v>66</v>
      </c>
      <c r="BW4" s="41">
        <v>67</v>
      </c>
      <c r="BX4" s="41">
        <v>68</v>
      </c>
      <c r="BY4" s="41">
        <v>69</v>
      </c>
      <c r="BZ4" s="41">
        <v>70</v>
      </c>
      <c r="CA4" s="41">
        <v>71</v>
      </c>
      <c r="CB4" s="41">
        <v>72</v>
      </c>
      <c r="CC4" s="41">
        <v>73</v>
      </c>
      <c r="CD4" s="41">
        <v>74</v>
      </c>
      <c r="CE4" s="41">
        <v>75</v>
      </c>
      <c r="CF4" s="41">
        <v>76</v>
      </c>
      <c r="CG4" s="41">
        <v>77</v>
      </c>
      <c r="CH4" s="41">
        <v>78</v>
      </c>
      <c r="CI4" s="41">
        <v>79</v>
      </c>
      <c r="CJ4" s="41">
        <v>80</v>
      </c>
      <c r="CK4" s="41">
        <v>81</v>
      </c>
      <c r="CL4" s="41">
        <v>82</v>
      </c>
      <c r="CM4" s="41">
        <v>83</v>
      </c>
      <c r="CN4" s="41">
        <v>84</v>
      </c>
      <c r="CO4" s="41">
        <v>85</v>
      </c>
      <c r="CP4" s="41">
        <v>86</v>
      </c>
      <c r="CQ4" s="41">
        <v>87</v>
      </c>
      <c r="CR4" s="41">
        <v>88</v>
      </c>
      <c r="CS4" s="41">
        <v>89</v>
      </c>
      <c r="CT4" s="41" t="s">
        <v>165</v>
      </c>
      <c r="CU4" s="149"/>
    </row>
    <row r="5" spans="1:5" ht="6.75" customHeight="1">
      <c r="A5" s="15"/>
      <c r="B5" s="15"/>
      <c r="C5" s="15"/>
      <c r="D5" s="15"/>
      <c r="E5" s="15"/>
    </row>
    <row r="6" spans="1:99" ht="12.75" customHeight="1">
      <c r="A6" s="15" t="s">
        <v>192</v>
      </c>
      <c r="B6" s="15"/>
      <c r="C6" s="15"/>
      <c r="D6" s="15"/>
      <c r="E6" s="15"/>
      <c r="F6" s="93">
        <f>F7+F8</f>
        <v>5.102585021177219E-13</v>
      </c>
      <c r="G6" s="93">
        <f>SUM(H6:CT6)</f>
        <v>-8.085030972658341</v>
      </c>
      <c r="H6" s="93">
        <f aca="true" t="shared" si="0" ref="H6:AM6">H7+H8</f>
        <v>9.024152345143666</v>
      </c>
      <c r="I6" s="93">
        <f t="shared" si="0"/>
        <v>0.3956759611344788</v>
      </c>
      <c r="J6" s="93">
        <f t="shared" si="0"/>
        <v>0.4332263630149299</v>
      </c>
      <c r="K6" s="93">
        <f t="shared" si="0"/>
        <v>0.45088893436016225</v>
      </c>
      <c r="L6" s="93">
        <f t="shared" si="0"/>
        <v>0.5024956476983524</v>
      </c>
      <c r="M6" s="93">
        <f t="shared" si="0"/>
        <v>0.552041578621112</v>
      </c>
      <c r="N6" s="93">
        <f t="shared" si="0"/>
        <v>0.5930221760811724</v>
      </c>
      <c r="O6" s="93">
        <f t="shared" si="0"/>
        <v>0.6129765075252191</v>
      </c>
      <c r="P6" s="93">
        <f t="shared" si="0"/>
        <v>0.6789728387005836</v>
      </c>
      <c r="Q6" s="93">
        <f t="shared" si="0"/>
        <v>0.7377918081355535</v>
      </c>
      <c r="R6" s="93">
        <f t="shared" si="0"/>
        <v>0.8251704251701124</v>
      </c>
      <c r="S6" s="93">
        <f t="shared" si="0"/>
        <v>0.8678731411589389</v>
      </c>
      <c r="T6" s="93">
        <f t="shared" si="0"/>
        <v>1.0294923766020991</v>
      </c>
      <c r="U6" s="93">
        <f t="shared" si="0"/>
        <v>1.0026592189290036</v>
      </c>
      <c r="V6" s="93">
        <f t="shared" si="0"/>
        <v>0.902400202320702</v>
      </c>
      <c r="W6" s="93">
        <f t="shared" si="0"/>
        <v>3.9962301490331544</v>
      </c>
      <c r="X6" s="93">
        <f t="shared" si="0"/>
        <v>2.032036096506272</v>
      </c>
      <c r="Y6" s="93">
        <f t="shared" si="0"/>
        <v>3.3169906623444074</v>
      </c>
      <c r="Z6" s="93">
        <f t="shared" si="0"/>
        <v>5.6569474379351385</v>
      </c>
      <c r="AA6" s="93">
        <f t="shared" si="0"/>
        <v>8.312597505506542</v>
      </c>
      <c r="AB6" s="93">
        <f t="shared" si="0"/>
        <v>11.152691415996404</v>
      </c>
      <c r="AC6" s="93">
        <f t="shared" si="0"/>
        <v>12.836026618508702</v>
      </c>
      <c r="AD6" s="93">
        <f t="shared" si="0"/>
        <v>14.270072954820417</v>
      </c>
      <c r="AE6" s="93">
        <f t="shared" si="0"/>
        <v>15.390170270454476</v>
      </c>
      <c r="AF6" s="93">
        <f t="shared" si="0"/>
        <v>16.48481147199728</v>
      </c>
      <c r="AG6" s="93">
        <f t="shared" si="0"/>
        <v>15.64766225120566</v>
      </c>
      <c r="AH6" s="93">
        <f t="shared" si="0"/>
        <v>15.077121325545226</v>
      </c>
      <c r="AI6" s="93">
        <f t="shared" si="0"/>
        <v>12.493101325415775</v>
      </c>
      <c r="AJ6" s="93">
        <f t="shared" si="0"/>
        <v>10.104861653900183</v>
      </c>
      <c r="AK6" s="93">
        <f t="shared" si="0"/>
        <v>8.609047358535802</v>
      </c>
      <c r="AL6" s="93">
        <f t="shared" si="0"/>
        <v>8.444526893787252</v>
      </c>
      <c r="AM6" s="93">
        <f t="shared" si="0"/>
        <v>8.302647312549615</v>
      </c>
      <c r="AN6" s="93">
        <f aca="true" t="shared" si="1" ref="AN6:BS6">AN7+AN8</f>
        <v>7.880150428305591</v>
      </c>
      <c r="AO6" s="93">
        <f t="shared" si="1"/>
        <v>7.413907566880126</v>
      </c>
      <c r="AP6" s="93">
        <f t="shared" si="1"/>
        <v>6.566101773100021</v>
      </c>
      <c r="AQ6" s="93">
        <f t="shared" si="1"/>
        <v>4.193281762593056</v>
      </c>
      <c r="AR6" s="93">
        <f t="shared" si="1"/>
        <v>2.9866685932599726</v>
      </c>
      <c r="AS6" s="93">
        <f t="shared" si="1"/>
        <v>1.5809514339734279</v>
      </c>
      <c r="AT6" s="93">
        <f t="shared" si="1"/>
        <v>1.0069715422163061</v>
      </c>
      <c r="AU6" s="93">
        <f t="shared" si="1"/>
        <v>-0.595184937222506</v>
      </c>
      <c r="AV6" s="93">
        <f t="shared" si="1"/>
        <v>0.8414242970233031</v>
      </c>
      <c r="AW6" s="93">
        <f t="shared" si="1"/>
        <v>0.7401232278949287</v>
      </c>
      <c r="AX6" s="93">
        <f t="shared" si="1"/>
        <v>1.6378173537223837</v>
      </c>
      <c r="AY6" s="93">
        <f t="shared" si="1"/>
        <v>1.498820988732756</v>
      </c>
      <c r="AZ6" s="93">
        <f t="shared" si="1"/>
        <v>1.3226362658395159</v>
      </c>
      <c r="BA6" s="93">
        <f t="shared" si="1"/>
        <v>0.2184301055050335</v>
      </c>
      <c r="BB6" s="93">
        <f t="shared" si="1"/>
        <v>-0.23342893317000535</v>
      </c>
      <c r="BC6" s="93">
        <f t="shared" si="1"/>
        <v>-0.3985370149808156</v>
      </c>
      <c r="BD6" s="93">
        <f t="shared" si="1"/>
        <v>-2.2471494956384577</v>
      </c>
      <c r="BE6" s="93">
        <f t="shared" si="1"/>
        <v>-1.5710119540590708</v>
      </c>
      <c r="BF6" s="93">
        <f t="shared" si="1"/>
        <v>-2.1970881693042745</v>
      </c>
      <c r="BG6" s="93">
        <f t="shared" si="1"/>
        <v>-2.147767612969302</v>
      </c>
      <c r="BH6" s="93">
        <f t="shared" si="1"/>
        <v>-3.0846962519102727</v>
      </c>
      <c r="BI6" s="93">
        <f t="shared" si="1"/>
        <v>-1.8595696789738247</v>
      </c>
      <c r="BJ6" s="93">
        <f t="shared" si="1"/>
        <v>-3.8615270988130446</v>
      </c>
      <c r="BK6" s="93">
        <f t="shared" si="1"/>
        <v>-4.977481933994743</v>
      </c>
      <c r="BL6" s="93">
        <f t="shared" si="1"/>
        <v>-8.370993919509997</v>
      </c>
      <c r="BM6" s="93">
        <f t="shared" si="1"/>
        <v>-8.559239273474567</v>
      </c>
      <c r="BN6" s="93">
        <f t="shared" si="1"/>
        <v>-10.5074673642705</v>
      </c>
      <c r="BO6" s="93">
        <f t="shared" si="1"/>
        <v>-11.220926493266004</v>
      </c>
      <c r="BP6" s="93">
        <f t="shared" si="1"/>
        <v>-12.65854593556956</v>
      </c>
      <c r="BQ6" s="93">
        <f t="shared" si="1"/>
        <v>-12.672860642060424</v>
      </c>
      <c r="BR6" s="93">
        <f t="shared" si="1"/>
        <v>-10.832004183014856</v>
      </c>
      <c r="BS6" s="93">
        <f t="shared" si="1"/>
        <v>-11.211187997894413</v>
      </c>
      <c r="BT6" s="93">
        <f aca="true" t="shared" si="2" ref="BT6:CU6">BT7+BT8</f>
        <v>-9.198125843538637</v>
      </c>
      <c r="BU6" s="93">
        <f t="shared" si="2"/>
        <v>-8.129255685863667</v>
      </c>
      <c r="BV6" s="93">
        <f t="shared" si="2"/>
        <v>-6.941829381657737</v>
      </c>
      <c r="BW6" s="93">
        <f t="shared" si="2"/>
        <v>-6.145134023533473</v>
      </c>
      <c r="BX6" s="93">
        <f t="shared" si="2"/>
        <v>-6.1533499738860575</v>
      </c>
      <c r="BY6" s="93">
        <f t="shared" si="2"/>
        <v>-5.164030297971793</v>
      </c>
      <c r="BZ6" s="93">
        <f t="shared" si="2"/>
        <v>-4.956197947393026</v>
      </c>
      <c r="CA6" s="93">
        <f t="shared" si="2"/>
        <v>-4.761724416833886</v>
      </c>
      <c r="CB6" s="93">
        <f t="shared" si="2"/>
        <v>-4.6826748102278914</v>
      </c>
      <c r="CC6" s="93">
        <f t="shared" si="2"/>
        <v>-4.381851935842469</v>
      </c>
      <c r="CD6" s="93">
        <f t="shared" si="2"/>
        <v>-4.486863472436593</v>
      </c>
      <c r="CE6" s="93">
        <f t="shared" si="2"/>
        <v>-4.3894504795512965</v>
      </c>
      <c r="CF6" s="93">
        <f t="shared" si="2"/>
        <v>-4.510502944559981</v>
      </c>
      <c r="CG6" s="93">
        <f t="shared" si="2"/>
        <v>-4.8183689640605785</v>
      </c>
      <c r="CH6" s="93">
        <f t="shared" si="2"/>
        <v>-5.238339166356902</v>
      </c>
      <c r="CI6" s="93">
        <f t="shared" si="2"/>
        <v>-5.027775816611355</v>
      </c>
      <c r="CJ6" s="93">
        <f t="shared" si="2"/>
        <v>-4.639801958256043</v>
      </c>
      <c r="CK6" s="93">
        <f t="shared" si="2"/>
        <v>-2.9566684693786085</v>
      </c>
      <c r="CL6" s="93">
        <f t="shared" si="2"/>
        <v>-2.7684465612210514</v>
      </c>
      <c r="CM6" s="93">
        <f t="shared" si="2"/>
        <v>-2.687333991555451</v>
      </c>
      <c r="CN6" s="93">
        <f t="shared" si="2"/>
        <v>-2.5390204611171168</v>
      </c>
      <c r="CO6" s="93">
        <f t="shared" si="2"/>
        <v>-2.5274468854371013</v>
      </c>
      <c r="CP6" s="93">
        <f t="shared" si="2"/>
        <v>-2.43135684069983</v>
      </c>
      <c r="CQ6" s="93">
        <f t="shared" si="2"/>
        <v>-2.3220839880010344</v>
      </c>
      <c r="CR6" s="93">
        <f t="shared" si="2"/>
        <v>-2.2151489446090746</v>
      </c>
      <c r="CS6" s="93">
        <f t="shared" si="2"/>
        <v>-2.0700998538749817</v>
      </c>
      <c r="CT6" s="93">
        <f t="shared" si="2"/>
        <v>-11.359146535770986</v>
      </c>
      <c r="CU6" s="93">
        <f t="shared" si="2"/>
        <v>8.08503097265898</v>
      </c>
    </row>
    <row r="7" spans="1:99" ht="12.75" customHeight="1">
      <c r="A7" s="15"/>
      <c r="B7" s="15" t="s">
        <v>242</v>
      </c>
      <c r="C7" s="15"/>
      <c r="D7" s="15"/>
      <c r="E7" s="15"/>
      <c r="F7" s="93">
        <f>'Public capital bequest'!C6</f>
        <v>4.53859172466764E-13</v>
      </c>
      <c r="G7" s="93">
        <f>'Public capital bequest'!D6</f>
        <v>-4.452631831512331</v>
      </c>
      <c r="H7" s="93">
        <f>'Public capital bequest'!E6</f>
        <v>4.956898055296221</v>
      </c>
      <c r="I7" s="93">
        <f>'Public capital bequest'!F6</f>
        <v>0.2170122658151037</v>
      </c>
      <c r="J7" s="93">
        <f>'Public capital bequest'!G6</f>
        <v>0.23837949434028244</v>
      </c>
      <c r="K7" s="93">
        <f>'Public capital bequest'!H6</f>
        <v>0.24769404872118533</v>
      </c>
      <c r="L7" s="93">
        <f>'Public capital bequest'!I6</f>
        <v>0.27582708180950477</v>
      </c>
      <c r="M7" s="93">
        <f>'Public capital bequest'!J6</f>
        <v>0.30296046833345147</v>
      </c>
      <c r="N7" s="93">
        <f>'Public capital bequest'!K6</f>
        <v>0.32519119578104655</v>
      </c>
      <c r="O7" s="93">
        <f>'Public capital bequest'!L6</f>
        <v>0.33620222530503435</v>
      </c>
      <c r="P7" s="93">
        <f>'Public capital bequest'!M6</f>
        <v>0.3725711264678714</v>
      </c>
      <c r="Q7" s="93">
        <f>'Public capital bequest'!N6</f>
        <v>0.4045812610776086</v>
      </c>
      <c r="R7" s="93">
        <f>'Public capital bequest'!O6</f>
        <v>0.4526031148160897</v>
      </c>
      <c r="S7" s="93">
        <f>'Public capital bequest'!P6</f>
        <v>0.47603320605063093</v>
      </c>
      <c r="T7" s="93">
        <f>'Public capital bequest'!Q6</f>
        <v>0.564698502364205</v>
      </c>
      <c r="U7" s="93">
        <f>'Public capital bequest'!R6</f>
        <v>0.5515866136321723</v>
      </c>
      <c r="V7" s="93">
        <f>'Public capital bequest'!S6</f>
        <v>0.49586495712870693</v>
      </c>
      <c r="W7" s="93">
        <f>'Public capital bequest'!T6</f>
        <v>2.195176534390363</v>
      </c>
      <c r="X7" s="93">
        <f>'Public capital bequest'!U6</f>
        <v>1.1156535538137726</v>
      </c>
      <c r="Y7" s="93">
        <f>'Public capital bequest'!V6</f>
        <v>1.82140367436708</v>
      </c>
      <c r="Z7" s="93">
        <f>'Public capital bequest'!W6</f>
        <v>3.1078628884738952</v>
      </c>
      <c r="AA7" s="93">
        <f>'Public capital bequest'!X6</f>
        <v>4.564470704130971</v>
      </c>
      <c r="AB7" s="93">
        <f>'Public capital bequest'!Y6</f>
        <v>6.12486777337124</v>
      </c>
      <c r="AC7" s="93">
        <f>'Public capital bequest'!Z6</f>
        <v>7.049102512157323</v>
      </c>
      <c r="AD7" s="93">
        <f>'Public capital bequest'!AA6</f>
        <v>7.838160930145631</v>
      </c>
      <c r="AE7" s="93">
        <f>'Public capital bequest'!AB6</f>
        <v>8.460146797208088</v>
      </c>
      <c r="AF7" s="93">
        <f>'Public capital bequest'!AC6</f>
        <v>9.059178756158373</v>
      </c>
      <c r="AG7" s="93">
        <f>'Public capital bequest'!AD6</f>
        <v>8.59681217079968</v>
      </c>
      <c r="AH7" s="93">
        <f>'Public capital bequest'!AE6</f>
        <v>8.286019025922203</v>
      </c>
      <c r="AI7" s="93">
        <f>'Public capital bequest'!AF6</f>
        <v>6.854835042643215</v>
      </c>
      <c r="AJ7" s="93">
        <f>'Public capital bequest'!AG6</f>
        <v>5.555968822910047</v>
      </c>
      <c r="AK7" s="93">
        <f>'Public capital bequest'!AH6</f>
        <v>4.7211437066050275</v>
      </c>
      <c r="AL7" s="93">
        <f>'Public capital bequest'!AI6</f>
        <v>4.623502778596294</v>
      </c>
      <c r="AM7" s="93">
        <f>'Public capital bequest'!AJ6</f>
        <v>4.54126550240267</v>
      </c>
      <c r="AN7" s="93">
        <f>'Public capital bequest'!AK6</f>
        <v>4.318943840040167</v>
      </c>
      <c r="AO7" s="93">
        <f>'Public capital bequest'!AL6</f>
        <v>4.088228764165935</v>
      </c>
      <c r="AP7" s="93">
        <f>'Public capital bequest'!AM6</f>
        <v>3.6095129568772575</v>
      </c>
      <c r="AQ7" s="93">
        <f>'Public capital bequest'!AN6</f>
        <v>2.2988286271746623</v>
      </c>
      <c r="AR7" s="93">
        <f>'Public capital bequest'!AO6</f>
        <v>1.626598283002954</v>
      </c>
      <c r="AS7" s="93">
        <f>'Public capital bequest'!AP6</f>
        <v>0.8388134008717172</v>
      </c>
      <c r="AT7" s="93">
        <f>'Public capital bequest'!AQ6</f>
        <v>0.541929913413989</v>
      </c>
      <c r="AU7" s="93">
        <f>'Public capital bequest'!AR6</f>
        <v>-0.3308665565426696</v>
      </c>
      <c r="AV7" s="93">
        <f>'Public capital bequest'!AS6</f>
        <v>0.4554188834911921</v>
      </c>
      <c r="AW7" s="93">
        <f>'Public capital bequest'!AT6</f>
        <v>0.3964102821241027</v>
      </c>
      <c r="AX7" s="93">
        <f>'Public capital bequest'!AU6</f>
        <v>0.885779790999869</v>
      </c>
      <c r="AY7" s="93">
        <f>'Public capital bequest'!AV6</f>
        <v>0.8351782979812614</v>
      </c>
      <c r="AZ7" s="93">
        <f>'Public capital bequest'!AW6</f>
        <v>0.7198469815342037</v>
      </c>
      <c r="BA7" s="93">
        <f>'Public capital bequest'!AX6</f>
        <v>0.11845832631783537</v>
      </c>
      <c r="BB7" s="93">
        <f>'Public capital bequest'!AY6</f>
        <v>-0.11774909888516971</v>
      </c>
      <c r="BC7" s="93">
        <f>'Public capital bequest'!AZ6</f>
        <v>-0.2277678437170163</v>
      </c>
      <c r="BD7" s="93">
        <f>'Public capital bequest'!BA6</f>
        <v>-1.2222908754504012</v>
      </c>
      <c r="BE7" s="93">
        <f>'Public capital bequest'!BB6</f>
        <v>-0.8558963062089484</v>
      </c>
      <c r="BF7" s="93">
        <f>'Public capital bequest'!BC6</f>
        <v>-1.2001250864306452</v>
      </c>
      <c r="BG7" s="93">
        <f>'Public capital bequest'!BD6</f>
        <v>-1.1763769164641178</v>
      </c>
      <c r="BH7" s="93">
        <f>'Public capital bequest'!BE6</f>
        <v>-1.7002781794202662</v>
      </c>
      <c r="BI7" s="93">
        <f>'Public capital bequest'!BF6</f>
        <v>-1.0133504077615836</v>
      </c>
      <c r="BJ7" s="93">
        <f>'Public capital bequest'!BG6</f>
        <v>-2.125059205762484</v>
      </c>
      <c r="BK7" s="93">
        <f>'Public capital bequest'!BH6</f>
        <v>-2.760367559220576</v>
      </c>
      <c r="BL7" s="93">
        <f>'Public capital bequest'!BI6</f>
        <v>-4.504003643683934</v>
      </c>
      <c r="BM7" s="93">
        <f>'Public capital bequest'!BJ6</f>
        <v>-4.706618765875657</v>
      </c>
      <c r="BN7" s="93">
        <f>'Public capital bequest'!BK6</f>
        <v>-5.773321225893804</v>
      </c>
      <c r="BO7" s="93">
        <f>'Public capital bequest'!BL6</f>
        <v>-6.178536035317983</v>
      </c>
      <c r="BP7" s="93">
        <f>'Public capital bequest'!BM6</f>
        <v>-6.92793002101864</v>
      </c>
      <c r="BQ7" s="93">
        <f>'Public capital bequest'!BN6</f>
        <v>-6.950375092174692</v>
      </c>
      <c r="BR7" s="93">
        <f>'Public capital bequest'!BO6</f>
        <v>-5.94931538861275</v>
      </c>
      <c r="BS7" s="93">
        <f>'Public capital bequest'!BP6</f>
        <v>-6.153941086395378</v>
      </c>
      <c r="BT7" s="93">
        <f>'Public capital bequest'!BQ6</f>
        <v>-5.053585462027266</v>
      </c>
      <c r="BU7" s="93">
        <f>'Public capital bequest'!BR6</f>
        <v>-4.460708915022451</v>
      </c>
      <c r="BV7" s="93">
        <f>'Public capital bequest'!BS6</f>
        <v>-3.8144431259174043</v>
      </c>
      <c r="BW7" s="93">
        <f>'Public capital bequest'!BT6</f>
        <v>-3.379388269869743</v>
      </c>
      <c r="BX7" s="93">
        <f>'Public capital bequest'!BU6</f>
        <v>-3.373510995968669</v>
      </c>
      <c r="BY7" s="93">
        <f>'Public capital bequest'!BV6</f>
        <v>-2.8403376062301238</v>
      </c>
      <c r="BZ7" s="93">
        <f>'Public capital bequest'!BW6</f>
        <v>-2.7249270112480883</v>
      </c>
      <c r="CA7" s="93">
        <f>'Public capital bequest'!BX6</f>
        <v>-2.6183937300569182</v>
      </c>
      <c r="CB7" s="93">
        <f>'Public capital bequest'!BY6</f>
        <v>-2.5772877274168957</v>
      </c>
      <c r="CC7" s="93">
        <f>'Public capital bequest'!BZ6</f>
        <v>-2.4053961767606777</v>
      </c>
      <c r="CD7" s="93">
        <f>'Public capital bequest'!CA6</f>
        <v>-2.467987251419288</v>
      </c>
      <c r="CE7" s="93">
        <f>'Public capital bequest'!CB6</f>
        <v>-2.4125530489530598</v>
      </c>
      <c r="CF7" s="93">
        <f>'Public capital bequest'!CC6</f>
        <v>-2.4781403593965283</v>
      </c>
      <c r="CG7" s="93">
        <f>'Public capital bequest'!CD6</f>
        <v>-2.6495327118747074</v>
      </c>
      <c r="CH7" s="93">
        <f>'Public capital bequest'!CE6</f>
        <v>-2.8774682648803034</v>
      </c>
      <c r="CI7" s="93">
        <f>'Public capital bequest'!CF6</f>
        <v>-2.761300057521898</v>
      </c>
      <c r="CJ7" s="93">
        <f>'Public capital bequest'!CG6</f>
        <v>-2.549760238616553</v>
      </c>
      <c r="CK7" s="93">
        <f>'Public capital bequest'!CH6</f>
        <v>-1.6240279487989213</v>
      </c>
      <c r="CL7" s="93">
        <f>'Public capital bequest'!CI6</f>
        <v>-1.520466332293814</v>
      </c>
      <c r="CM7" s="93">
        <f>'Public capital bequest'!CJ6</f>
        <v>-1.472854294599244</v>
      </c>
      <c r="CN7" s="93">
        <f>'Public capital bequest'!CK6</f>
        <v>-1.3957244073835073</v>
      </c>
      <c r="CO7" s="93">
        <f>'Public capital bequest'!CL6</f>
        <v>-1.3869025391558516</v>
      </c>
      <c r="CP7" s="93">
        <f>'Public capital bequest'!CM6</f>
        <v>-1.3354727820739987</v>
      </c>
      <c r="CQ7" s="93">
        <f>'Public capital bequest'!CN6</f>
        <v>-1.2758249458691187</v>
      </c>
      <c r="CR7" s="93">
        <f>'Public capital bequest'!CO6</f>
        <v>-1.2163756193542419</v>
      </c>
      <c r="CS7" s="93">
        <f>'Public capital bequest'!CP6</f>
        <v>-1.136732602563438</v>
      </c>
      <c r="CT7" s="93">
        <f>'Public capital bequest'!CQ6</f>
        <v>-6.236983250433009</v>
      </c>
      <c r="CU7" s="93">
        <f>'Public capital bequest'!CR6</f>
        <v>4.452631831512785</v>
      </c>
    </row>
    <row r="8" spans="1:99" ht="12.75" customHeight="1">
      <c r="A8" s="15"/>
      <c r="B8" s="15" t="s">
        <v>243</v>
      </c>
      <c r="C8" s="15"/>
      <c r="D8" s="15"/>
      <c r="E8" s="15"/>
      <c r="F8" s="93">
        <f>'Public credit bequest'!C6</f>
        <v>5.639932965095795E-14</v>
      </c>
      <c r="G8" s="93">
        <f>'Public credit bequest'!D6</f>
        <v>-3.6323991411461396</v>
      </c>
      <c r="H8" s="93">
        <f>'Public credit bequest'!E6</f>
        <v>4.067254289847446</v>
      </c>
      <c r="I8" s="93">
        <f>'Public credit bequest'!F6</f>
        <v>0.17866369531937512</v>
      </c>
      <c r="J8" s="93">
        <f>'Public credit bequest'!G6</f>
        <v>0.19484686867464743</v>
      </c>
      <c r="K8" s="93">
        <f>'Public credit bequest'!H6</f>
        <v>0.20319488563897692</v>
      </c>
      <c r="L8" s="93">
        <f>'Public credit bequest'!I6</f>
        <v>0.2266685658888477</v>
      </c>
      <c r="M8" s="93">
        <f>'Public credit bequest'!J6</f>
        <v>0.24908111028766058</v>
      </c>
      <c r="N8" s="93">
        <f>'Public credit bequest'!K6</f>
        <v>0.2678309803001258</v>
      </c>
      <c r="O8" s="93">
        <f>'Public credit bequest'!L6</f>
        <v>0.2767742822201848</v>
      </c>
      <c r="P8" s="93">
        <f>'Public credit bequest'!M6</f>
        <v>0.3064017122327122</v>
      </c>
      <c r="Q8" s="93">
        <f>'Public credit bequest'!N6</f>
        <v>0.3332105470579449</v>
      </c>
      <c r="R8" s="93">
        <f>'Public credit bequest'!O6</f>
        <v>0.37256731035402263</v>
      </c>
      <c r="S8" s="93">
        <f>'Public credit bequest'!P6</f>
        <v>0.3918399351083079</v>
      </c>
      <c r="T8" s="93">
        <f>'Public credit bequest'!Q6</f>
        <v>0.4647938742378942</v>
      </c>
      <c r="U8" s="93">
        <f>'Public credit bequest'!R6</f>
        <v>0.4510726052968312</v>
      </c>
      <c r="V8" s="93">
        <f>'Public credit bequest'!S6</f>
        <v>0.406535245191995</v>
      </c>
      <c r="W8" s="93">
        <f>'Public credit bequest'!T6</f>
        <v>1.8010536146427913</v>
      </c>
      <c r="X8" s="93">
        <f>'Public credit bequest'!U6</f>
        <v>0.9163825426924994</v>
      </c>
      <c r="Y8" s="93">
        <f>'Public credit bequest'!V6</f>
        <v>1.4955869879773274</v>
      </c>
      <c r="Z8" s="93">
        <f>'Public credit bequest'!W6</f>
        <v>2.5490845494612433</v>
      </c>
      <c r="AA8" s="93">
        <f>'Public credit bequest'!X6</f>
        <v>3.74812680137557</v>
      </c>
      <c r="AB8" s="93">
        <f>'Public credit bequest'!Y6</f>
        <v>5.0278236426251635</v>
      </c>
      <c r="AC8" s="93">
        <f>'Public credit bequest'!Z6</f>
        <v>5.786924106351379</v>
      </c>
      <c r="AD8" s="93">
        <f>'Public credit bequest'!AA6</f>
        <v>6.431912024674787</v>
      </c>
      <c r="AE8" s="93">
        <f>'Public credit bequest'!AB6</f>
        <v>6.930023473246388</v>
      </c>
      <c r="AF8" s="93">
        <f>'Public credit bequest'!AC6</f>
        <v>7.425632715838907</v>
      </c>
      <c r="AG8" s="93">
        <f>'Public credit bequest'!AD6</f>
        <v>7.05085008040598</v>
      </c>
      <c r="AH8" s="93">
        <f>'Public credit bequest'!AE6</f>
        <v>6.791102299623024</v>
      </c>
      <c r="AI8" s="93">
        <f>'Public credit bequest'!AF6</f>
        <v>5.63826628277256</v>
      </c>
      <c r="AJ8" s="93">
        <f>'Public credit bequest'!AG6</f>
        <v>4.548892830990137</v>
      </c>
      <c r="AK8" s="93">
        <f>'Public credit bequest'!AH6</f>
        <v>3.8879036519307744</v>
      </c>
      <c r="AL8" s="93">
        <f>'Public credit bequest'!AI6</f>
        <v>3.821024115190957</v>
      </c>
      <c r="AM8" s="93">
        <f>'Public credit bequest'!AJ6</f>
        <v>3.7613818101469447</v>
      </c>
      <c r="AN8" s="93">
        <f>'Public credit bequest'!AK6</f>
        <v>3.5612065882654242</v>
      </c>
      <c r="AO8" s="93">
        <f>'Public credit bequest'!AL6</f>
        <v>3.325678802714191</v>
      </c>
      <c r="AP8" s="93">
        <f>'Public credit bequest'!AM6</f>
        <v>2.956588816222764</v>
      </c>
      <c r="AQ8" s="93">
        <f>'Public credit bequest'!AN6</f>
        <v>1.8944531354183933</v>
      </c>
      <c r="AR8" s="93">
        <f>'Public credit bequest'!AO6</f>
        <v>1.3600703102570186</v>
      </c>
      <c r="AS8" s="93">
        <f>'Public credit bequest'!AP6</f>
        <v>0.7421380331017107</v>
      </c>
      <c r="AT8" s="93">
        <f>'Public credit bequest'!AQ6</f>
        <v>0.46504162880231725</v>
      </c>
      <c r="AU8" s="93">
        <f>'Public credit bequest'!AR6</f>
        <v>-0.2643183806798364</v>
      </c>
      <c r="AV8" s="93">
        <f>'Public credit bequest'!AS6</f>
        <v>0.38600541353211104</v>
      </c>
      <c r="AW8" s="93">
        <f>'Public credit bequest'!AT6</f>
        <v>0.343712945770826</v>
      </c>
      <c r="AX8" s="93">
        <f>'Public credit bequest'!AU6</f>
        <v>0.7520375627225147</v>
      </c>
      <c r="AY8" s="93">
        <f>'Public credit bequest'!AV6</f>
        <v>0.6636426907514945</v>
      </c>
      <c r="AZ8" s="93">
        <f>'Public credit bequest'!AW6</f>
        <v>0.6027892843053121</v>
      </c>
      <c r="BA8" s="93">
        <f>'Public credit bequest'!AX6</f>
        <v>0.09997177918719813</v>
      </c>
      <c r="BB8" s="93">
        <f>'Public credit bequest'!AY6</f>
        <v>-0.11567983428483564</v>
      </c>
      <c r="BC8" s="93">
        <f>'Public credit bequest'!AZ6</f>
        <v>-0.1707691712637993</v>
      </c>
      <c r="BD8" s="93">
        <f>'Public credit bequest'!BA6</f>
        <v>-1.0248586201880565</v>
      </c>
      <c r="BE8" s="93">
        <f>'Public credit bequest'!BB6</f>
        <v>-0.7151156478501223</v>
      </c>
      <c r="BF8" s="93">
        <f>'Public credit bequest'!BC6</f>
        <v>-0.9969630828736291</v>
      </c>
      <c r="BG8" s="93">
        <f>'Public credit bequest'!BD6</f>
        <v>-0.9713906965051842</v>
      </c>
      <c r="BH8" s="93">
        <f>'Public credit bequest'!BE6</f>
        <v>-1.3844180724900066</v>
      </c>
      <c r="BI8" s="93">
        <f>'Public credit bequest'!BF6</f>
        <v>-0.8462192712122412</v>
      </c>
      <c r="BJ8" s="93">
        <f>'Public credit bequest'!BG6</f>
        <v>-1.7364678930505604</v>
      </c>
      <c r="BK8" s="93">
        <f>'Public credit bequest'!BH6</f>
        <v>-2.217114374774167</v>
      </c>
      <c r="BL8" s="93">
        <f>'Public credit bequest'!BI6</f>
        <v>-3.866990275826064</v>
      </c>
      <c r="BM8" s="93">
        <f>'Public credit bequest'!BJ6</f>
        <v>-3.8526205075989104</v>
      </c>
      <c r="BN8" s="93">
        <f>'Public credit bequest'!BK6</f>
        <v>-4.734146138376695</v>
      </c>
      <c r="BO8" s="93">
        <f>'Public credit bequest'!BL6</f>
        <v>-5.042390457948022</v>
      </c>
      <c r="BP8" s="93">
        <f>'Public credit bequest'!BM6</f>
        <v>-5.73061591455092</v>
      </c>
      <c r="BQ8" s="93">
        <f>'Public credit bequest'!BN6</f>
        <v>-5.722485549885733</v>
      </c>
      <c r="BR8" s="93">
        <f>'Public credit bequest'!BO6</f>
        <v>-4.882688794402105</v>
      </c>
      <c r="BS8" s="93">
        <f>'Public credit bequest'!BP6</f>
        <v>-5.057246911499035</v>
      </c>
      <c r="BT8" s="93">
        <f>'Public credit bequest'!BQ6</f>
        <v>-4.144540381511372</v>
      </c>
      <c r="BU8" s="93">
        <f>'Public credit bequest'!BR6</f>
        <v>-3.668546770841216</v>
      </c>
      <c r="BV8" s="93">
        <f>'Public credit bequest'!BS6</f>
        <v>-3.127386255740332</v>
      </c>
      <c r="BW8" s="93">
        <f>'Public credit bequest'!BT6</f>
        <v>-2.7657457536637295</v>
      </c>
      <c r="BX8" s="93">
        <f>'Public credit bequest'!BU6</f>
        <v>-2.7798389779173887</v>
      </c>
      <c r="BY8" s="93">
        <f>'Public credit bequest'!BV6</f>
        <v>-2.3236926917416696</v>
      </c>
      <c r="BZ8" s="93">
        <f>'Public credit bequest'!BW6</f>
        <v>-2.231270936144937</v>
      </c>
      <c r="CA8" s="93">
        <f>'Public credit bequest'!BX6</f>
        <v>-2.143330686776967</v>
      </c>
      <c r="CB8" s="93">
        <f>'Public credit bequest'!BY6</f>
        <v>-2.1053870828109957</v>
      </c>
      <c r="CC8" s="93">
        <f>'Public credit bequest'!BZ6</f>
        <v>-1.976455759081791</v>
      </c>
      <c r="CD8" s="93">
        <f>'Public credit bequest'!CA6</f>
        <v>-2.0188762210173046</v>
      </c>
      <c r="CE8" s="93">
        <f>'Public credit bequest'!CB6</f>
        <v>-1.976897430598237</v>
      </c>
      <c r="CF8" s="93">
        <f>'Public credit bequest'!CC6</f>
        <v>-2.032362585163453</v>
      </c>
      <c r="CG8" s="93">
        <f>'Public credit bequest'!CD6</f>
        <v>-2.168836252185871</v>
      </c>
      <c r="CH8" s="93">
        <f>'Public credit bequest'!CE6</f>
        <v>-2.360870901476599</v>
      </c>
      <c r="CI8" s="93">
        <f>'Public credit bequest'!CF6</f>
        <v>-2.266475759089457</v>
      </c>
      <c r="CJ8" s="93">
        <f>'Public credit bequest'!CG6</f>
        <v>-2.0900417196394896</v>
      </c>
      <c r="CK8" s="93">
        <f>'Public credit bequest'!CH6</f>
        <v>-1.3326405205796872</v>
      </c>
      <c r="CL8" s="93">
        <f>'Public credit bequest'!CI6</f>
        <v>-1.2479802289272375</v>
      </c>
      <c r="CM8" s="93">
        <f>'Public credit bequest'!CJ6</f>
        <v>-1.2144796969562066</v>
      </c>
      <c r="CN8" s="93">
        <f>'Public credit bequest'!CK6</f>
        <v>-1.1432960537336097</v>
      </c>
      <c r="CO8" s="93">
        <f>'Public credit bequest'!CL6</f>
        <v>-1.1405443462812497</v>
      </c>
      <c r="CP8" s="93">
        <f>'Public credit bequest'!CM6</f>
        <v>-1.0958840586258314</v>
      </c>
      <c r="CQ8" s="93">
        <f>'Public credit bequest'!CN6</f>
        <v>-1.0462590421319158</v>
      </c>
      <c r="CR8" s="93">
        <f>'Public credit bequest'!CO6</f>
        <v>-0.9987733252548325</v>
      </c>
      <c r="CS8" s="93">
        <f>'Public credit bequest'!CP6</f>
        <v>-0.9333672513115436</v>
      </c>
      <c r="CT8" s="93">
        <f>'Public credit bequest'!CQ6</f>
        <v>-5.122163285337976</v>
      </c>
      <c r="CU8" s="93">
        <f>'Public credit bequest'!CR6</f>
        <v>3.632399141146196</v>
      </c>
    </row>
    <row r="9" spans="1:5" ht="7.5" customHeight="1">
      <c r="A9" s="15"/>
      <c r="B9" s="15"/>
      <c r="C9" s="15"/>
      <c r="D9" s="15"/>
      <c r="E9" s="15"/>
    </row>
    <row r="10" spans="1:99" ht="6.75" customHeight="1">
      <c r="A10" s="16"/>
      <c r="B10" s="16"/>
      <c r="C10" s="16"/>
      <c r="D10" s="16"/>
      <c r="E10" s="16"/>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row>
    <row r="11" spans="1:99" ht="12.75">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row>
    <row r="12" spans="1:99" ht="12.75">
      <c r="A12" s="86" t="s">
        <v>244</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row>
    <row r="13" spans="1:99" ht="6" customHeight="1">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row>
    <row r="14" spans="1:99" ht="12.75">
      <c r="A14" s="88"/>
      <c r="B14" s="68"/>
      <c r="C14" s="68"/>
      <c r="D14" s="68"/>
      <c r="E14" s="68"/>
      <c r="F14" s="149" t="s">
        <v>39</v>
      </c>
      <c r="G14" s="151" t="s">
        <v>164</v>
      </c>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c r="BX14" s="151"/>
      <c r="BY14" s="151"/>
      <c r="BZ14" s="151"/>
      <c r="CA14" s="151"/>
      <c r="CB14" s="151"/>
      <c r="CC14" s="151"/>
      <c r="CD14" s="151"/>
      <c r="CE14" s="151"/>
      <c r="CF14" s="151"/>
      <c r="CG14" s="151"/>
      <c r="CH14" s="151"/>
      <c r="CI14" s="151"/>
      <c r="CJ14" s="151"/>
      <c r="CK14" s="151"/>
      <c r="CL14" s="151"/>
      <c r="CM14" s="151"/>
      <c r="CN14" s="151"/>
      <c r="CO14" s="151"/>
      <c r="CP14" s="151"/>
      <c r="CQ14" s="151"/>
      <c r="CR14" s="151"/>
      <c r="CS14" s="151"/>
      <c r="CT14" s="151"/>
      <c r="CU14" s="149" t="s">
        <v>232</v>
      </c>
    </row>
    <row r="15" spans="1:99" ht="12.75">
      <c r="A15" s="92"/>
      <c r="B15" s="16"/>
      <c r="C15" s="16"/>
      <c r="D15" s="16"/>
      <c r="E15" s="16"/>
      <c r="F15" s="149"/>
      <c r="G15" s="50" t="s">
        <v>39</v>
      </c>
      <c r="H15" s="41">
        <v>0</v>
      </c>
      <c r="I15" s="41">
        <v>1</v>
      </c>
      <c r="J15" s="41">
        <v>2</v>
      </c>
      <c r="K15" s="41">
        <v>3</v>
      </c>
      <c r="L15" s="41">
        <v>4</v>
      </c>
      <c r="M15" s="41">
        <v>5</v>
      </c>
      <c r="N15" s="41">
        <v>6</v>
      </c>
      <c r="O15" s="41">
        <v>7</v>
      </c>
      <c r="P15" s="41">
        <v>8</v>
      </c>
      <c r="Q15" s="41">
        <v>9</v>
      </c>
      <c r="R15" s="41">
        <v>10</v>
      </c>
      <c r="S15" s="41">
        <v>11</v>
      </c>
      <c r="T15" s="41">
        <v>12</v>
      </c>
      <c r="U15" s="41">
        <v>13</v>
      </c>
      <c r="V15" s="41">
        <v>14</v>
      </c>
      <c r="W15" s="41">
        <v>15</v>
      </c>
      <c r="X15" s="41">
        <v>16</v>
      </c>
      <c r="Y15" s="41">
        <v>17</v>
      </c>
      <c r="Z15" s="41">
        <v>18</v>
      </c>
      <c r="AA15" s="41">
        <v>19</v>
      </c>
      <c r="AB15" s="41">
        <v>20</v>
      </c>
      <c r="AC15" s="41">
        <v>21</v>
      </c>
      <c r="AD15" s="41">
        <v>22</v>
      </c>
      <c r="AE15" s="41">
        <v>23</v>
      </c>
      <c r="AF15" s="41">
        <v>24</v>
      </c>
      <c r="AG15" s="41">
        <v>25</v>
      </c>
      <c r="AH15" s="41">
        <v>26</v>
      </c>
      <c r="AI15" s="41">
        <v>27</v>
      </c>
      <c r="AJ15" s="41">
        <v>28</v>
      </c>
      <c r="AK15" s="41">
        <v>29</v>
      </c>
      <c r="AL15" s="41">
        <v>30</v>
      </c>
      <c r="AM15" s="41">
        <v>31</v>
      </c>
      <c r="AN15" s="41">
        <v>32</v>
      </c>
      <c r="AO15" s="41">
        <v>33</v>
      </c>
      <c r="AP15" s="41">
        <v>34</v>
      </c>
      <c r="AQ15" s="41">
        <v>35</v>
      </c>
      <c r="AR15" s="41">
        <v>36</v>
      </c>
      <c r="AS15" s="41">
        <v>37</v>
      </c>
      <c r="AT15" s="41">
        <v>38</v>
      </c>
      <c r="AU15" s="41">
        <v>39</v>
      </c>
      <c r="AV15" s="41">
        <v>40</v>
      </c>
      <c r="AW15" s="41">
        <v>41</v>
      </c>
      <c r="AX15" s="41">
        <v>42</v>
      </c>
      <c r="AY15" s="41">
        <v>43</v>
      </c>
      <c r="AZ15" s="41">
        <v>44</v>
      </c>
      <c r="BA15" s="41">
        <v>45</v>
      </c>
      <c r="BB15" s="41">
        <v>46</v>
      </c>
      <c r="BC15" s="41">
        <v>47</v>
      </c>
      <c r="BD15" s="41">
        <v>48</v>
      </c>
      <c r="BE15" s="41">
        <v>49</v>
      </c>
      <c r="BF15" s="41">
        <v>50</v>
      </c>
      <c r="BG15" s="41">
        <v>51</v>
      </c>
      <c r="BH15" s="41">
        <v>52</v>
      </c>
      <c r="BI15" s="41">
        <v>53</v>
      </c>
      <c r="BJ15" s="41">
        <v>54</v>
      </c>
      <c r="BK15" s="41">
        <v>55</v>
      </c>
      <c r="BL15" s="41">
        <v>56</v>
      </c>
      <c r="BM15" s="41">
        <v>57</v>
      </c>
      <c r="BN15" s="41">
        <v>58</v>
      </c>
      <c r="BO15" s="41">
        <v>59</v>
      </c>
      <c r="BP15" s="41">
        <v>60</v>
      </c>
      <c r="BQ15" s="41">
        <v>61</v>
      </c>
      <c r="BR15" s="41">
        <v>62</v>
      </c>
      <c r="BS15" s="41">
        <v>63</v>
      </c>
      <c r="BT15" s="41">
        <v>64</v>
      </c>
      <c r="BU15" s="41">
        <v>65</v>
      </c>
      <c r="BV15" s="41">
        <v>66</v>
      </c>
      <c r="BW15" s="41">
        <v>67</v>
      </c>
      <c r="BX15" s="41">
        <v>68</v>
      </c>
      <c r="BY15" s="41">
        <v>69</v>
      </c>
      <c r="BZ15" s="41">
        <v>70</v>
      </c>
      <c r="CA15" s="41">
        <v>71</v>
      </c>
      <c r="CB15" s="41">
        <v>72</v>
      </c>
      <c r="CC15" s="41">
        <v>73</v>
      </c>
      <c r="CD15" s="41">
        <v>74</v>
      </c>
      <c r="CE15" s="41">
        <v>75</v>
      </c>
      <c r="CF15" s="41">
        <v>76</v>
      </c>
      <c r="CG15" s="41">
        <v>77</v>
      </c>
      <c r="CH15" s="41">
        <v>78</v>
      </c>
      <c r="CI15" s="41">
        <v>79</v>
      </c>
      <c r="CJ15" s="41">
        <v>80</v>
      </c>
      <c r="CK15" s="41">
        <v>81</v>
      </c>
      <c r="CL15" s="41">
        <v>82</v>
      </c>
      <c r="CM15" s="41">
        <v>83</v>
      </c>
      <c r="CN15" s="41">
        <v>84</v>
      </c>
      <c r="CO15" s="41">
        <v>85</v>
      </c>
      <c r="CP15" s="41">
        <v>86</v>
      </c>
      <c r="CQ15" s="41">
        <v>87</v>
      </c>
      <c r="CR15" s="41">
        <v>88</v>
      </c>
      <c r="CS15" s="41">
        <v>89</v>
      </c>
      <c r="CT15" s="41" t="s">
        <v>165</v>
      </c>
      <c r="CU15" s="149"/>
    </row>
    <row r="16" spans="1:5" ht="6.75" customHeight="1">
      <c r="A16" s="15"/>
      <c r="B16" s="15"/>
      <c r="C16" s="15"/>
      <c r="D16" s="15"/>
      <c r="E16" s="15"/>
    </row>
    <row r="17" spans="1:98" ht="12.75" customHeight="1">
      <c r="A17" s="15" t="s">
        <v>192</v>
      </c>
      <c r="B17" s="15"/>
      <c r="C17" s="15"/>
      <c r="D17" s="15"/>
      <c r="E17" s="15"/>
      <c r="F17" s="96"/>
      <c r="G17" s="96"/>
      <c r="H17" s="95">
        <f>H6/'Age Profiles'!C$4*('Macro Controls'!$D$5/'Macro Controls'!$D$20)</f>
        <v>2238.41171324993</v>
      </c>
      <c r="I17" s="95">
        <f>I6/'Age Profiles'!D$4*('Macro Controls'!$D$5/'Macro Controls'!$D$20)</f>
        <v>99.17729755510196</v>
      </c>
      <c r="J17" s="95">
        <f>J6/'Age Profiles'!E$4*('Macro Controls'!$D$5/'Macro Controls'!$D$20)</f>
        <v>107.23998189381658</v>
      </c>
      <c r="K17" s="95">
        <f>K6/'Age Profiles'!F$4*('Macro Controls'!$D$5/'Macro Controls'!$D$20)</f>
        <v>116.1591206108956</v>
      </c>
      <c r="L17" s="93">
        <f>L6/'Age Profiles'!G$4*('Macro Controls'!$D$5/'Macro Controls'!$D$20)</f>
        <v>131.00654509111027</v>
      </c>
      <c r="M17" s="93">
        <f>M6/'Age Profiles'!H$4*('Macro Controls'!$D$5/'Macro Controls'!$D$20)</f>
        <v>143.53035688556136</v>
      </c>
      <c r="N17" s="93">
        <f>N6/'Age Profiles'!I$4*('Macro Controls'!$D$5/'Macro Controls'!$D$20)</f>
        <v>153.08598078653628</v>
      </c>
      <c r="O17" s="93">
        <f>O6/'Age Profiles'!J$4*('Macro Controls'!$D$5/'Macro Controls'!$D$20)</f>
        <v>154.86318274106696</v>
      </c>
      <c r="P17" s="93">
        <f>P6/'Age Profiles'!K$4*('Macro Controls'!$D$5/'Macro Controls'!$D$20)</f>
        <v>168.73598241213227</v>
      </c>
      <c r="Q17" s="93">
        <f>Q6/'Age Profiles'!L$4*('Macro Controls'!$D$5/'Macro Controls'!$D$20)</f>
        <v>181.76738299501514</v>
      </c>
      <c r="R17" s="93">
        <f>R6/'Age Profiles'!M$4*('Macro Controls'!$D$5/'Macro Controls'!$D$20)</f>
        <v>199.12961533452233</v>
      </c>
      <c r="S17" s="93">
        <f>S6/'Age Profiles'!N$4*('Macro Controls'!$D$5/'Macro Controls'!$D$20)</f>
        <v>205.87218619803312</v>
      </c>
      <c r="T17" s="93">
        <f>T6/'Age Profiles'!O$4*('Macro Controls'!$D$5/'Macro Controls'!$D$20)</f>
        <v>240.3322180626813</v>
      </c>
      <c r="U17" s="93">
        <f>U6/'Age Profiles'!P$4*('Macro Controls'!$D$5/'Macro Controls'!$D$20)</f>
        <v>229.93791376324023</v>
      </c>
      <c r="V17" s="93">
        <f>V6/'Age Profiles'!Q$4*('Macro Controls'!$D$5/'Macro Controls'!$D$20)</f>
        <v>215.08328452902325</v>
      </c>
      <c r="W17" s="93">
        <f>W6/'Age Profiles'!R$4*('Macro Controls'!$D$5/'Macro Controls'!$D$20)</f>
        <v>968.0564960294419</v>
      </c>
      <c r="X17" s="93">
        <f>X6/'Age Profiles'!S$4*('Macro Controls'!$D$5/'Macro Controls'!$D$20)</f>
        <v>497.9922828512277</v>
      </c>
      <c r="Y17" s="93">
        <f>Y6/'Age Profiles'!T$4*('Macro Controls'!$D$5/'Macro Controls'!$D$20)</f>
        <v>809.024677967127</v>
      </c>
      <c r="Z17" s="93">
        <f>Z6/'Age Profiles'!U$4*('Macro Controls'!$D$5/'Macro Controls'!$D$20)</f>
        <v>1371.7479941752035</v>
      </c>
      <c r="AA17" s="93">
        <f>AA6/'Age Profiles'!V$4*('Macro Controls'!$D$5/'Macro Controls'!$D$20)</f>
        <v>2049.943183148109</v>
      </c>
      <c r="AB17" s="93">
        <f>AB6/'Age Profiles'!W$4*('Macro Controls'!$D$5/'Macro Controls'!$D$20)</f>
        <v>2697.999635675641</v>
      </c>
      <c r="AC17" s="93">
        <f>AC6/'Age Profiles'!X$4*('Macro Controls'!$D$5/'Macro Controls'!$D$20)</f>
        <v>3073.4417492312105</v>
      </c>
      <c r="AD17" s="93">
        <f>AD6/'Age Profiles'!Y$4*('Macro Controls'!$D$5/'Macro Controls'!$D$20)</f>
        <v>3377.3873722381168</v>
      </c>
      <c r="AE17" s="93">
        <f>AE6/'Age Profiles'!Z$4*('Macro Controls'!$D$5/'Macro Controls'!$D$20)</f>
        <v>3649.1968584661918</v>
      </c>
      <c r="AF17" s="93">
        <f>AF6/'Age Profiles'!AA$4*('Macro Controls'!$D$5/'Macro Controls'!$D$20)</f>
        <v>4105.246799999422</v>
      </c>
      <c r="AG17" s="93">
        <f>AG6/'Age Profiles'!AB$4*('Macro Controls'!$D$5/'Macro Controls'!$D$20)</f>
        <v>4012.8981379949896</v>
      </c>
      <c r="AH17" s="93">
        <f>AH6/'Age Profiles'!AC$4*('Macro Controls'!$D$5/'Macro Controls'!$D$20)</f>
        <v>3916.869949519163</v>
      </c>
      <c r="AI17" s="93">
        <f>AI6/'Age Profiles'!AD$4*('Macro Controls'!$D$5/'Macro Controls'!$D$20)</f>
        <v>3328.5051329688185</v>
      </c>
      <c r="AJ17" s="93">
        <f>AJ6/'Age Profiles'!AE$4*('Macro Controls'!$D$5/'Macro Controls'!$D$20)</f>
        <v>2612.004075325021</v>
      </c>
      <c r="AK17" s="93">
        <f>AK6/'Age Profiles'!AF$4*('Macro Controls'!$D$5/'Macro Controls'!$D$20)</f>
        <v>2288.475323608089</v>
      </c>
      <c r="AL17" s="93">
        <f>AL6/'Age Profiles'!AG$4*('Macro Controls'!$D$5/'Macro Controls'!$D$20)</f>
        <v>2186.7302689394533</v>
      </c>
      <c r="AM17" s="93">
        <f>AM6/'Age Profiles'!AH$4*('Macro Controls'!$D$5/'Macro Controls'!$D$20)</f>
        <v>2047.1415636579125</v>
      </c>
      <c r="AN17" s="93">
        <f>AN6/'Age Profiles'!AI$4*('Macro Controls'!$D$5/'Macro Controls'!$D$20)</f>
        <v>1836.3756295946305</v>
      </c>
      <c r="AO17" s="93">
        <f>AO6/'Age Profiles'!AJ$4*('Macro Controls'!$D$5/'Macro Controls'!$D$20)</f>
        <v>1692.7923834992298</v>
      </c>
      <c r="AP17" s="93">
        <f>AP6/'Age Profiles'!AK$4*('Macro Controls'!$D$5/'Macro Controls'!$D$20)</f>
        <v>1586.740452361435</v>
      </c>
      <c r="AQ17" s="93">
        <f>AQ6/'Age Profiles'!AL$4*('Macro Controls'!$D$5/'Macro Controls'!$D$20)</f>
        <v>1031.3726671386746</v>
      </c>
      <c r="AR17" s="93">
        <f>AR6/'Age Profiles'!AM$4*('Macro Controls'!$D$5/'Macro Controls'!$D$20)</f>
        <v>731.8725281270372</v>
      </c>
      <c r="AS17" s="93">
        <f>AS6/'Age Profiles'!AN$4*('Macro Controls'!$D$5/'Macro Controls'!$D$20)</f>
        <v>376.2025726225165</v>
      </c>
      <c r="AT17" s="93">
        <f>AT6/'Age Profiles'!AO$4*('Macro Controls'!$D$5/'Macro Controls'!$D$20)</f>
        <v>224.0153816859038</v>
      </c>
      <c r="AU17" s="93">
        <f>AU6/'Age Profiles'!AP$4*('Macro Controls'!$D$5/'Macro Controls'!$D$20)</f>
        <v>-130.26992893028785</v>
      </c>
      <c r="AV17" s="93">
        <f>AV6/'Age Profiles'!AQ$4*('Macro Controls'!$D$5/'Macro Controls'!$D$20)</f>
        <v>184.59096031108473</v>
      </c>
      <c r="AW17" s="93">
        <f>AW6/'Age Profiles'!AR$4*('Macro Controls'!$D$5/'Macro Controls'!$D$20)</f>
        <v>161.7426194040752</v>
      </c>
      <c r="AX17" s="93">
        <f>AX6/'Age Profiles'!AS$4*('Macro Controls'!$D$5/'Macro Controls'!$D$20)</f>
        <v>354.0732156594741</v>
      </c>
      <c r="AY17" s="93">
        <f>AY6/'Age Profiles'!AT$4*('Macro Controls'!$D$5/'Macro Controls'!$D$20)</f>
        <v>318.1883872063132</v>
      </c>
      <c r="AZ17" s="93">
        <f>AZ6/'Age Profiles'!AU$4*('Macro Controls'!$D$5/'Macro Controls'!$D$20)</f>
        <v>292.55637756732216</v>
      </c>
      <c r="BA17" s="93">
        <f>BA6/'Age Profiles'!AV$4*('Macro Controls'!$D$5/'Macro Controls'!$D$20)</f>
        <v>48.26781442457039</v>
      </c>
      <c r="BB17" s="93">
        <f>BB6/'Age Profiles'!AW$4*('Macro Controls'!$D$5/'Macro Controls'!$D$20)</f>
        <v>-52.166655418928634</v>
      </c>
      <c r="BC17" s="93">
        <f>BC6/'Age Profiles'!AX$4*('Macro Controls'!$D$5/'Macro Controls'!$D$20)</f>
        <v>-92.61195245063455</v>
      </c>
      <c r="BD17" s="93">
        <f>BD6/'Age Profiles'!AY$4*('Macro Controls'!$D$5/'Macro Controls'!$D$20)</f>
        <v>-519.7461475283419</v>
      </c>
      <c r="BE17" s="93">
        <f>BE6/'Age Profiles'!AZ$4*('Macro Controls'!$D$5/'Macro Controls'!$D$20)</f>
        <v>-379.6159055822132</v>
      </c>
      <c r="BF17" s="93">
        <f>BF6/'Age Profiles'!BA$4*('Macro Controls'!$D$5/'Macro Controls'!$D$20)</f>
        <v>-548.6409680525662</v>
      </c>
      <c r="BG17" s="93">
        <f>BG6/'Age Profiles'!BB$4*('Macro Controls'!$D$5/'Macro Controls'!$D$20)</f>
        <v>-554.2992293089045</v>
      </c>
      <c r="BH17" s="93">
        <f>BH6/'Age Profiles'!BC$4*('Macro Controls'!$D$5/'Macro Controls'!$D$20)</f>
        <v>-816.8606719281751</v>
      </c>
      <c r="BI17" s="93">
        <f>BI6/'Age Profiles'!BD$4*('Macro Controls'!$D$5/'Macro Controls'!$D$20)</f>
        <v>-493.98045907615557</v>
      </c>
      <c r="BJ17" s="93">
        <f>BJ6/'Age Profiles'!BE$4*('Macro Controls'!$D$5/'Macro Controls'!$D$20)</f>
        <v>-1066.3390210275786</v>
      </c>
      <c r="BK17" s="93">
        <f>BK6/'Age Profiles'!BF$4*('Macro Controls'!$D$5/'Macro Controls'!$D$20)</f>
        <v>-1386.4863770066502</v>
      </c>
      <c r="BL17" s="93">
        <f>BL6/'Age Profiles'!BG$4*('Macro Controls'!$D$5/'Macro Controls'!$D$20)</f>
        <v>-2224.3611485880165</v>
      </c>
      <c r="BM17" s="93">
        <f>BM6/'Age Profiles'!BH$4*('Macro Controls'!$D$5/'Macro Controls'!$D$20)</f>
        <v>-3044.4887982286928</v>
      </c>
      <c r="BN17" s="93">
        <f>BN6/'Age Profiles'!BI$4*('Macro Controls'!$D$5/'Macro Controls'!$D$20)</f>
        <v>-3751.0686926143608</v>
      </c>
      <c r="BO17" s="93">
        <f>BO6/'Age Profiles'!BJ$4*('Macro Controls'!$D$5/'Macro Controls'!$D$20)</f>
        <v>-4069.984346459099</v>
      </c>
      <c r="BP17" s="93">
        <f>BP6/'Age Profiles'!BK$4*('Macro Controls'!$D$5/'Macro Controls'!$D$20)</f>
        <v>-4444.275665065898</v>
      </c>
      <c r="BQ17" s="93">
        <f>BQ6/'Age Profiles'!BL$4*('Macro Controls'!$D$5/'Macro Controls'!$D$20)</f>
        <v>-5042.166648388631</v>
      </c>
      <c r="BR17" s="93">
        <f>BR6/'Age Profiles'!BM$4*('Macro Controls'!$D$5/'Macro Controls'!$D$20)</f>
        <v>-4645.662912945687</v>
      </c>
      <c r="BS17" s="93">
        <f>BS6/'Age Profiles'!BN$4*('Macro Controls'!$D$5/'Macro Controls'!$D$20)</f>
        <v>-4948.84076436895</v>
      </c>
      <c r="BT17" s="93">
        <f>BT6/'Age Profiles'!BO$4*('Macro Controls'!$D$5/'Macro Controls'!$D$20)</f>
        <v>-4274.319370440422</v>
      </c>
      <c r="BU17" s="93">
        <f>BU6/'Age Profiles'!BP$4*('Macro Controls'!$D$5/'Macro Controls'!$D$20)</f>
        <v>-3857.1333541455724</v>
      </c>
      <c r="BV17" s="93">
        <f>BV6/'Age Profiles'!BQ$4*('Macro Controls'!$D$5/'Macro Controls'!$D$20)</f>
        <v>-3501.680455309215</v>
      </c>
      <c r="BW17" s="93">
        <f>BW6/'Age Profiles'!BR$4*('Macro Controls'!$D$5/'Macro Controls'!$D$20)</f>
        <v>-3164.4727951564655</v>
      </c>
      <c r="BX17" s="93">
        <f>BX6/'Age Profiles'!BS$4*('Macro Controls'!$D$5/'Macro Controls'!$D$20)</f>
        <v>-3173.4607805589044</v>
      </c>
      <c r="BY17" s="93">
        <f>BY6/'Age Profiles'!BT$4*('Macro Controls'!$D$5/'Macro Controls'!$D$20)</f>
        <v>-2910.911795477399</v>
      </c>
      <c r="BZ17" s="93">
        <f>BZ6/'Age Profiles'!BU$4*('Macro Controls'!$D$5/'Macro Controls'!$D$20)</f>
        <v>-2798.799403326703</v>
      </c>
      <c r="CA17" s="93">
        <f>CA6/'Age Profiles'!BV$4*('Macro Controls'!$D$5/'Macro Controls'!$D$20)</f>
        <v>-2728.9289032382753</v>
      </c>
      <c r="CB17" s="93">
        <f>CB6/'Age Profiles'!BW$4*('Macro Controls'!$D$5/'Macro Controls'!$D$20)</f>
        <v>-2719.533396149581</v>
      </c>
      <c r="CC17" s="93">
        <f>CC6/'Age Profiles'!BX$4*('Macro Controls'!$D$5/'Macro Controls'!$D$20)</f>
        <v>-2522.5127976904405</v>
      </c>
      <c r="CD17" s="93">
        <f>CD6/'Age Profiles'!BY$4*('Macro Controls'!$D$5/'Macro Controls'!$D$20)</f>
        <v>-2750.2523679655374</v>
      </c>
      <c r="CE17" s="93">
        <f>CE6/'Age Profiles'!BZ$4*('Macro Controls'!$D$5/'Macro Controls'!$D$20)</f>
        <v>-2720.3515701624333</v>
      </c>
      <c r="CF17" s="93">
        <f>CF6/'Age Profiles'!CA$4*('Macro Controls'!$D$5/'Macro Controls'!$D$20)</f>
        <v>-2896.0448320416963</v>
      </c>
      <c r="CG17" s="93">
        <f>CG6/'Age Profiles'!CB$4*('Macro Controls'!$D$5/'Macro Controls'!$D$20)</f>
        <v>-3250.4539790798094</v>
      </c>
      <c r="CH17" s="93">
        <f>CH6/'Age Profiles'!CC$4*('Macro Controls'!$D$5/'Macro Controls'!$D$20)</f>
        <v>-3610.0011966102797</v>
      </c>
      <c r="CI17" s="93">
        <f>CI6/'Age Profiles'!CD$4*('Macro Controls'!$D$5/'Macro Controls'!$D$20)</f>
        <v>-3687.058212805365</v>
      </c>
      <c r="CJ17" s="93">
        <f>CJ6/'Age Profiles'!CE$4*('Macro Controls'!$D$5/'Macro Controls'!$D$20)</f>
        <v>-3672.676148160847</v>
      </c>
      <c r="CK17" s="93">
        <f>CK6/'Age Profiles'!CF$4*('Macro Controls'!$D$5/'Macro Controls'!$D$20)</f>
        <v>-2470.3813180620486</v>
      </c>
      <c r="CL17" s="93">
        <f>CL6/'Age Profiles'!CG$4*('Macro Controls'!$D$5/'Macro Controls'!$D$20)</f>
        <v>-2509.951659692627</v>
      </c>
      <c r="CM17" s="93">
        <f>CM6/'Age Profiles'!CH$4*('Macro Controls'!$D$5/'Macro Controls'!$D$20)</f>
        <v>-2666.027102948685</v>
      </c>
      <c r="CN17" s="93">
        <f>CN6/'Age Profiles'!CI$4*('Macro Controls'!$D$5/'Macro Controls'!$D$20)</f>
        <v>-3001.0927023057247</v>
      </c>
      <c r="CO17" s="93">
        <f>CO6/'Age Profiles'!CJ$4*('Macro Controls'!$D$5/'Macro Controls'!$D$20)</f>
        <v>-3214.4075705653295</v>
      </c>
      <c r="CP17" s="93">
        <f>CP6/'Age Profiles'!CK$4*('Macro Controls'!$D$5/'Macro Controls'!$D$20)</f>
        <v>-3618.5967095097076</v>
      </c>
      <c r="CQ17" s="93">
        <f>CQ6/'Age Profiles'!CL$4*('Macro Controls'!$D$5/'Macro Controls'!$D$20)</f>
        <v>-3916.84839713759</v>
      </c>
      <c r="CR17" s="93">
        <f>CR6/'Age Profiles'!CM$4*('Macro Controls'!$D$5/'Macro Controls'!$D$20)</f>
        <v>-4209.733131525027</v>
      </c>
      <c r="CS17" s="93">
        <f>CS6/'Age Profiles'!CN$4*('Macro Controls'!$D$5/'Macro Controls'!$D$20)</f>
        <v>-4623.390219600401</v>
      </c>
      <c r="CT17" s="93">
        <f>CT6/'Age Profiles'!CO$4*('Macro Controls'!$D$5/'Macro Controls'!$D$20)</f>
        <v>-6717.28259340355</v>
      </c>
    </row>
    <row r="18" spans="1:98" ht="12.75" customHeight="1">
      <c r="A18" s="15"/>
      <c r="B18" s="15" t="s">
        <v>242</v>
      </c>
      <c r="C18" s="15"/>
      <c r="D18" s="15"/>
      <c r="E18" s="15"/>
      <c r="F18" s="93"/>
      <c r="G18" s="96"/>
      <c r="H18" s="95">
        <f>H7/'Age Profiles'!C$4*('Macro Controls'!$D$5/'Macro Controls'!$D$20)</f>
        <v>1229.5424815530655</v>
      </c>
      <c r="I18" s="95">
        <f>I7/'Age Profiles'!D$4*('Macro Controls'!$D$5/'Macro Controls'!$D$20)</f>
        <v>54.394737547718954</v>
      </c>
      <c r="J18" s="95">
        <f>J7/'Age Profiles'!E$4*('Macro Controls'!$D$5/'Macro Controls'!$D$20)</f>
        <v>59.007980213863526</v>
      </c>
      <c r="K18" s="95">
        <f>K7/'Age Profiles'!F$4*('Macro Controls'!$D$5/'Macro Controls'!$D$20)</f>
        <v>63.81155244103352</v>
      </c>
      <c r="L18" s="93">
        <f>L7/'Age Profiles'!G$4*('Macro Controls'!$D$5/'Macro Controls'!$D$20)</f>
        <v>71.91137514511996</v>
      </c>
      <c r="M18" s="93">
        <f>M7/'Age Profiles'!H$4*('Macro Controls'!$D$5/'Macro Controls'!$D$20)</f>
        <v>78.76947285516316</v>
      </c>
      <c r="N18" s="93">
        <f>N7/'Age Profiles'!I$4*('Macro Controls'!$D$5/'Macro Controls'!$D$20)</f>
        <v>83.94662991907052</v>
      </c>
      <c r="O18" s="93">
        <f>O7/'Age Profiles'!J$4*('Macro Controls'!$D$5/'Macro Controls'!$D$20)</f>
        <v>84.93856781815545</v>
      </c>
      <c r="P18" s="93">
        <f>P7/'Age Profiles'!K$4*('Macro Controls'!$D$5/'Macro Controls'!$D$20)</f>
        <v>92.5900882327843</v>
      </c>
      <c r="Q18" s="93">
        <f>Q7/'Age Profiles'!L$4*('Macro Controls'!$D$5/'Macro Controls'!$D$20)</f>
        <v>99.67537755771416</v>
      </c>
      <c r="R18" s="93">
        <f>R7/'Age Profiles'!M$4*('Macro Controls'!$D$5/'Macro Controls'!$D$20)</f>
        <v>109.22190301955453</v>
      </c>
      <c r="S18" s="93">
        <f>S7/'Age Profiles'!N$4*('Macro Controls'!$D$5/'Macro Controls'!$D$20)</f>
        <v>112.92202994280066</v>
      </c>
      <c r="T18" s="93">
        <f>T7/'Age Profiles'!O$4*('Macro Controls'!$D$5/'Macro Controls'!$D$20)</f>
        <v>131.82734199334232</v>
      </c>
      <c r="U18" s="93">
        <f>U7/'Age Profiles'!P$4*('Macro Controls'!$D$5/'Macro Controls'!$D$20)</f>
        <v>126.49429916356534</v>
      </c>
      <c r="V18" s="93">
        <f>V7/'Age Profiles'!Q$4*('Macro Controls'!$D$5/'Macro Controls'!$D$20)</f>
        <v>118.18732241837715</v>
      </c>
      <c r="W18" s="93">
        <f>W7/'Age Profiles'!R$4*('Macro Controls'!$D$5/'Macro Controls'!$D$20)</f>
        <v>531.7648946125195</v>
      </c>
      <c r="X18" s="93">
        <f>X7/'Age Profiles'!S$4*('Macro Controls'!$D$5/'Macro Controls'!$D$20)</f>
        <v>273.4138734494133</v>
      </c>
      <c r="Y18" s="93">
        <f>Y7/'Age Profiles'!T$4*('Macro Controls'!$D$5/'Macro Controls'!$D$20)</f>
        <v>444.2462072116522</v>
      </c>
      <c r="Z18" s="93">
        <f>Z7/'Age Profiles'!U$4*('Macro Controls'!$D$5/'Macro Controls'!$D$20)</f>
        <v>753.6228204714849</v>
      </c>
      <c r="AA18" s="93">
        <f>AA7/'Age Profiles'!V$4*('Macro Controls'!$D$5/'Macro Controls'!$D$20)</f>
        <v>1125.6295758833755</v>
      </c>
      <c r="AB18" s="93">
        <f>AB7/'Age Profiles'!W$4*('Macro Controls'!$D$5/'Macro Controls'!$D$20)</f>
        <v>1481.695350901154</v>
      </c>
      <c r="AC18" s="93">
        <f>AC7/'Age Profiles'!X$4*('Macro Controls'!$D$5/'Macro Controls'!$D$20)</f>
        <v>1687.8280638835245</v>
      </c>
      <c r="AD18" s="93">
        <f>AD7/'Age Profiles'!Y$4*('Macro Controls'!$D$5/'Macro Controls'!$D$20)</f>
        <v>1855.106545765881</v>
      </c>
      <c r="AE18" s="93">
        <f>AE7/'Age Profiles'!Z$4*('Macro Controls'!$D$5/'Macro Controls'!$D$20)</f>
        <v>2006.0038694830428</v>
      </c>
      <c r="AF18" s="93">
        <f>AF7/'Age Profiles'!AA$4*('Macro Controls'!$D$5/'Macro Controls'!$D$20)</f>
        <v>2256.0260796744187</v>
      </c>
      <c r="AG18" s="93">
        <f>AG7/'Age Profiles'!AB$4*('Macro Controls'!$D$5/'Macro Controls'!$D$20)</f>
        <v>2204.68278258221</v>
      </c>
      <c r="AH18" s="93">
        <f>AH7/'Age Profiles'!AC$4*('Macro Controls'!$D$5/'Macro Controls'!$D$20)</f>
        <v>2152.616419474562</v>
      </c>
      <c r="AI18" s="93">
        <f>AI7/'Age Profiles'!AD$4*('Macro Controls'!$D$5/'Macro Controls'!$D$20)</f>
        <v>1826.3162229121783</v>
      </c>
      <c r="AJ18" s="93">
        <f>AJ7/'Age Profiles'!AE$4*('Macro Controls'!$D$5/'Macro Controls'!$D$20)</f>
        <v>1436.1614938308937</v>
      </c>
      <c r="AK18" s="93">
        <f>AK7/'Age Profiles'!AF$4*('Macro Controls'!$D$5/'Macro Controls'!$D$20)</f>
        <v>1254.9844857179157</v>
      </c>
      <c r="AL18" s="93">
        <f>AL7/'Age Profiles'!AG$4*('Macro Controls'!$D$5/'Macro Controls'!$D$20)</f>
        <v>1197.2670111241523</v>
      </c>
      <c r="AM18" s="93">
        <f>AM7/'Age Profiles'!AH$4*('Macro Controls'!$D$5/'Macro Controls'!$D$20)</f>
        <v>1119.716761607147</v>
      </c>
      <c r="AN18" s="93">
        <f>AN7/'Age Profiles'!AI$4*('Macro Controls'!$D$5/'Macro Controls'!$D$20)</f>
        <v>1006.4786561622783</v>
      </c>
      <c r="AO18" s="93">
        <f>AO7/'Age Profiles'!AJ$4*('Macro Controls'!$D$5/'Macro Controls'!$D$20)</f>
        <v>933.4514156742873</v>
      </c>
      <c r="AP18" s="93">
        <f>AP7/'Age Profiles'!AK$4*('Macro Controls'!$D$5/'Macro Controls'!$D$20)</f>
        <v>872.261871642579</v>
      </c>
      <c r="AQ18" s="93">
        <f>AQ7/'Age Profiles'!AL$4*('Macro Controls'!$D$5/'Macro Controls'!$D$20)</f>
        <v>565.4160981154087</v>
      </c>
      <c r="AR18" s="93">
        <f>AR7/'Age Profiles'!AM$4*('Macro Controls'!$D$5/'Macro Controls'!$D$20)</f>
        <v>398.59213048109575</v>
      </c>
      <c r="AS18" s="93">
        <f>AS7/'Age Profiles'!AN$4*('Macro Controls'!$D$5/'Macro Controls'!$D$20)</f>
        <v>199.6037022877239</v>
      </c>
      <c r="AT18" s="93">
        <f>AT7/'Age Profiles'!AO$4*('Macro Controls'!$D$5/'Macro Controls'!$D$20)</f>
        <v>120.56014625124891</v>
      </c>
      <c r="AU18" s="93">
        <f>AU7/'Age Profiles'!AP$4*('Macro Controls'!$D$5/'Macro Controls'!$D$20)</f>
        <v>-72.4177648167014</v>
      </c>
      <c r="AV18" s="93">
        <f>AV7/'Age Profiles'!AQ$4*('Macro Controls'!$D$5/'Macro Controls'!$D$20)</f>
        <v>99.90941472077904</v>
      </c>
      <c r="AW18" s="93">
        <f>AW7/'Age Profiles'!AR$4*('Macro Controls'!$D$5/'Macro Controls'!$D$20)</f>
        <v>86.62940841867902</v>
      </c>
      <c r="AX18" s="93">
        <f>AX7/'Age Profiles'!AS$4*('Macro Controls'!$D$5/'Macro Controls'!$D$20)</f>
        <v>191.4932078675863</v>
      </c>
      <c r="AY18" s="93">
        <f>AY7/'Age Profiles'!AT$4*('Macro Controls'!$D$5/'Macro Controls'!$D$20)</f>
        <v>177.30205118695076</v>
      </c>
      <c r="AZ18" s="93">
        <f>AZ7/'Age Profiles'!AU$4*('Macro Controls'!$D$5/'Macro Controls'!$D$20)</f>
        <v>159.22429375301178</v>
      </c>
      <c r="BA18" s="93">
        <f>BA7/'Age Profiles'!AV$4*('Macro Controls'!$D$5/'Macro Controls'!$D$20)</f>
        <v>26.17644897682257</v>
      </c>
      <c r="BB18" s="93">
        <f>BB7/'Age Profiles'!AW$4*('Macro Controls'!$D$5/'Macro Controls'!$D$20)</f>
        <v>-26.314547147239836</v>
      </c>
      <c r="BC18" s="93">
        <f>BC7/'Age Profiles'!AX$4*('Macro Controls'!$D$5/'Macro Controls'!$D$20)</f>
        <v>-52.928646321896295</v>
      </c>
      <c r="BD18" s="93">
        <f>BD7/'Age Profiles'!AY$4*('Macro Controls'!$D$5/'Macro Controls'!$D$20)</f>
        <v>-282.7052561066459</v>
      </c>
      <c r="BE18" s="93">
        <f>BE7/'Age Profiles'!AZ$4*('Macro Controls'!$D$5/'Macro Controls'!$D$20)</f>
        <v>-206.8169185641756</v>
      </c>
      <c r="BF18" s="93">
        <f>BF7/'Age Profiles'!BA$4*('Macro Controls'!$D$5/'Macro Controls'!$D$20)</f>
        <v>-299.6865571453049</v>
      </c>
      <c r="BG18" s="93">
        <f>BG7/'Age Profiles'!BB$4*('Macro Controls'!$D$5/'Macro Controls'!$D$20)</f>
        <v>-303.6011969988515</v>
      </c>
      <c r="BH18" s="93">
        <f>BH7/'Age Profiles'!BC$4*('Macro Controls'!$D$5/'Macro Controls'!$D$20)</f>
        <v>-450.25190899945136</v>
      </c>
      <c r="BI18" s="93">
        <f>BI7/'Age Profiles'!BD$4*('Macro Controls'!$D$5/'Macro Controls'!$D$20)</f>
        <v>-269.18878345409</v>
      </c>
      <c r="BJ18" s="93">
        <f>BJ7/'Age Profiles'!BE$4*('Macro Controls'!$D$5/'Macro Controls'!$D$20)</f>
        <v>-586.8231648031019</v>
      </c>
      <c r="BK18" s="93">
        <f>BK7/'Age Profiles'!BF$4*('Macro Controls'!$D$5/'Macro Controls'!$D$20)</f>
        <v>-768.9052551354712</v>
      </c>
      <c r="BL18" s="93">
        <f>BL7/'Age Profiles'!BG$4*('Macro Controls'!$D$5/'Macro Controls'!$D$20)</f>
        <v>-1196.8149558393</v>
      </c>
      <c r="BM18" s="93">
        <f>BM7/'Age Profiles'!BH$4*('Macro Controls'!$D$5/'Macro Controls'!$D$20)</f>
        <v>-1674.126362450027</v>
      </c>
      <c r="BN18" s="93">
        <f>BN7/'Age Profiles'!BI$4*('Macro Controls'!$D$5/'Macro Controls'!$D$20)</f>
        <v>-2061.0222951056226</v>
      </c>
      <c r="BO18" s="93">
        <f>BO7/'Age Profiles'!BJ$4*('Macro Controls'!$D$5/'Macro Controls'!$D$20)</f>
        <v>-2241.039985679329</v>
      </c>
      <c r="BP18" s="93">
        <f>BP7/'Age Profiles'!BK$4*('Macro Controls'!$D$5/'Macro Controls'!$D$20)</f>
        <v>-2432.3197117905993</v>
      </c>
      <c r="BQ18" s="93">
        <f>BQ7/'Age Profiles'!BL$4*('Macro Controls'!$D$5/'Macro Controls'!$D$20)</f>
        <v>-2765.354285301798</v>
      </c>
      <c r="BR18" s="93">
        <f>BR7/'Age Profiles'!BM$4*('Macro Controls'!$D$5/'Macro Controls'!$D$20)</f>
        <v>-2551.5604860671983</v>
      </c>
      <c r="BS18" s="93">
        <f>BS7/'Age Profiles'!BN$4*('Macro Controls'!$D$5/'Macro Controls'!$D$20)</f>
        <v>-2716.4716634488827</v>
      </c>
      <c r="BT18" s="93">
        <f>BT7/'Age Profiles'!BO$4*('Macro Controls'!$D$5/'Macro Controls'!$D$20)</f>
        <v>-2348.373853320669</v>
      </c>
      <c r="BU18" s="93">
        <f>BU7/'Age Profiles'!BP$4*('Macro Controls'!$D$5/'Macro Controls'!$D$20)</f>
        <v>-2116.4974758005355</v>
      </c>
      <c r="BV18" s="93">
        <f>BV7/'Age Profiles'!BQ$4*('Macro Controls'!$D$5/'Macro Controls'!$D$20)</f>
        <v>-1924.1269422735172</v>
      </c>
      <c r="BW18" s="93">
        <f>BW7/'Age Profiles'!BR$4*('Macro Controls'!$D$5/'Macro Controls'!$D$20)</f>
        <v>-1740.2358033722107</v>
      </c>
      <c r="BX18" s="93">
        <f>BX7/'Age Profiles'!BS$4*('Macro Controls'!$D$5/'Macro Controls'!$D$20)</f>
        <v>-1739.8173164088291</v>
      </c>
      <c r="BY18" s="93">
        <f>BY7/'Age Profiles'!BT$4*('Macro Controls'!$D$5/'Macro Controls'!$D$20)</f>
        <v>-1601.0696614930025</v>
      </c>
      <c r="BZ18" s="93">
        <f>BZ7/'Age Profiles'!BU$4*('Macro Controls'!$D$5/'Macro Controls'!$D$20)</f>
        <v>-1538.785208771078</v>
      </c>
      <c r="CA18" s="93">
        <f>CA7/'Age Profiles'!BV$4*('Macro Controls'!$D$5/'Macro Controls'!$D$20)</f>
        <v>-1500.5930004578574</v>
      </c>
      <c r="CB18" s="93">
        <f>CB7/'Age Profiles'!BW$4*('Macro Controls'!$D$5/'Macro Controls'!$D$20)</f>
        <v>-1496.7983749133327</v>
      </c>
      <c r="CC18" s="93">
        <f>CC7/'Age Profiles'!BX$4*('Macro Controls'!$D$5/'Macro Controls'!$D$20)</f>
        <v>-1384.7210558993665</v>
      </c>
      <c r="CD18" s="93">
        <f>CD7/'Age Profiles'!BY$4*('Macro Controls'!$D$5/'Macro Controls'!$D$20)</f>
        <v>-1512.768958543473</v>
      </c>
      <c r="CE18" s="93">
        <f>CE7/'Age Profiles'!BZ$4*('Macro Controls'!$D$5/'Macro Controls'!$D$20)</f>
        <v>-1495.1740554755074</v>
      </c>
      <c r="CF18" s="93">
        <f>CF7/'Age Profiles'!CA$4*('Macro Controls'!$D$5/'Macro Controls'!$D$20)</f>
        <v>-1591.1320021551157</v>
      </c>
      <c r="CG18" s="93">
        <f>CG7/'Age Profiles'!CB$4*('Macro Controls'!$D$5/'Macro Controls'!$D$20)</f>
        <v>-1787.3650212866896</v>
      </c>
      <c r="CH18" s="93">
        <f>CH7/'Age Profiles'!CC$4*('Macro Controls'!$D$5/'Macro Controls'!$D$20)</f>
        <v>-1983.0071229714376</v>
      </c>
      <c r="CI18" s="93">
        <f>CI7/'Age Profiles'!CD$4*('Macro Controls'!$D$5/'Macro Controls'!$D$20)</f>
        <v>-2024.96579530627</v>
      </c>
      <c r="CJ18" s="93">
        <f>CJ7/'Age Profiles'!CE$4*('Macro Controls'!$D$5/'Macro Controls'!$D$20)</f>
        <v>-2018.2851975466053</v>
      </c>
      <c r="CK18" s="93">
        <f>CK7/'Age Profiles'!CF$4*('Macro Controls'!$D$5/'Macro Controls'!$D$20)</f>
        <v>-1356.921936386958</v>
      </c>
      <c r="CL18" s="93">
        <f>CL7/'Age Profiles'!CG$4*('Macro Controls'!$D$5/'Macro Controls'!$D$20)</f>
        <v>-1378.4976194607866</v>
      </c>
      <c r="CM18" s="93">
        <f>CM7/'Age Profiles'!CH$4*('Macro Controls'!$D$5/'Macro Controls'!$D$20)</f>
        <v>-1461.1765714402932</v>
      </c>
      <c r="CN18" s="93">
        <f>CN7/'Age Profiles'!CI$4*('Macro Controls'!$D$5/'Macro Controls'!$D$20)</f>
        <v>-1649.7300425793674</v>
      </c>
      <c r="CO18" s="93">
        <f>CO7/'Age Profiles'!CJ$4*('Macro Controls'!$D$5/'Macro Controls'!$D$20)</f>
        <v>-1763.8629904295144</v>
      </c>
      <c r="CP18" s="93">
        <f>CP7/'Age Profiles'!CK$4*('Macro Controls'!$D$5/'Macro Controls'!$D$20)</f>
        <v>-1987.5887134122906</v>
      </c>
      <c r="CQ18" s="93">
        <f>CQ7/'Age Profiles'!CL$4*('Macro Controls'!$D$5/'Macro Controls'!$D$20)</f>
        <v>-2152.037962484492</v>
      </c>
      <c r="CR18" s="93">
        <f>CR7/'Age Profiles'!CM$4*('Macro Controls'!$D$5/'Macro Controls'!$D$20)</f>
        <v>-2311.635412885748</v>
      </c>
      <c r="CS18" s="93">
        <f>CS7/'Age Profiles'!CN$4*('Macro Controls'!$D$5/'Macro Controls'!$D$20)</f>
        <v>-2538.794632130874</v>
      </c>
      <c r="CT18" s="93">
        <f>CT7/'Age Profiles'!CO$4*('Macro Controls'!$D$5/'Macro Controls'!$D$20)</f>
        <v>-3688.268206731039</v>
      </c>
    </row>
    <row r="19" spans="1:98" ht="12.75" customHeight="1">
      <c r="A19" s="15"/>
      <c r="B19" s="15" t="s">
        <v>243</v>
      </c>
      <c r="C19" s="15"/>
      <c r="D19" s="15"/>
      <c r="E19" s="15"/>
      <c r="G19" s="96"/>
      <c r="H19" s="95">
        <f>H8/'Age Profiles'!C$4*('Macro Controls'!$D$5/'Macro Controls'!$D$20)</f>
        <v>1008.8692316968644</v>
      </c>
      <c r="I19" s="95">
        <f>I8/'Age Profiles'!D$4*('Macro Controls'!$D$5/'Macro Controls'!$D$20)</f>
        <v>44.782560007383005</v>
      </c>
      <c r="J19" s="95">
        <f>J8/'Age Profiles'!E$4*('Macro Controls'!$D$5/'Macro Controls'!$D$20)</f>
        <v>48.23200167995304</v>
      </c>
      <c r="K19" s="95">
        <f>K8/'Age Profiles'!F$4*('Macro Controls'!$D$5/'Macro Controls'!$D$20)</f>
        <v>52.347568169862065</v>
      </c>
      <c r="L19" s="93">
        <f>L8/'Age Profiles'!G$4*('Macro Controls'!$D$5/'Macro Controls'!$D$20)</f>
        <v>59.09516994599034</v>
      </c>
      <c r="M19" s="93">
        <f>M8/'Age Profiles'!H$4*('Macro Controls'!$D$5/'Macro Controls'!$D$20)</f>
        <v>64.76088403039822</v>
      </c>
      <c r="N19" s="93">
        <f>N8/'Age Profiles'!I$4*('Macro Controls'!$D$5/'Macro Controls'!$D$20)</f>
        <v>69.13935086746575</v>
      </c>
      <c r="O19" s="93">
        <f>O8/'Age Profiles'!J$4*('Macro Controls'!$D$5/'Macro Controls'!$D$20)</f>
        <v>69.92461492291152</v>
      </c>
      <c r="P19" s="93">
        <f>P8/'Age Profiles'!K$4*('Macro Controls'!$D$5/'Macro Controls'!$D$20)</f>
        <v>76.14589417934798</v>
      </c>
      <c r="Q19" s="93">
        <f>Q8/'Age Profiles'!L$4*('Macro Controls'!$D$5/'Macro Controls'!$D$20)</f>
        <v>82.092005437301</v>
      </c>
      <c r="R19" s="93">
        <f>R8/'Age Profiles'!M$4*('Macro Controls'!$D$5/'Macro Controls'!$D$20)</f>
        <v>89.9077123149678</v>
      </c>
      <c r="S19" s="93">
        <f>S8/'Age Profiles'!N$4*('Macro Controls'!$D$5/'Macro Controls'!$D$20)</f>
        <v>92.95015625523246</v>
      </c>
      <c r="T19" s="93">
        <f>T8/'Age Profiles'!O$4*('Macro Controls'!$D$5/'Macro Controls'!$D$20)</f>
        <v>108.50487606933903</v>
      </c>
      <c r="U19" s="93">
        <f>U8/'Age Profiles'!P$4*('Macro Controls'!$D$5/'Macro Controls'!$D$20)</f>
        <v>103.44361459967486</v>
      </c>
      <c r="V19" s="93">
        <f>V8/'Age Profiles'!Q$4*('Macro Controls'!$D$5/'Macro Controls'!$D$20)</f>
        <v>96.89596211064608</v>
      </c>
      <c r="W19" s="93">
        <f>W8/'Age Profiles'!R$4*('Macro Controls'!$D$5/'Macro Controls'!$D$20)</f>
        <v>436.2916014169223</v>
      </c>
      <c r="X19" s="93">
        <f>X8/'Age Profiles'!S$4*('Macro Controls'!$D$5/'Macro Controls'!$D$20)</f>
        <v>224.5784094018144</v>
      </c>
      <c r="Y19" s="93">
        <f>Y8/'Age Profiles'!T$4*('Macro Controls'!$D$5/'Macro Controls'!$D$20)</f>
        <v>364.7784707554749</v>
      </c>
      <c r="Z19" s="93">
        <f>Z8/'Age Profiles'!U$4*('Macro Controls'!$D$5/'Macro Controls'!$D$20)</f>
        <v>618.1251737037185</v>
      </c>
      <c r="AA19" s="93">
        <f>AA8/'Age Profiles'!V$4*('Macro Controls'!$D$5/'Macro Controls'!$D$20)</f>
        <v>924.3136072647334</v>
      </c>
      <c r="AB19" s="93">
        <f>AB8/'Age Profiles'!W$4*('Macro Controls'!$D$5/'Macro Controls'!$D$20)</f>
        <v>1216.3042847744866</v>
      </c>
      <c r="AC19" s="93">
        <f>AC8/'Age Profiles'!X$4*('Macro Controls'!$D$5/'Macro Controls'!$D$20)</f>
        <v>1385.6136853476864</v>
      </c>
      <c r="AD19" s="93">
        <f>AD8/'Age Profiles'!Y$4*('Macro Controls'!$D$5/'Macro Controls'!$D$20)</f>
        <v>1522.2808264722355</v>
      </c>
      <c r="AE19" s="93">
        <f>AE8/'Age Profiles'!Z$4*('Macro Controls'!$D$5/'Macro Controls'!$D$20)</f>
        <v>1643.1929889831488</v>
      </c>
      <c r="AF19" s="93">
        <f>AF8/'Age Profiles'!AA$4*('Macro Controls'!$D$5/'Macro Controls'!$D$20)</f>
        <v>1849.2207203250034</v>
      </c>
      <c r="AG19" s="93">
        <f>AG8/'Age Profiles'!AB$4*('Macro Controls'!$D$5/'Macro Controls'!$D$20)</f>
        <v>1808.21535541278</v>
      </c>
      <c r="AH19" s="93">
        <f>AH8/'Age Profiles'!AC$4*('Macro Controls'!$D$5/'Macro Controls'!$D$20)</f>
        <v>1764.2535300446016</v>
      </c>
      <c r="AI19" s="93">
        <f>AI8/'Age Profiles'!AD$4*('Macro Controls'!$D$5/'Macro Controls'!$D$20)</f>
        <v>1502.1889100566398</v>
      </c>
      <c r="AJ19" s="93">
        <f>AJ8/'Age Profiles'!AE$4*('Macro Controls'!$D$5/'Macro Controls'!$D$20)</f>
        <v>1175.8425814941272</v>
      </c>
      <c r="AK19" s="93">
        <f>AK8/'Age Profiles'!AF$4*('Macro Controls'!$D$5/'Macro Controls'!$D$20)</f>
        <v>1033.4908378901737</v>
      </c>
      <c r="AL19" s="93">
        <f>AL8/'Age Profiles'!AG$4*('Macro Controls'!$D$5/'Macro Controls'!$D$20)</f>
        <v>989.463257815301</v>
      </c>
      <c r="AM19" s="93">
        <f>AM8/'Age Profiles'!AH$4*('Macro Controls'!$D$5/'Macro Controls'!$D$20)</f>
        <v>927.4248020507654</v>
      </c>
      <c r="AN19" s="93">
        <f>AN8/'Age Profiles'!AI$4*('Macro Controls'!$D$5/'Macro Controls'!$D$20)</f>
        <v>829.8969734323522</v>
      </c>
      <c r="AO19" s="93">
        <f>AO8/'Age Profiles'!AJ$4*('Macro Controls'!$D$5/'Macro Controls'!$D$20)</f>
        <v>759.3409678249427</v>
      </c>
      <c r="AP19" s="93">
        <f>AP8/'Age Profiles'!AK$4*('Macro Controls'!$D$5/'Macro Controls'!$D$20)</f>
        <v>714.4785807188563</v>
      </c>
      <c r="AQ19" s="93">
        <f>AQ8/'Age Profiles'!AL$4*('Macro Controls'!$D$5/'Macro Controls'!$D$20)</f>
        <v>465.9565690232658</v>
      </c>
      <c r="AR19" s="93">
        <f>AR8/'Age Profiles'!AM$4*('Macro Controls'!$D$5/'Macro Controls'!$D$20)</f>
        <v>333.2803976459414</v>
      </c>
      <c r="AS19" s="93">
        <f>AS8/'Age Profiles'!AN$4*('Macro Controls'!$D$5/'Macro Controls'!$D$20)</f>
        <v>176.59887033479268</v>
      </c>
      <c r="AT19" s="93">
        <f>AT8/'Age Profiles'!AO$4*('Macro Controls'!$D$5/'Macro Controls'!$D$20)</f>
        <v>103.45523543465491</v>
      </c>
      <c r="AU19" s="93">
        <f>AU8/'Age Profiles'!AP$4*('Macro Controls'!$D$5/'Macro Controls'!$D$20)</f>
        <v>-57.85216411358643</v>
      </c>
      <c r="AV19" s="93">
        <f>AV8/'Age Profiles'!AQ$4*('Macro Controls'!$D$5/'Macro Controls'!$D$20)</f>
        <v>84.68154559030569</v>
      </c>
      <c r="AW19" s="93">
        <f>AW8/'Age Profiles'!AR$4*('Macro Controls'!$D$5/'Macro Controls'!$D$20)</f>
        <v>75.11321098539621</v>
      </c>
      <c r="AX19" s="93">
        <f>AX8/'Age Profiles'!AS$4*('Macro Controls'!$D$5/'Macro Controls'!$D$20)</f>
        <v>162.58000779188782</v>
      </c>
      <c r="AY19" s="93">
        <f>AY8/'Age Profiles'!AT$4*('Macro Controls'!$D$5/'Macro Controls'!$D$20)</f>
        <v>140.88633601936243</v>
      </c>
      <c r="AZ19" s="93">
        <f>AZ8/'Age Profiles'!AU$4*('Macro Controls'!$D$5/'Macro Controls'!$D$20)</f>
        <v>133.33208381431035</v>
      </c>
      <c r="BA19" s="93">
        <f>BA8/'Age Profiles'!AV$4*('Macro Controls'!$D$5/'Macro Controls'!$D$20)</f>
        <v>22.09136544774782</v>
      </c>
      <c r="BB19" s="93">
        <f>BB8/'Age Profiles'!AW$4*('Macro Controls'!$D$5/'Macro Controls'!$D$20)</f>
        <v>-25.852108271688802</v>
      </c>
      <c r="BC19" s="93">
        <f>BC8/'Age Profiles'!AX$4*('Macro Controls'!$D$5/'Macro Controls'!$D$20)</f>
        <v>-39.68330612873825</v>
      </c>
      <c r="BD19" s="93">
        <f>BD8/'Age Profiles'!AY$4*('Macro Controls'!$D$5/'Macro Controls'!$D$20)</f>
        <v>-237.040891421696</v>
      </c>
      <c r="BE19" s="93">
        <f>BE8/'Age Profiles'!AZ$4*('Macro Controls'!$D$5/'Macro Controls'!$D$20)</f>
        <v>-172.79898701803762</v>
      </c>
      <c r="BF19" s="93">
        <f>BF8/'Age Profiles'!BA$4*('Macro Controls'!$D$5/'Macro Controls'!$D$20)</f>
        <v>-248.9544109072612</v>
      </c>
      <c r="BG19" s="93">
        <f>BG8/'Age Profiles'!BB$4*('Macro Controls'!$D$5/'Macro Controls'!$D$20)</f>
        <v>-250.698032310053</v>
      </c>
      <c r="BH19" s="93">
        <f>BH8/'Age Profiles'!BC$4*('Macro Controls'!$D$5/'Macro Controls'!$D$20)</f>
        <v>-366.6087629287237</v>
      </c>
      <c r="BI19" s="93">
        <f>BI8/'Age Profiles'!BD$4*('Macro Controls'!$D$5/'Macro Controls'!$D$20)</f>
        <v>-224.79167562206564</v>
      </c>
      <c r="BJ19" s="93">
        <f>BJ8/'Age Profiles'!BE$4*('Macro Controls'!$D$5/'Macro Controls'!$D$20)</f>
        <v>-479.5158562244768</v>
      </c>
      <c r="BK19" s="93">
        <f>BK8/'Age Profiles'!BF$4*('Macro Controls'!$D$5/'Macro Controls'!$D$20)</f>
        <v>-617.581121871179</v>
      </c>
      <c r="BL19" s="93">
        <f>BL8/'Age Profiles'!BG$4*('Macro Controls'!$D$5/'Macro Controls'!$D$20)</f>
        <v>-1027.5461927487167</v>
      </c>
      <c r="BM19" s="93">
        <f>BM8/'Age Profiles'!BH$4*('Macro Controls'!$D$5/'Macro Controls'!$D$20)</f>
        <v>-1370.3624357786653</v>
      </c>
      <c r="BN19" s="93">
        <f>BN8/'Age Profiles'!BI$4*('Macro Controls'!$D$5/'Macro Controls'!$D$20)</f>
        <v>-1690.0463975087382</v>
      </c>
      <c r="BO19" s="93">
        <f>BO8/'Age Profiles'!BJ$4*('Macro Controls'!$D$5/'Macro Controls'!$D$20)</f>
        <v>-1828.94436077977</v>
      </c>
      <c r="BP19" s="93">
        <f>BP8/'Age Profiles'!BK$4*('Macro Controls'!$D$5/'Macro Controls'!$D$20)</f>
        <v>-2011.9559532752983</v>
      </c>
      <c r="BQ19" s="93">
        <f>BQ8/'Age Profiles'!BL$4*('Macro Controls'!$D$5/'Macro Controls'!$D$20)</f>
        <v>-2276.8123630868336</v>
      </c>
      <c r="BR19" s="93">
        <f>BR8/'Age Profiles'!BM$4*('Macro Controls'!$D$5/'Macro Controls'!$D$20)</f>
        <v>-2094.1024268784886</v>
      </c>
      <c r="BS19" s="93">
        <f>BS8/'Age Profiles'!BN$4*('Macro Controls'!$D$5/'Macro Controls'!$D$20)</f>
        <v>-2232.369100920067</v>
      </c>
      <c r="BT19" s="93">
        <f>BT8/'Age Profiles'!BO$4*('Macro Controls'!$D$5/'Macro Controls'!$D$20)</f>
        <v>-1925.9455171197542</v>
      </c>
      <c r="BU19" s="93">
        <f>BU8/'Age Profiles'!BP$4*('Macro Controls'!$D$5/'Macro Controls'!$D$20)</f>
        <v>-1740.6358783450366</v>
      </c>
      <c r="BV19" s="93">
        <f>BV8/'Age Profiles'!BQ$4*('Macro Controls'!$D$5/'Macro Controls'!$D$20)</f>
        <v>-1577.5535130356977</v>
      </c>
      <c r="BW19" s="93">
        <f>BW8/'Age Profiles'!BR$4*('Macro Controls'!$D$5/'Macro Controls'!$D$20)</f>
        <v>-1424.236991784255</v>
      </c>
      <c r="BX19" s="93">
        <f>BX8/'Age Profiles'!BS$4*('Macro Controls'!$D$5/'Macro Controls'!$D$20)</f>
        <v>-1433.6434641500755</v>
      </c>
      <c r="BY19" s="93">
        <f>BY8/'Age Profiles'!BT$4*('Macro Controls'!$D$5/'Macro Controls'!$D$20)</f>
        <v>-1309.842133984397</v>
      </c>
      <c r="BZ19" s="93">
        <f>BZ8/'Age Profiles'!BU$4*('Macro Controls'!$D$5/'Macro Controls'!$D$20)</f>
        <v>-1260.014194555625</v>
      </c>
      <c r="CA19" s="93">
        <f>CA8/'Age Profiles'!BV$4*('Macro Controls'!$D$5/'Macro Controls'!$D$20)</f>
        <v>-1228.3359027804174</v>
      </c>
      <c r="CB19" s="93">
        <f>CB8/'Age Profiles'!BW$4*('Macro Controls'!$D$5/'Macro Controls'!$D$20)</f>
        <v>-1222.7350212362485</v>
      </c>
      <c r="CC19" s="93">
        <f>CC8/'Age Profiles'!BX$4*('Macro Controls'!$D$5/'Macro Controls'!$D$20)</f>
        <v>-1137.7917417910742</v>
      </c>
      <c r="CD19" s="93">
        <f>CD8/'Age Profiles'!BY$4*('Macro Controls'!$D$5/'Macro Controls'!$D$20)</f>
        <v>-1237.4834094220646</v>
      </c>
      <c r="CE19" s="93">
        <f>CE8/'Age Profiles'!BZ$4*('Macro Controls'!$D$5/'Macro Controls'!$D$20)</f>
        <v>-1225.1775146869265</v>
      </c>
      <c r="CF19" s="93">
        <f>CF8/'Age Profiles'!CA$4*('Macro Controls'!$D$5/'Macro Controls'!$D$20)</f>
        <v>-1304.9128298865808</v>
      </c>
      <c r="CG19" s="93">
        <f>CG8/'Age Profiles'!CB$4*('Macro Controls'!$D$5/'Macro Controls'!$D$20)</f>
        <v>-1463.0889577931196</v>
      </c>
      <c r="CH19" s="93">
        <f>CH8/'Age Profiles'!CC$4*('Macro Controls'!$D$5/'Macro Controls'!$D$20)</f>
        <v>-1626.994073638842</v>
      </c>
      <c r="CI19" s="93">
        <f>CI8/'Age Profiles'!CD$4*('Macro Controls'!$D$5/'Macro Controls'!$D$20)</f>
        <v>-1662.0924174990955</v>
      </c>
      <c r="CJ19" s="93">
        <f>CJ8/'Age Profiles'!CE$4*('Macro Controls'!$D$5/'Macro Controls'!$D$20)</f>
        <v>-1654.3909506142413</v>
      </c>
      <c r="CK19" s="93">
        <f>CK8/'Age Profiles'!CF$4*('Macro Controls'!$D$5/'Macro Controls'!$D$20)</f>
        <v>-1113.4593816750908</v>
      </c>
      <c r="CL19" s="93">
        <f>CL8/'Age Profiles'!CG$4*('Macro Controls'!$D$5/'Macro Controls'!$D$20)</f>
        <v>-1131.4540402318405</v>
      </c>
      <c r="CM19" s="93">
        <f>CM8/'Age Profiles'!CH$4*('Macro Controls'!$D$5/'Macro Controls'!$D$20)</f>
        <v>-1204.8505315083917</v>
      </c>
      <c r="CN19" s="93">
        <f>CN8/'Age Profiles'!CI$4*('Macro Controls'!$D$5/'Macro Controls'!$D$20)</f>
        <v>-1351.3626597263576</v>
      </c>
      <c r="CO19" s="93">
        <f>CO8/'Age Profiles'!CJ$4*('Macro Controls'!$D$5/'Macro Controls'!$D$20)</f>
        <v>-1450.5445801358153</v>
      </c>
      <c r="CP19" s="93">
        <f>CP8/'Age Profiles'!CK$4*('Macro Controls'!$D$5/'Macro Controls'!$D$20)</f>
        <v>-1631.0079960974174</v>
      </c>
      <c r="CQ19" s="93">
        <f>CQ8/'Age Profiles'!CL$4*('Macro Controls'!$D$5/'Macro Controls'!$D$20)</f>
        <v>-1764.8104346530977</v>
      </c>
      <c r="CR19" s="93">
        <f>CR8/'Age Profiles'!CM$4*('Macro Controls'!$D$5/'Macro Controls'!$D$20)</f>
        <v>-1898.0977186392788</v>
      </c>
      <c r="CS19" s="93">
        <f>CS8/'Age Profiles'!CN$4*('Macro Controls'!$D$5/'Macro Controls'!$D$20)</f>
        <v>-2084.5955874695273</v>
      </c>
      <c r="CT19" s="93">
        <f>CT8/'Age Profiles'!CO$4*('Macro Controls'!$D$5/'Macro Controls'!$D$20)</f>
        <v>-3029.0143866725107</v>
      </c>
    </row>
    <row r="20" spans="1:5" ht="7.5" customHeight="1">
      <c r="A20" s="15"/>
      <c r="B20" s="15"/>
      <c r="C20" s="15"/>
      <c r="D20" s="15"/>
      <c r="E20" s="15"/>
    </row>
    <row r="21" spans="1:99" ht="6.75" customHeight="1">
      <c r="A21" s="16"/>
      <c r="B21" s="16"/>
      <c r="C21" s="16"/>
      <c r="D21" s="16"/>
      <c r="E21" s="16"/>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row>
    <row r="22" spans="1:99" ht="12.7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row>
    <row r="23" spans="1:99" ht="12.75">
      <c r="A23" s="86" t="s">
        <v>245</v>
      </c>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row>
    <row r="24" spans="1:99" ht="6" customHeight="1">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row>
    <row r="25" spans="1:99" ht="12.75">
      <c r="A25" s="88"/>
      <c r="B25" s="68"/>
      <c r="C25" s="68"/>
      <c r="D25" s="68"/>
      <c r="E25" s="68"/>
      <c r="F25" s="149" t="s">
        <v>39</v>
      </c>
      <c r="G25" s="151" t="s">
        <v>164</v>
      </c>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c r="BZ25" s="151"/>
      <c r="CA25" s="151"/>
      <c r="CB25" s="151"/>
      <c r="CC25" s="151"/>
      <c r="CD25" s="151"/>
      <c r="CE25" s="151"/>
      <c r="CF25" s="151"/>
      <c r="CG25" s="151"/>
      <c r="CH25" s="151"/>
      <c r="CI25" s="151"/>
      <c r="CJ25" s="151"/>
      <c r="CK25" s="151"/>
      <c r="CL25" s="151"/>
      <c r="CM25" s="151"/>
      <c r="CN25" s="151"/>
      <c r="CO25" s="151"/>
      <c r="CP25" s="151"/>
      <c r="CQ25" s="151"/>
      <c r="CR25" s="151"/>
      <c r="CS25" s="151"/>
      <c r="CT25" s="151"/>
      <c r="CU25" s="149" t="s">
        <v>232</v>
      </c>
    </row>
    <row r="26" spans="1:99" ht="12.75">
      <c r="A26" s="92"/>
      <c r="B26" s="16"/>
      <c r="C26" s="16"/>
      <c r="D26" s="16"/>
      <c r="E26" s="16"/>
      <c r="F26" s="149"/>
      <c r="G26" s="50" t="s">
        <v>39</v>
      </c>
      <c r="H26" s="41">
        <v>0</v>
      </c>
      <c r="I26" s="41">
        <v>1</v>
      </c>
      <c r="J26" s="41">
        <v>2</v>
      </c>
      <c r="K26" s="41">
        <v>3</v>
      </c>
      <c r="L26" s="41">
        <v>4</v>
      </c>
      <c r="M26" s="41">
        <v>5</v>
      </c>
      <c r="N26" s="41">
        <v>6</v>
      </c>
      <c r="O26" s="41">
        <v>7</v>
      </c>
      <c r="P26" s="41">
        <v>8</v>
      </c>
      <c r="Q26" s="41">
        <v>9</v>
      </c>
      <c r="R26" s="41">
        <v>10</v>
      </c>
      <c r="S26" s="41">
        <v>11</v>
      </c>
      <c r="T26" s="41">
        <v>12</v>
      </c>
      <c r="U26" s="41">
        <v>13</v>
      </c>
      <c r="V26" s="41">
        <v>14</v>
      </c>
      <c r="W26" s="41">
        <v>15</v>
      </c>
      <c r="X26" s="41">
        <v>16</v>
      </c>
      <c r="Y26" s="41">
        <v>17</v>
      </c>
      <c r="Z26" s="41">
        <v>18</v>
      </c>
      <c r="AA26" s="41">
        <v>19</v>
      </c>
      <c r="AB26" s="41">
        <v>20</v>
      </c>
      <c r="AC26" s="41">
        <v>21</v>
      </c>
      <c r="AD26" s="41">
        <v>22</v>
      </c>
      <c r="AE26" s="41">
        <v>23</v>
      </c>
      <c r="AF26" s="41">
        <v>24</v>
      </c>
      <c r="AG26" s="41">
        <v>25</v>
      </c>
      <c r="AH26" s="41">
        <v>26</v>
      </c>
      <c r="AI26" s="41">
        <v>27</v>
      </c>
      <c r="AJ26" s="41">
        <v>28</v>
      </c>
      <c r="AK26" s="41">
        <v>29</v>
      </c>
      <c r="AL26" s="41">
        <v>30</v>
      </c>
      <c r="AM26" s="41">
        <v>31</v>
      </c>
      <c r="AN26" s="41">
        <v>32</v>
      </c>
      <c r="AO26" s="41">
        <v>33</v>
      </c>
      <c r="AP26" s="41">
        <v>34</v>
      </c>
      <c r="AQ26" s="41">
        <v>35</v>
      </c>
      <c r="AR26" s="41">
        <v>36</v>
      </c>
      <c r="AS26" s="41">
        <v>37</v>
      </c>
      <c r="AT26" s="41">
        <v>38</v>
      </c>
      <c r="AU26" s="41">
        <v>39</v>
      </c>
      <c r="AV26" s="41">
        <v>40</v>
      </c>
      <c r="AW26" s="41">
        <v>41</v>
      </c>
      <c r="AX26" s="41">
        <v>42</v>
      </c>
      <c r="AY26" s="41">
        <v>43</v>
      </c>
      <c r="AZ26" s="41">
        <v>44</v>
      </c>
      <c r="BA26" s="41">
        <v>45</v>
      </c>
      <c r="BB26" s="41">
        <v>46</v>
      </c>
      <c r="BC26" s="41">
        <v>47</v>
      </c>
      <c r="BD26" s="41">
        <v>48</v>
      </c>
      <c r="BE26" s="41">
        <v>49</v>
      </c>
      <c r="BF26" s="41">
        <v>50</v>
      </c>
      <c r="BG26" s="41">
        <v>51</v>
      </c>
      <c r="BH26" s="41">
        <v>52</v>
      </c>
      <c r="BI26" s="41">
        <v>53</v>
      </c>
      <c r="BJ26" s="41">
        <v>54</v>
      </c>
      <c r="BK26" s="41">
        <v>55</v>
      </c>
      <c r="BL26" s="41">
        <v>56</v>
      </c>
      <c r="BM26" s="41">
        <v>57</v>
      </c>
      <c r="BN26" s="41">
        <v>58</v>
      </c>
      <c r="BO26" s="41">
        <v>59</v>
      </c>
      <c r="BP26" s="41">
        <v>60</v>
      </c>
      <c r="BQ26" s="41">
        <v>61</v>
      </c>
      <c r="BR26" s="41">
        <v>62</v>
      </c>
      <c r="BS26" s="41">
        <v>63</v>
      </c>
      <c r="BT26" s="41">
        <v>64</v>
      </c>
      <c r="BU26" s="41">
        <v>65</v>
      </c>
      <c r="BV26" s="41">
        <v>66</v>
      </c>
      <c r="BW26" s="41">
        <v>67</v>
      </c>
      <c r="BX26" s="41">
        <v>68</v>
      </c>
      <c r="BY26" s="41">
        <v>69</v>
      </c>
      <c r="BZ26" s="41">
        <v>70</v>
      </c>
      <c r="CA26" s="41">
        <v>71</v>
      </c>
      <c r="CB26" s="41">
        <v>72</v>
      </c>
      <c r="CC26" s="41">
        <v>73</v>
      </c>
      <c r="CD26" s="41">
        <v>74</v>
      </c>
      <c r="CE26" s="41">
        <v>75</v>
      </c>
      <c r="CF26" s="41">
        <v>76</v>
      </c>
      <c r="CG26" s="41">
        <v>77</v>
      </c>
      <c r="CH26" s="41">
        <v>78</v>
      </c>
      <c r="CI26" s="41">
        <v>79</v>
      </c>
      <c r="CJ26" s="41">
        <v>80</v>
      </c>
      <c r="CK26" s="41">
        <v>81</v>
      </c>
      <c r="CL26" s="41">
        <v>82</v>
      </c>
      <c r="CM26" s="41">
        <v>83</v>
      </c>
      <c r="CN26" s="41">
        <v>84</v>
      </c>
      <c r="CO26" s="41">
        <v>85</v>
      </c>
      <c r="CP26" s="41">
        <v>86</v>
      </c>
      <c r="CQ26" s="41">
        <v>87</v>
      </c>
      <c r="CR26" s="41">
        <v>88</v>
      </c>
      <c r="CS26" s="41">
        <v>89</v>
      </c>
      <c r="CT26" s="41" t="s">
        <v>165</v>
      </c>
      <c r="CU26" s="149"/>
    </row>
    <row r="27" spans="1:5" ht="6.75" customHeight="1">
      <c r="A27" s="15"/>
      <c r="B27" s="15"/>
      <c r="C27" s="15"/>
      <c r="D27" s="15"/>
      <c r="E27" s="15"/>
    </row>
    <row r="28" spans="1:98" ht="12.75" customHeight="1">
      <c r="A28" s="15" t="s">
        <v>192</v>
      </c>
      <c r="B28" s="15"/>
      <c r="C28" s="15"/>
      <c r="D28" s="15"/>
      <c r="E28" s="15"/>
      <c r="F28" s="96"/>
      <c r="G28" s="96"/>
      <c r="H28" s="99">
        <f>H17/'Macro Controls'!$C$21</f>
        <v>0.05430494374127831</v>
      </c>
      <c r="I28" s="99">
        <f>I17/'Macro Controls'!$C$21</f>
        <v>0.0024060888943089965</v>
      </c>
      <c r="J28" s="99">
        <f>J17/'Macro Controls'!$C$21</f>
        <v>0.0026016934905617036</v>
      </c>
      <c r="K28" s="99">
        <f>K17/'Macro Controls'!$C$21</f>
        <v>0.0028180760815678975</v>
      </c>
      <c r="L28" s="99">
        <f>L17/'Macro Controls'!$C$21</f>
        <v>0.003178281733784707</v>
      </c>
      <c r="M28" s="99">
        <f>M17/'Macro Controls'!$C$21</f>
        <v>0.003482115425727189</v>
      </c>
      <c r="N28" s="99">
        <f>N17/'Macro Controls'!$C$21</f>
        <v>0.003713939453131802</v>
      </c>
      <c r="O28" s="99">
        <f>O17/'Macro Controls'!$C$21</f>
        <v>0.0037570552265109337</v>
      </c>
      <c r="P28" s="99">
        <f>P17/'Macro Controls'!$C$21</f>
        <v>0.004093616012541412</v>
      </c>
      <c r="Q28" s="99">
        <f>Q17/'Macro Controls'!$C$21</f>
        <v>0.004409764052392426</v>
      </c>
      <c r="R28" s="99">
        <f>R17/'Macro Controls'!$C$21</f>
        <v>0.004830980151664449</v>
      </c>
      <c r="S28" s="99">
        <f>S17/'Macro Controls'!$C$21</f>
        <v>0.004994558160681797</v>
      </c>
      <c r="T28" s="99">
        <f>T17/'Macro Controls'!$C$21</f>
        <v>0.0058305750920868695</v>
      </c>
      <c r="U28" s="99">
        <f>U17/'Macro Controls'!$C$21</f>
        <v>0.005578404275221666</v>
      </c>
      <c r="V28" s="99">
        <f>V17/'Macro Controls'!$C$21</f>
        <v>0.005218023832210809</v>
      </c>
      <c r="W28" s="99">
        <f>W17/'Macro Controls'!$C$21</f>
        <v>0.02348551575390551</v>
      </c>
      <c r="X28" s="99">
        <f>X17/'Macro Controls'!$C$21</f>
        <v>0.012081532071936196</v>
      </c>
      <c r="Y28" s="99">
        <f>Y17/'Macro Controls'!$C$21</f>
        <v>0.019627327431432706</v>
      </c>
      <c r="Z28" s="99">
        <f>Z17/'Macro Controls'!$C$21</f>
        <v>0.03327926547647506</v>
      </c>
      <c r="AA28" s="99">
        <f>AA17/'Macro Controls'!$C$21</f>
        <v>0.04973260664011069</v>
      </c>
      <c r="AB28" s="99">
        <f>AB17/'Macro Controls'!$C$21</f>
        <v>0.06545476757563587</v>
      </c>
      <c r="AC28" s="99">
        <f>AC17/'Macro Controls'!$C$21</f>
        <v>0.07456317365395296</v>
      </c>
      <c r="AD28" s="99">
        <f>AD17/'Macro Controls'!$C$21</f>
        <v>0.0819370405168248</v>
      </c>
      <c r="AE28" s="99">
        <f>AE17/'Macro Controls'!$C$21</f>
        <v>0.08853126925972687</v>
      </c>
      <c r="AF28" s="99">
        <f>AF17/'Macro Controls'!$C$21</f>
        <v>0.09959525997759984</v>
      </c>
      <c r="AG28" s="99">
        <f>AG17/'Macro Controls'!$C$21</f>
        <v>0.09735483706297354</v>
      </c>
      <c r="AH28" s="99">
        <f>AH17/'Macro Controls'!$C$21</f>
        <v>0.09502514706810423</v>
      </c>
      <c r="AI28" s="99">
        <f>AI17/'Macro Controls'!$C$21</f>
        <v>0.0807511339037769</v>
      </c>
      <c r="AJ28" s="99">
        <f>AJ17/'Macro Controls'!$C$21</f>
        <v>0.06336847395985604</v>
      </c>
      <c r="AK28" s="99">
        <f>AK17/'Macro Controls'!$C$21</f>
        <v>0.05551951098460186</v>
      </c>
      <c r="AL28" s="99">
        <f>AL17/'Macro Controls'!$C$21</f>
        <v>0.053051127068887136</v>
      </c>
      <c r="AM28" s="99">
        <f>AM17/'Macro Controls'!$C$21</f>
        <v>0.04966463800507408</v>
      </c>
      <c r="AN28" s="99">
        <f>AN17/'Macro Controls'!$C$21</f>
        <v>0.04455135516968956</v>
      </c>
      <c r="AO28" s="99">
        <f>AO17/'Macro Controls'!$C$21</f>
        <v>0.04106795662631791</v>
      </c>
      <c r="AP28" s="99">
        <f>AP17/'Macro Controls'!$C$21</f>
        <v>0.03849508581796683</v>
      </c>
      <c r="AQ28" s="99">
        <f>AQ17/'Macro Controls'!$C$21</f>
        <v>0.025021596489029914</v>
      </c>
      <c r="AR28" s="99">
        <f>AR17/'Macro Controls'!$C$21</f>
        <v>0.01775557920398008</v>
      </c>
      <c r="AS28" s="99">
        <f>AS17/'Macro Controls'!$C$21</f>
        <v>0.00912685518068894</v>
      </c>
      <c r="AT28" s="99">
        <f>AT17/'Macro Controls'!$C$21</f>
        <v>0.005434720801193241</v>
      </c>
      <c r="AU28" s="99">
        <f>AU17/'Macro Controls'!$C$21</f>
        <v>-0.0031604110717721764</v>
      </c>
      <c r="AV28" s="99">
        <f>AV17/'Macro Controls'!$C$21</f>
        <v>0.004478265394835673</v>
      </c>
      <c r="AW28" s="99">
        <f>AW17/'Macro Controls'!$C$21</f>
        <v>0.003923953665589392</v>
      </c>
      <c r="AX28" s="99">
        <f>AX17/'Macro Controls'!$C$21</f>
        <v>0.008589986347401832</v>
      </c>
      <c r="AY28" s="99">
        <f>AY17/'Macro Controls'!$C$21</f>
        <v>0.00771940316613131</v>
      </c>
      <c r="AZ28" s="99">
        <f>AZ17/'Macro Controls'!$C$21</f>
        <v>0.007097558295868206</v>
      </c>
      <c r="BA28" s="99">
        <f>BA17/'Macro Controls'!$C$21</f>
        <v>0.001171000371077887</v>
      </c>
      <c r="BB28" s="99">
        <f>BB17/'Macro Controls'!$C$21</f>
        <v>-0.0012655881270307052</v>
      </c>
      <c r="BC28" s="99">
        <f>BC17/'Macro Controls'!$C$21</f>
        <v>-0.0022468104673646805</v>
      </c>
      <c r="BD28" s="99">
        <f>BD17/'Macro Controls'!$C$21</f>
        <v>-0.012609291281939116</v>
      </c>
      <c r="BE28" s="99">
        <f>BE17/'Macro Controls'!$C$21</f>
        <v>-0.0092096642784297</v>
      </c>
      <c r="BF28" s="99">
        <f>BF17/'Macro Controls'!$C$21</f>
        <v>-0.01331029351208923</v>
      </c>
      <c r="BG28" s="99">
        <f>BG17/'Macro Controls'!$C$21</f>
        <v>-0.013447565649015631</v>
      </c>
      <c r="BH28" s="99">
        <f>BH17/'Macro Controls'!$C$21</f>
        <v>-0.01981743241019637</v>
      </c>
      <c r="BI28" s="99">
        <f>BI17/'Macro Controls'!$C$21</f>
        <v>-0.011984203299433971</v>
      </c>
      <c r="BJ28" s="99">
        <f>BJ17/'Macro Controls'!$C$21</f>
        <v>-0.025869897036035917</v>
      </c>
      <c r="BK28" s="99">
        <f>BK17/'Macro Controls'!$C$21</f>
        <v>-0.033636825725897226</v>
      </c>
      <c r="BL28" s="99">
        <f>BL17/'Macro Controls'!$C$21</f>
        <v>-0.053964070291152105</v>
      </c>
      <c r="BM28" s="99">
        <f>BM17/'Macro Controls'!$C$21</f>
        <v>-0.0738607611504672</v>
      </c>
      <c r="BN28" s="99">
        <f>BN17/'Macro Controls'!$C$21</f>
        <v>-0.0910027289065338</v>
      </c>
      <c r="BO28" s="99">
        <f>BO17/'Macro Controls'!$C$21</f>
        <v>-0.09873977591077174</v>
      </c>
      <c r="BP28" s="99">
        <f>BP17/'Macro Controls'!$C$21</f>
        <v>-0.10782026315066387</v>
      </c>
      <c r="BQ28" s="99">
        <f>BQ17/'Macro Controls'!$C$21</f>
        <v>-0.1223253856983019</v>
      </c>
      <c r="BR28" s="99">
        <f>BR17/'Macro Controls'!$C$21</f>
        <v>-0.11270601455269012</v>
      </c>
      <c r="BS28" s="99">
        <f>BS17/'Macro Controls'!$C$21</f>
        <v>-0.12006125490802132</v>
      </c>
      <c r="BT28" s="99">
        <f>BT17/'Macro Controls'!$C$21</f>
        <v>-0.10369704177745528</v>
      </c>
      <c r="BU28" s="99">
        <f>BU17/'Macro Controls'!$C$21</f>
        <v>-0.09357590856034624</v>
      </c>
      <c r="BV28" s="99">
        <f>BV17/'Macro Controls'!$C$21</f>
        <v>-0.08495245043612251</v>
      </c>
      <c r="BW28" s="99">
        <f>BW17/'Macro Controls'!$C$21</f>
        <v>-0.07677163056937152</v>
      </c>
      <c r="BX28" s="99">
        <f>BX17/'Macro Controls'!$C$21</f>
        <v>-0.07698968341404601</v>
      </c>
      <c r="BY28" s="99">
        <f>BY17/'Macro Controls'!$C$21</f>
        <v>-0.07062011887871743</v>
      </c>
      <c r="BZ28" s="99">
        <f>BZ17/'Macro Controls'!$C$21</f>
        <v>-0.06790021837408497</v>
      </c>
      <c r="CA28" s="99">
        <f>CA17/'Macro Controls'!$C$21</f>
        <v>-0.06620512646850871</v>
      </c>
      <c r="CB28" s="99">
        <f>CB17/'Macro Controls'!$C$21</f>
        <v>-0.06597718695190766</v>
      </c>
      <c r="CC28" s="99">
        <f>CC17/'Macro Controls'!$C$21</f>
        <v>-0.06119737256304237</v>
      </c>
      <c r="CD28" s="99">
        <f>CD17/'Macro Controls'!$C$21</f>
        <v>-0.066722443968917</v>
      </c>
      <c r="CE28" s="99">
        <f>CE17/'Macro Controls'!$C$21</f>
        <v>-0.06599703624659974</v>
      </c>
      <c r="CF28" s="99">
        <f>CF17/'Macro Controls'!$C$21</f>
        <v>-0.07025943920205181</v>
      </c>
      <c r="CG28" s="99">
        <f>CG17/'Macro Controls'!$C$21</f>
        <v>-0.07885757540611761</v>
      </c>
      <c r="CH28" s="99">
        <f>CH17/'Macro Controls'!$C$21</f>
        <v>-0.08758036366921909</v>
      </c>
      <c r="CI28" s="99">
        <f>CI17/'Macro Controls'!$C$21</f>
        <v>-0.08944980390873129</v>
      </c>
      <c r="CJ28" s="99">
        <f>CJ17/'Macro Controls'!$C$21</f>
        <v>-0.08910088810973825</v>
      </c>
      <c r="CK28" s="99">
        <f>CK17/'Macro Controls'!$C$21</f>
        <v>-0.05993263781759238</v>
      </c>
      <c r="CL28" s="99">
        <f>CL17/'Macro Controls'!$C$21</f>
        <v>-0.060892633319470715</v>
      </c>
      <c r="CM28" s="99">
        <f>CM17/'Macro Controls'!$C$21</f>
        <v>-0.06467909856857788</v>
      </c>
      <c r="CN28" s="99">
        <f>CN17/'Macro Controls'!$C$21</f>
        <v>-0.07280795101114465</v>
      </c>
      <c r="CO28" s="99">
        <f>CO17/'Macro Controls'!$C$21</f>
        <v>-0.07798307221491875</v>
      </c>
      <c r="CP28" s="99">
        <f>CP17/'Macro Controls'!$C$21</f>
        <v>-0.08778889494238382</v>
      </c>
      <c r="CQ28" s="99">
        <f>CQ17/'Macro Controls'!$C$21</f>
        <v>-0.09502462419697115</v>
      </c>
      <c r="CR28" s="99">
        <f>CR17/'Macro Controls'!$C$21</f>
        <v>-0.10213014858707387</v>
      </c>
      <c r="CS28" s="99">
        <f>CS17/'Macro Controls'!$C$21</f>
        <v>-0.11216566830989531</v>
      </c>
      <c r="CT28" s="99">
        <f>CT17/'Macro Controls'!$C$21</f>
        <v>-0.16296450343329583</v>
      </c>
    </row>
    <row r="29" spans="1:98" ht="12.75" customHeight="1">
      <c r="A29" s="15"/>
      <c r="B29" s="15" t="s">
        <v>242</v>
      </c>
      <c r="C29" s="15"/>
      <c r="D29" s="15"/>
      <c r="E29" s="15"/>
      <c r="F29" s="93"/>
      <c r="G29" s="96"/>
      <c r="H29" s="99">
        <f>H18/'Macro Controls'!$C$21</f>
        <v>0.029829291409178626</v>
      </c>
      <c r="I29" s="99">
        <f>I18/'Macro Controls'!$C$21</f>
        <v>0.001319642470089531</v>
      </c>
      <c r="J29" s="99">
        <f>J18/'Macro Controls'!$C$21</f>
        <v>0.0014315619538765932</v>
      </c>
      <c r="K29" s="99">
        <f>K18/'Macro Controls'!$C$21</f>
        <v>0.0015480989242692724</v>
      </c>
      <c r="L29" s="99">
        <f>L18/'Macro Controls'!$C$21</f>
        <v>0.0017446045151112333</v>
      </c>
      <c r="M29" s="99">
        <f>M18/'Macro Controls'!$C$21</f>
        <v>0.0019109852609371918</v>
      </c>
      <c r="N29" s="99">
        <f>N18/'Macro Controls'!$C$21</f>
        <v>0.0020365855789801395</v>
      </c>
      <c r="O29" s="99">
        <f>O18/'Macro Controls'!$C$21</f>
        <v>0.0020606504690474097</v>
      </c>
      <c r="P29" s="99">
        <f>P18/'Macro Controls'!$C$21</f>
        <v>0.0022462800309336717</v>
      </c>
      <c r="Q29" s="99">
        <f>Q18/'Macro Controls'!$C$21</f>
        <v>0.002418172554504484</v>
      </c>
      <c r="R29" s="99">
        <f>R18/'Macro Controls'!$C$21</f>
        <v>0.002649775849403807</v>
      </c>
      <c r="S29" s="99">
        <f>S18/'Macro Controls'!$C$21</f>
        <v>0.0027395427065074695</v>
      </c>
      <c r="T29" s="99">
        <f>T18/'Macro Controls'!$C$21</f>
        <v>0.0031981946610334707</v>
      </c>
      <c r="U29" s="99">
        <f>U18/'Macro Controls'!$C$21</f>
        <v>0.0030688124794059526</v>
      </c>
      <c r="V29" s="99">
        <f>V18/'Macro Controls'!$C$21</f>
        <v>0.0028672812319874025</v>
      </c>
      <c r="W29" s="99">
        <f>W18/'Macro Controls'!$C$21</f>
        <v>0.01290087186132203</v>
      </c>
      <c r="X29" s="99">
        <f>X18/'Macro Controls'!$C$21</f>
        <v>0.0066331519478148625</v>
      </c>
      <c r="Y29" s="99">
        <f>Y18/'Macro Controls'!$C$21</f>
        <v>0.010777626451426358</v>
      </c>
      <c r="Z29" s="99">
        <f>Z18/'Macro Controls'!$C$21</f>
        <v>0.018283251747475974</v>
      </c>
      <c r="AA29" s="99">
        <f>AA18/'Macro Controls'!$C$21</f>
        <v>0.02730831438650558</v>
      </c>
      <c r="AB29" s="99">
        <f>AB18/'Macro Controls'!$C$21</f>
        <v>0.03594664118138335</v>
      </c>
      <c r="AC29" s="99">
        <f>AC18/'Macro Controls'!$C$21</f>
        <v>0.04094751984703873</v>
      </c>
      <c r="AD29" s="99">
        <f>AD18/'Macro Controls'!$C$21</f>
        <v>0.04500577619638511</v>
      </c>
      <c r="AE29" s="99">
        <f>AE18/'Macro Controls'!$C$21</f>
        <v>0.04866661777734362</v>
      </c>
      <c r="AF29" s="99">
        <f>AF18/'Macro Controls'!$C$21</f>
        <v>0.054732276734604776</v>
      </c>
      <c r="AG29" s="99">
        <f>AG18/'Macro Controls'!$C$21</f>
        <v>0.0534866636762117</v>
      </c>
      <c r="AH29" s="99">
        <f>AH18/'Macro Controls'!$C$21</f>
        <v>0.05222350868884406</v>
      </c>
      <c r="AI29" s="99">
        <f>AI18/'Macro Controls'!$C$21</f>
        <v>0.04430730912993396</v>
      </c>
      <c r="AJ29" s="99">
        <f>AJ18/'Macro Controls'!$C$21</f>
        <v>0.034841967929413194</v>
      </c>
      <c r="AK29" s="99">
        <f>AK18/'Macro Controls'!$C$21</f>
        <v>0.03044652665533966</v>
      </c>
      <c r="AL29" s="99">
        <f>AL18/'Macro Controls'!$C$21</f>
        <v>0.029046272987906754</v>
      </c>
      <c r="AM29" s="99">
        <f>AM18/'Macro Controls'!$C$21</f>
        <v>0.027164866671001528</v>
      </c>
      <c r="AN29" s="99">
        <f>AN18/'Macro Controls'!$C$21</f>
        <v>0.024417655820936645</v>
      </c>
      <c r="AO29" s="99">
        <f>AO18/'Macro Controls'!$C$21</f>
        <v>0.02264597987642359</v>
      </c>
      <c r="AP29" s="99">
        <f>AP18/'Macro Controls'!$C$21</f>
        <v>0.021161492136064195</v>
      </c>
      <c r="AQ29" s="99">
        <f>AQ18/'Macro Controls'!$C$21</f>
        <v>0.01371726622802121</v>
      </c>
      <c r="AR29" s="99">
        <f>AR18/'Macro Controls'!$C$21</f>
        <v>0.009670036612730741</v>
      </c>
      <c r="AS29" s="99">
        <f>AS18/'Macro Controls'!$C$21</f>
        <v>0.004842481728952349</v>
      </c>
      <c r="AT29" s="99">
        <f>AT18/'Macro Controls'!$C$21</f>
        <v>0.0029248470783369914</v>
      </c>
      <c r="AU29" s="99">
        <f>AU18/'Macro Controls'!$C$21</f>
        <v>-0.0017568897718687885</v>
      </c>
      <c r="AV29" s="99">
        <f>AV18/'Macro Controls'!$C$21</f>
        <v>0.002423850408537491</v>
      </c>
      <c r="AW29" s="99">
        <f>AW18/'Macro Controls'!$C$21</f>
        <v>0.002101671074480888</v>
      </c>
      <c r="AX29" s="99">
        <f>AX18/'Macro Controls'!$C$21</f>
        <v>0.0046457172371511275</v>
      </c>
      <c r="AY29" s="99">
        <f>AY18/'Macro Controls'!$C$21</f>
        <v>0.004301432957094945</v>
      </c>
      <c r="AZ29" s="99">
        <f>AZ18/'Macro Controls'!$C$21</f>
        <v>0.003862857875215484</v>
      </c>
      <c r="BA29" s="99">
        <f>BA18/'Macro Controls'!$C$21</f>
        <v>0.0006350532302071066</v>
      </c>
      <c r="BB29" s="99">
        <f>BB18/'Macro Controls'!$C$21</f>
        <v>-0.0006384035581788964</v>
      </c>
      <c r="BC29" s="99">
        <f>BC18/'Macro Controls'!$C$21</f>
        <v>-0.0012840743924804805</v>
      </c>
      <c r="BD29" s="99">
        <f>BD18/'Macro Controls'!$C$21</f>
        <v>-0.0068585653556758885</v>
      </c>
      <c r="BE29" s="99">
        <f>BE18/'Macro Controls'!$C$21</f>
        <v>-0.005017477821837182</v>
      </c>
      <c r="BF29" s="99">
        <f>BF18/'Macro Controls'!$C$21</f>
        <v>-0.007270539878548269</v>
      </c>
      <c r="BG29" s="99">
        <f>BG18/'Macro Controls'!$C$21</f>
        <v>-0.007365510922416497</v>
      </c>
      <c r="BH29" s="99">
        <f>BH18/'Macro Controls'!$C$21</f>
        <v>-0.010923327662594438</v>
      </c>
      <c r="BI29" s="99">
        <f>BI18/'Macro Controls'!$C$21</f>
        <v>-0.006530649234332926</v>
      </c>
      <c r="BJ29" s="99">
        <f>BJ18/'Macro Controls'!$C$21</f>
        <v>-0.014236611952161091</v>
      </c>
      <c r="BK29" s="99">
        <f>BK18/'Macro Controls'!$C$21</f>
        <v>-0.018654010955777556</v>
      </c>
      <c r="BL29" s="99">
        <f>BL18/'Macro Controls'!$C$21</f>
        <v>-0.02903530590947943</v>
      </c>
      <c r="BM29" s="99">
        <f>BM18/'Macro Controls'!$C$21</f>
        <v>-0.04061510998646596</v>
      </c>
      <c r="BN29" s="99">
        <f>BN18/'Macro Controls'!$C$21</f>
        <v>-0.05000139121981725</v>
      </c>
      <c r="BO29" s="99">
        <f>BO18/'Macro Controls'!$C$21</f>
        <v>-0.054368706893325104</v>
      </c>
      <c r="BP29" s="99">
        <f>BP18/'Macro Controls'!$C$21</f>
        <v>-0.05900924496048801</v>
      </c>
      <c r="BQ29" s="99">
        <f>BQ18/'Macro Controls'!$C$21</f>
        <v>-0.06708882374010769</v>
      </c>
      <c r="BR29" s="99">
        <f>BR18/'Macro Controls'!$C$21</f>
        <v>-0.06190208344074938</v>
      </c>
      <c r="BS29" s="99">
        <f>BS18/'Macro Controls'!$C$21</f>
        <v>-0.06590290784539742</v>
      </c>
      <c r="BT29" s="99">
        <f>BT18/'Macro Controls'!$C$21</f>
        <v>-0.0569726780972347</v>
      </c>
      <c r="BU29" s="99">
        <f>BU18/'Macro Controls'!$C$21</f>
        <v>-0.051347245759820775</v>
      </c>
      <c r="BV29" s="99">
        <f>BV18/'Macro Controls'!$C$21</f>
        <v>-0.046680244180608614</v>
      </c>
      <c r="BW29" s="99">
        <f>BW18/'Macro Controls'!$C$21</f>
        <v>-0.04221895678944492</v>
      </c>
      <c r="BX29" s="99">
        <f>BX18/'Macro Controls'!$C$21</f>
        <v>-0.042208804094626365</v>
      </c>
      <c r="BY29" s="99">
        <f>BY18/'Macro Controls'!$C$21</f>
        <v>-0.038842719316818125</v>
      </c>
      <c r="BZ29" s="99">
        <f>BZ18/'Macro Controls'!$C$21</f>
        <v>-0.037331668565520185</v>
      </c>
      <c r="CA29" s="99">
        <f>CA18/'Macro Controls'!$C$21</f>
        <v>-0.03640510724012694</v>
      </c>
      <c r="CB29" s="99">
        <f>CB18/'Macro Controls'!$C$21</f>
        <v>-0.03631304780106358</v>
      </c>
      <c r="CC29" s="99">
        <f>CC18/'Macro Controls'!$C$21</f>
        <v>-0.033593998187581166</v>
      </c>
      <c r="CD29" s="99">
        <f>CD18/'Macro Controls'!$C$21</f>
        <v>-0.036700501833946096</v>
      </c>
      <c r="CE29" s="99">
        <f>CE18/'Macro Controls'!$C$21</f>
        <v>-0.036273641031001204</v>
      </c>
      <c r="CF29" s="99">
        <f>CF18/'Macro Controls'!$C$21</f>
        <v>-0.03860162692614242</v>
      </c>
      <c r="CG29" s="99">
        <f>CG18/'Macro Controls'!$C$21</f>
        <v>-0.04336233426208168</v>
      </c>
      <c r="CH29" s="99">
        <f>CH18/'Macro Controls'!$C$21</f>
        <v>-0.048108705656819566</v>
      </c>
      <c r="CI29" s="99">
        <f>CI18/'Macro Controls'!$C$21</f>
        <v>-0.04912664320919842</v>
      </c>
      <c r="CJ29" s="99">
        <f>CJ18/'Macro Controls'!$C$21</f>
        <v>-0.04896456869745904</v>
      </c>
      <c r="CK29" s="99">
        <f>CK18/'Macro Controls'!$C$21</f>
        <v>-0.032919578190472316</v>
      </c>
      <c r="CL29" s="99">
        <f>CL18/'Macro Controls'!$C$21</f>
        <v>-0.0334430146291616</v>
      </c>
      <c r="CM29" s="99">
        <f>CM18/'Macro Controls'!$C$21</f>
        <v>-0.035448845732196775</v>
      </c>
      <c r="CN29" s="99">
        <f>CN18/'Macro Controls'!$C$21</f>
        <v>-0.04002324354374311</v>
      </c>
      <c r="CO29" s="99">
        <f>CO18/'Macro Controls'!$C$21</f>
        <v>-0.042792163700540224</v>
      </c>
      <c r="CP29" s="99">
        <f>CP18/'Macro Controls'!$C$21</f>
        <v>-0.04821985724241186</v>
      </c>
      <c r="CQ29" s="99">
        <f>CQ18/'Macro Controls'!$C$21</f>
        <v>-0.05220947504431094</v>
      </c>
      <c r="CR29" s="99">
        <f>CR18/'Macro Controls'!$C$21</f>
        <v>-0.05608138587911811</v>
      </c>
      <c r="CS29" s="99">
        <f>CS18/'Macro Controls'!$C$21</f>
        <v>-0.06159237769014154</v>
      </c>
      <c r="CT29" s="99">
        <f>CT18/'Macro Controls'!$C$21</f>
        <v>-0.08947915894278158</v>
      </c>
    </row>
    <row r="30" spans="1:98" ht="12.75" customHeight="1">
      <c r="A30" s="15"/>
      <c r="B30" s="15" t="s">
        <v>243</v>
      </c>
      <c r="C30" s="15"/>
      <c r="D30" s="15"/>
      <c r="E30" s="15"/>
      <c r="G30" s="96"/>
      <c r="H30" s="99">
        <f>H19/'Macro Controls'!$C$21</f>
        <v>0.02447565233209968</v>
      </c>
      <c r="I30" s="99">
        <f>I19/'Macro Controls'!$C$21</f>
        <v>0.0010864464242194656</v>
      </c>
      <c r="J30" s="99">
        <f>J19/'Macro Controls'!$C$21</f>
        <v>0.0011701315366851102</v>
      </c>
      <c r="K30" s="99">
        <f>K19/'Macro Controls'!$C$21</f>
        <v>0.0012699771572986247</v>
      </c>
      <c r="L30" s="99">
        <f>L19/'Macro Controls'!$C$21</f>
        <v>0.0014336772186734742</v>
      </c>
      <c r="M30" s="99">
        <f>M19/'Macro Controls'!$C$21</f>
        <v>0.0015711301647899978</v>
      </c>
      <c r="N30" s="99">
        <f>N19/'Macro Controls'!$C$21</f>
        <v>0.001677353874151662</v>
      </c>
      <c r="O30" s="99">
        <f>O19/'Macro Controls'!$C$21</f>
        <v>0.0016964047574635243</v>
      </c>
      <c r="P30" s="99">
        <f>P19/'Macro Controls'!$C$21</f>
        <v>0.0018473359816077405</v>
      </c>
      <c r="Q30" s="99">
        <f>Q19/'Macro Controls'!$C$21</f>
        <v>0.0019915914978879427</v>
      </c>
      <c r="R30" s="99">
        <f>R19/'Macro Controls'!$C$21</f>
        <v>0.002181204302260642</v>
      </c>
      <c r="S30" s="99">
        <f>S19/'Macro Controls'!$C$21</f>
        <v>0.002255015454174328</v>
      </c>
      <c r="T30" s="99">
        <f>T19/'Macro Controls'!$C$21</f>
        <v>0.0026323804310534006</v>
      </c>
      <c r="U30" s="99">
        <f>U19/'Macro Controls'!$C$21</f>
        <v>0.002509591795815713</v>
      </c>
      <c r="V30" s="99">
        <f>V19/'Macro Controls'!$C$21</f>
        <v>0.0023507426002234064</v>
      </c>
      <c r="W30" s="99">
        <f>W19/'Macro Controls'!$C$21</f>
        <v>0.010584643892583475</v>
      </c>
      <c r="X30" s="99">
        <f>X19/'Macro Controls'!$C$21</f>
        <v>0.005448380124121333</v>
      </c>
      <c r="Y30" s="99">
        <f>Y19/'Macro Controls'!$C$21</f>
        <v>0.00884970098000635</v>
      </c>
      <c r="Z30" s="99">
        <f>Z19/'Macro Controls'!$C$21</f>
        <v>0.014996013728999086</v>
      </c>
      <c r="AA30" s="99">
        <f>AA19/'Macro Controls'!$C$21</f>
        <v>0.022424292253605115</v>
      </c>
      <c r="AB30" s="99">
        <f>AB19/'Macro Controls'!$C$21</f>
        <v>0.02950812639425251</v>
      </c>
      <c r="AC30" s="99">
        <f>AC19/'Macro Controls'!$C$21</f>
        <v>0.03361565380691423</v>
      </c>
      <c r="AD30" s="99">
        <f>AD19/'Macro Controls'!$C$21</f>
        <v>0.03693126432043968</v>
      </c>
      <c r="AE30" s="99">
        <f>AE19/'Macro Controls'!$C$21</f>
        <v>0.039864651482383245</v>
      </c>
      <c r="AF30" s="99">
        <f>AF19/'Macro Controls'!$C$21</f>
        <v>0.04486298324299506</v>
      </c>
      <c r="AG30" s="99">
        <f>AG19/'Macro Controls'!$C$21</f>
        <v>0.04386817338676185</v>
      </c>
      <c r="AH30" s="99">
        <f>AH19/'Macro Controls'!$C$21</f>
        <v>0.04280163837926019</v>
      </c>
      <c r="AI30" s="99">
        <f>AI19/'Macro Controls'!$C$21</f>
        <v>0.036443824773842934</v>
      </c>
      <c r="AJ30" s="99">
        <f>AJ19/'Macro Controls'!$C$21</f>
        <v>0.028526506030442846</v>
      </c>
      <c r="AK30" s="99">
        <f>AK19/'Macro Controls'!$C$21</f>
        <v>0.025072984329262207</v>
      </c>
      <c r="AL30" s="99">
        <f>AL19/'Macro Controls'!$C$21</f>
        <v>0.024004854080980385</v>
      </c>
      <c r="AM30" s="99">
        <f>AM19/'Macro Controls'!$C$21</f>
        <v>0.022499771334072542</v>
      </c>
      <c r="AN30" s="99">
        <f>AN19/'Macro Controls'!$C$21</f>
        <v>0.02013369934875292</v>
      </c>
      <c r="AO30" s="99">
        <f>AO19/'Macro Controls'!$C$21</f>
        <v>0.018421976749894327</v>
      </c>
      <c r="AP30" s="99">
        <f>AP19/'Macro Controls'!$C$21</f>
        <v>0.017333593681902647</v>
      </c>
      <c r="AQ30" s="99">
        <f>AQ19/'Macro Controls'!$C$21</f>
        <v>0.0113043302610087</v>
      </c>
      <c r="AR30" s="99">
        <f>AR19/'Macro Controls'!$C$21</f>
        <v>0.008085542591249339</v>
      </c>
      <c r="AS30" s="99">
        <f>AS19/'Macro Controls'!$C$21</f>
        <v>0.004284373451736591</v>
      </c>
      <c r="AT30" s="99">
        <f>AT19/'Macro Controls'!$C$21</f>
        <v>0.0025098737228562494</v>
      </c>
      <c r="AU30" s="99">
        <f>AU19/'Macro Controls'!$C$21</f>
        <v>-0.0014035212999033877</v>
      </c>
      <c r="AV30" s="99">
        <f>AV19/'Macro Controls'!$C$21</f>
        <v>0.0020544149862981816</v>
      </c>
      <c r="AW30" s="99">
        <f>AW19/'Macro Controls'!$C$21</f>
        <v>0.0018222825911085043</v>
      </c>
      <c r="AX30" s="99">
        <f>AX19/'Macro Controls'!$C$21</f>
        <v>0.003944269110250705</v>
      </c>
      <c r="AY30" s="99">
        <f>AY19/'Macro Controls'!$C$21</f>
        <v>0.003417970209036364</v>
      </c>
      <c r="AZ30" s="99">
        <f>AZ19/'Macro Controls'!$C$21</f>
        <v>0.0032347004206527215</v>
      </c>
      <c r="BA30" s="99">
        <f>BA19/'Macro Controls'!$C$21</f>
        <v>0.0005359471408707803</v>
      </c>
      <c r="BB30" s="99">
        <f>BB19/'Macro Controls'!$C$21</f>
        <v>-0.0006271845688518088</v>
      </c>
      <c r="BC30" s="99">
        <f>BC19/'Macro Controls'!$C$21</f>
        <v>-0.0009627360748842002</v>
      </c>
      <c r="BD30" s="99">
        <f>BD19/'Macro Controls'!$C$21</f>
        <v>-0.0057507259262632275</v>
      </c>
      <c r="BE30" s="99">
        <f>BE19/'Macro Controls'!$C$21</f>
        <v>-0.004192186456592519</v>
      </c>
      <c r="BF30" s="99">
        <f>BF19/'Macro Controls'!$C$21</f>
        <v>-0.006039753633540957</v>
      </c>
      <c r="BG30" s="99">
        <f>BG19/'Macro Controls'!$C$21</f>
        <v>-0.006082054726599133</v>
      </c>
      <c r="BH30" s="99">
        <f>BH19/'Macro Controls'!$C$21</f>
        <v>-0.008894104747601932</v>
      </c>
      <c r="BI30" s="99">
        <f>BI19/'Macro Controls'!$C$21</f>
        <v>-0.005453554065101048</v>
      </c>
      <c r="BJ30" s="99">
        <f>BJ19/'Macro Controls'!$C$21</f>
        <v>-0.011633285083874829</v>
      </c>
      <c r="BK30" s="99">
        <f>BK19/'Macro Controls'!$C$21</f>
        <v>-0.014982814770119667</v>
      </c>
      <c r="BL30" s="99">
        <f>BL19/'Macro Controls'!$C$21</f>
        <v>-0.024928764381672682</v>
      </c>
      <c r="BM30" s="99">
        <f>BM19/'Macro Controls'!$C$21</f>
        <v>-0.03324565116400123</v>
      </c>
      <c r="BN30" s="99">
        <f>BN19/'Macro Controls'!$C$21</f>
        <v>-0.041001337686716544</v>
      </c>
      <c r="BO30" s="99">
        <f>BO19/'Macro Controls'!$C$21</f>
        <v>-0.04437106901744664</v>
      </c>
      <c r="BP30" s="99">
        <f>BP19/'Macro Controls'!$C$21</f>
        <v>-0.04881101819017586</v>
      </c>
      <c r="BQ30" s="99">
        <f>BQ19/'Macro Controls'!$C$21</f>
        <v>-0.055236561958194215</v>
      </c>
      <c r="BR30" s="99">
        <f>BR19/'Macro Controls'!$C$21</f>
        <v>-0.050803931111940745</v>
      </c>
      <c r="BS30" s="99">
        <f>BS19/'Macro Controls'!$C$21</f>
        <v>-0.0541583470626239</v>
      </c>
      <c r="BT30" s="99">
        <f>BT19/'Macro Controls'!$C$21</f>
        <v>-0.04672436368022061</v>
      </c>
      <c r="BU30" s="99">
        <f>BU19/'Macro Controls'!$C$21</f>
        <v>-0.04222866280052545</v>
      </c>
      <c r="BV30" s="99">
        <f>BV19/'Macro Controls'!$C$21</f>
        <v>-0.038272206255513884</v>
      </c>
      <c r="BW30" s="99">
        <f>BW19/'Macro Controls'!$C$21</f>
        <v>-0.034552673779926595</v>
      </c>
      <c r="BX30" s="99">
        <f>BX19/'Macro Controls'!$C$21</f>
        <v>-0.03478087931941965</v>
      </c>
      <c r="BY30" s="99">
        <f>BY19/'Macro Controls'!$C$21</f>
        <v>-0.0317773995618993</v>
      </c>
      <c r="BZ30" s="99">
        <f>BZ19/'Macro Controls'!$C$21</f>
        <v>-0.03056854980856478</v>
      </c>
      <c r="CA30" s="99">
        <f>CA19/'Macro Controls'!$C$21</f>
        <v>-0.02980001922838176</v>
      </c>
      <c r="CB30" s="99">
        <f>CB19/'Macro Controls'!$C$21</f>
        <v>-0.029664139150844076</v>
      </c>
      <c r="CC30" s="99">
        <f>CC19/'Macro Controls'!$C$21</f>
        <v>-0.027603374375461207</v>
      </c>
      <c r="CD30" s="99">
        <f>CD19/'Macro Controls'!$C$21</f>
        <v>-0.03002194213497091</v>
      </c>
      <c r="CE30" s="99">
        <f>CE19/'Macro Controls'!$C$21</f>
        <v>-0.029723395215598553</v>
      </c>
      <c r="CF30" s="99">
        <f>CF19/'Macro Controls'!$C$21</f>
        <v>-0.03165781227590941</v>
      </c>
      <c r="CG30" s="99">
        <f>CG19/'Macro Controls'!$C$21</f>
        <v>-0.03549524114403593</v>
      </c>
      <c r="CH30" s="99">
        <f>CH19/'Macro Controls'!$C$21</f>
        <v>-0.03947165801239952</v>
      </c>
      <c r="CI30" s="99">
        <f>CI19/'Macro Controls'!$C$21</f>
        <v>-0.04032316069953288</v>
      </c>
      <c r="CJ30" s="99">
        <f>CJ19/'Macro Controls'!$C$21</f>
        <v>-0.0401363194122792</v>
      </c>
      <c r="CK30" s="99">
        <f>CK19/'Macro Controls'!$C$21</f>
        <v>-0.027013059627120063</v>
      </c>
      <c r="CL30" s="99">
        <f>CL19/'Macro Controls'!$C$21</f>
        <v>-0.027449618690309124</v>
      </c>
      <c r="CM30" s="99">
        <f>CM19/'Macro Controls'!$C$21</f>
        <v>-0.029230252836381115</v>
      </c>
      <c r="CN30" s="99">
        <f>CN19/'Macro Controls'!$C$21</f>
        <v>-0.03278470746740155</v>
      </c>
      <c r="CO30" s="99">
        <f>CO19/'Macro Controls'!$C$21</f>
        <v>-0.03519090851437854</v>
      </c>
      <c r="CP30" s="99">
        <f>CP19/'Macro Controls'!$C$21</f>
        <v>-0.03956903769997197</v>
      </c>
      <c r="CQ30" s="99">
        <f>CQ19/'Macro Controls'!$C$21</f>
        <v>-0.042815149152660194</v>
      </c>
      <c r="CR30" s="99">
        <f>CR19/'Macro Controls'!$C$21</f>
        <v>-0.046048762707955763</v>
      </c>
      <c r="CS30" s="99">
        <f>CS19/'Macro Controls'!$C$21</f>
        <v>-0.05057329061975379</v>
      </c>
      <c r="CT30" s="99">
        <f>CT19/'Macro Controls'!$C$21</f>
        <v>-0.07348534449051425</v>
      </c>
    </row>
    <row r="31" spans="1:5" ht="7.5" customHeight="1">
      <c r="A31" s="15"/>
      <c r="B31" s="15"/>
      <c r="C31" s="15"/>
      <c r="D31" s="15"/>
      <c r="E31" s="15"/>
    </row>
    <row r="32" spans="1:99" ht="6.75" customHeight="1">
      <c r="A32" s="16"/>
      <c r="B32" s="16"/>
      <c r="C32" s="16"/>
      <c r="D32" s="16"/>
      <c r="E32" s="16"/>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row>
  </sheetData>
  <mergeCells count="9">
    <mergeCell ref="F25:F26"/>
    <mergeCell ref="G25:CT25"/>
    <mergeCell ref="CU25:CU26"/>
    <mergeCell ref="F3:F4"/>
    <mergeCell ref="G3:CT3"/>
    <mergeCell ref="CU3:CU4"/>
    <mergeCell ref="F14:F15"/>
    <mergeCell ref="G14:CT14"/>
    <mergeCell ref="CU14:CU15"/>
  </mergeCells>
  <printOptions/>
  <pageMargins left="0.7479166666666667" right="0.7479166666666667" top="0.9840277777777777" bottom="0.9840277777777777"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CS14"/>
  <sheetViews>
    <sheetView workbookViewId="0" topLeftCell="A1">
      <selection activeCell="D8" sqref="D8"/>
    </sheetView>
  </sheetViews>
  <sheetFormatPr defaultColWidth="9.140625" defaultRowHeight="12.75"/>
  <cols>
    <col min="1" max="1" width="29.7109375" style="0" customWidth="1"/>
    <col min="2" max="2" width="5.421875" style="0" customWidth="1"/>
  </cols>
  <sheetData>
    <row r="1" spans="1:96" ht="12.75">
      <c r="A1" s="86" t="s">
        <v>246</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row>
    <row r="2" spans="1:96" ht="6"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row>
    <row r="3" spans="1:96" ht="12.75">
      <c r="A3" s="88"/>
      <c r="B3" s="68"/>
      <c r="C3" s="149" t="s">
        <v>39</v>
      </c>
      <c r="D3" s="151" t="s">
        <v>164</v>
      </c>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49" t="s">
        <v>232</v>
      </c>
    </row>
    <row r="4" spans="1:96" ht="12.75">
      <c r="A4" s="92" t="s">
        <v>210</v>
      </c>
      <c r="B4" s="16" t="s">
        <v>247</v>
      </c>
      <c r="C4" s="149"/>
      <c r="D4" s="50" t="s">
        <v>39</v>
      </c>
      <c r="E4" s="41">
        <v>0</v>
      </c>
      <c r="F4" s="41">
        <v>1</v>
      </c>
      <c r="G4" s="41">
        <v>2</v>
      </c>
      <c r="H4" s="41">
        <v>3</v>
      </c>
      <c r="I4" s="41">
        <v>4</v>
      </c>
      <c r="J4" s="41">
        <v>5</v>
      </c>
      <c r="K4" s="41">
        <v>6</v>
      </c>
      <c r="L4" s="41">
        <v>7</v>
      </c>
      <c r="M4" s="41">
        <v>8</v>
      </c>
      <c r="N4" s="41">
        <v>9</v>
      </c>
      <c r="O4" s="41">
        <v>10</v>
      </c>
      <c r="P4" s="41">
        <v>11</v>
      </c>
      <c r="Q4" s="41">
        <v>12</v>
      </c>
      <c r="R4" s="41">
        <v>13</v>
      </c>
      <c r="S4" s="41">
        <v>14</v>
      </c>
      <c r="T4" s="41">
        <v>15</v>
      </c>
      <c r="U4" s="41">
        <v>16</v>
      </c>
      <c r="V4" s="41">
        <v>17</v>
      </c>
      <c r="W4" s="41">
        <v>18</v>
      </c>
      <c r="X4" s="41">
        <v>19</v>
      </c>
      <c r="Y4" s="41">
        <v>20</v>
      </c>
      <c r="Z4" s="41">
        <v>21</v>
      </c>
      <c r="AA4" s="41">
        <v>22</v>
      </c>
      <c r="AB4" s="41">
        <v>23</v>
      </c>
      <c r="AC4" s="41">
        <v>24</v>
      </c>
      <c r="AD4" s="41">
        <v>25</v>
      </c>
      <c r="AE4" s="41">
        <v>26</v>
      </c>
      <c r="AF4" s="41">
        <v>27</v>
      </c>
      <c r="AG4" s="41">
        <v>28</v>
      </c>
      <c r="AH4" s="41">
        <v>29</v>
      </c>
      <c r="AI4" s="41">
        <v>30</v>
      </c>
      <c r="AJ4" s="41">
        <v>31</v>
      </c>
      <c r="AK4" s="41">
        <v>32</v>
      </c>
      <c r="AL4" s="41">
        <v>33</v>
      </c>
      <c r="AM4" s="41">
        <v>34</v>
      </c>
      <c r="AN4" s="41">
        <v>35</v>
      </c>
      <c r="AO4" s="41">
        <v>36</v>
      </c>
      <c r="AP4" s="41">
        <v>37</v>
      </c>
      <c r="AQ4" s="41">
        <v>38</v>
      </c>
      <c r="AR4" s="41">
        <v>39</v>
      </c>
      <c r="AS4" s="41">
        <v>40</v>
      </c>
      <c r="AT4" s="41">
        <v>41</v>
      </c>
      <c r="AU4" s="41">
        <v>42</v>
      </c>
      <c r="AV4" s="41">
        <v>43</v>
      </c>
      <c r="AW4" s="41">
        <v>44</v>
      </c>
      <c r="AX4" s="41">
        <v>45</v>
      </c>
      <c r="AY4" s="41">
        <v>46</v>
      </c>
      <c r="AZ4" s="41">
        <v>47</v>
      </c>
      <c r="BA4" s="41">
        <v>48</v>
      </c>
      <c r="BB4" s="41">
        <v>49</v>
      </c>
      <c r="BC4" s="41">
        <v>50</v>
      </c>
      <c r="BD4" s="41">
        <v>51</v>
      </c>
      <c r="BE4" s="41">
        <v>52</v>
      </c>
      <c r="BF4" s="41">
        <v>53</v>
      </c>
      <c r="BG4" s="41">
        <v>54</v>
      </c>
      <c r="BH4" s="41">
        <v>55</v>
      </c>
      <c r="BI4" s="41">
        <v>56</v>
      </c>
      <c r="BJ4" s="41">
        <v>57</v>
      </c>
      <c r="BK4" s="41">
        <v>58</v>
      </c>
      <c r="BL4" s="41">
        <v>59</v>
      </c>
      <c r="BM4" s="41">
        <v>60</v>
      </c>
      <c r="BN4" s="41">
        <v>61</v>
      </c>
      <c r="BO4" s="41">
        <v>62</v>
      </c>
      <c r="BP4" s="41">
        <v>63</v>
      </c>
      <c r="BQ4" s="41">
        <v>64</v>
      </c>
      <c r="BR4" s="41">
        <v>65</v>
      </c>
      <c r="BS4" s="41">
        <v>66</v>
      </c>
      <c r="BT4" s="41">
        <v>67</v>
      </c>
      <c r="BU4" s="41">
        <v>68</v>
      </c>
      <c r="BV4" s="41">
        <v>69</v>
      </c>
      <c r="BW4" s="41">
        <v>70</v>
      </c>
      <c r="BX4" s="41">
        <v>71</v>
      </c>
      <c r="BY4" s="41">
        <v>72</v>
      </c>
      <c r="BZ4" s="41">
        <v>73</v>
      </c>
      <c r="CA4" s="41">
        <v>74</v>
      </c>
      <c r="CB4" s="41">
        <v>75</v>
      </c>
      <c r="CC4" s="41">
        <v>76</v>
      </c>
      <c r="CD4" s="41">
        <v>77</v>
      </c>
      <c r="CE4" s="41">
        <v>78</v>
      </c>
      <c r="CF4" s="41">
        <v>79</v>
      </c>
      <c r="CG4" s="41">
        <v>80</v>
      </c>
      <c r="CH4" s="41">
        <v>81</v>
      </c>
      <c r="CI4" s="41">
        <v>82</v>
      </c>
      <c r="CJ4" s="41">
        <v>83</v>
      </c>
      <c r="CK4" s="41">
        <v>84</v>
      </c>
      <c r="CL4" s="41">
        <v>85</v>
      </c>
      <c r="CM4" s="41">
        <v>86</v>
      </c>
      <c r="CN4" s="41">
        <v>87</v>
      </c>
      <c r="CO4" s="41">
        <v>88</v>
      </c>
      <c r="CP4" s="41">
        <v>89</v>
      </c>
      <c r="CQ4" s="41" t="s">
        <v>165</v>
      </c>
      <c r="CR4" s="149"/>
    </row>
    <row r="5" spans="1:96" s="7" customFormat="1" ht="12.75">
      <c r="A5" s="67"/>
      <c r="B5" s="67"/>
      <c r="C5" s="100" t="s">
        <v>248</v>
      </c>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row>
    <row r="6" spans="1:97" ht="12.75">
      <c r="A6" t="s">
        <v>249</v>
      </c>
      <c r="B6" s="101">
        <v>1</v>
      </c>
      <c r="C6" s="97">
        <f>-'Macro Controls'!$C$12</f>
        <v>-226.7</v>
      </c>
      <c r="D6" s="97">
        <f aca="true" t="shared" si="0" ref="D6:AI6">$C$6*D14</f>
        <v>-225.71593425352387</v>
      </c>
      <c r="E6" s="97">
        <f t="shared" si="0"/>
        <v>-0.17641508197049408</v>
      </c>
      <c r="F6" s="97">
        <f t="shared" si="0"/>
        <v>-0.1845744414516335</v>
      </c>
      <c r="G6" s="97">
        <f t="shared" si="0"/>
        <v>-0.19759560993641342</v>
      </c>
      <c r="H6" s="97">
        <f t="shared" si="0"/>
        <v>-0.20078893592841576</v>
      </c>
      <c r="I6" s="97">
        <f t="shared" si="0"/>
        <v>-0.21029559264600006</v>
      </c>
      <c r="J6" s="97">
        <f t="shared" si="0"/>
        <v>-0.2237065654618531</v>
      </c>
      <c r="K6" s="97">
        <f t="shared" si="0"/>
        <v>-0.23903291533356824</v>
      </c>
      <c r="L6" s="97">
        <f t="shared" si="0"/>
        <v>-0.2585868349984149</v>
      </c>
      <c r="M6" s="97">
        <f t="shared" si="0"/>
        <v>-0.278746848834539</v>
      </c>
      <c r="N6" s="97">
        <f t="shared" si="0"/>
        <v>-0.2984365649318071</v>
      </c>
      <c r="O6" s="97">
        <f t="shared" si="0"/>
        <v>-0.3239334572517048</v>
      </c>
      <c r="P6" s="97">
        <f t="shared" si="0"/>
        <v>-0.3499195475632277</v>
      </c>
      <c r="Q6" s="97">
        <f t="shared" si="0"/>
        <v>-0.3794223120643343</v>
      </c>
      <c r="R6" s="97">
        <f t="shared" si="0"/>
        <v>-0.40998705112878975</v>
      </c>
      <c r="S6" s="97">
        <f t="shared" si="0"/>
        <v>-0.4162541458343733</v>
      </c>
      <c r="T6" s="97">
        <f t="shared" si="0"/>
        <v>-0.4919088924549614</v>
      </c>
      <c r="U6" s="97">
        <f t="shared" si="0"/>
        <v>-0.5307411985564588</v>
      </c>
      <c r="V6" s="97">
        <f t="shared" si="0"/>
        <v>-0.6029074953645462</v>
      </c>
      <c r="W6" s="97">
        <f t="shared" si="0"/>
        <v>-0.7218204729054714</v>
      </c>
      <c r="X6" s="97">
        <f t="shared" si="0"/>
        <v>-0.8770724007546291</v>
      </c>
      <c r="Y6" s="97">
        <f t="shared" si="0"/>
        <v>-1.1170618316605143</v>
      </c>
      <c r="Z6" s="97">
        <f t="shared" si="0"/>
        <v>-1.3852122916477596</v>
      </c>
      <c r="AA6" s="97">
        <f t="shared" si="0"/>
        <v>-1.6871268794862433</v>
      </c>
      <c r="AB6" s="97">
        <f t="shared" si="0"/>
        <v>-1.992768341789735</v>
      </c>
      <c r="AC6" s="97">
        <f t="shared" si="0"/>
        <v>-2.227575470760705</v>
      </c>
      <c r="AD6" s="97">
        <f t="shared" si="0"/>
        <v>-2.476776948413545</v>
      </c>
      <c r="AE6" s="97">
        <f t="shared" si="0"/>
        <v>-2.749524048461632</v>
      </c>
      <c r="AF6" s="97">
        <f t="shared" si="0"/>
        <v>-2.9356499383788615</v>
      </c>
      <c r="AG6" s="97">
        <f t="shared" si="0"/>
        <v>-3.237238592515677</v>
      </c>
      <c r="AH6" s="97">
        <f t="shared" si="0"/>
        <v>-3.331088019757716</v>
      </c>
      <c r="AI6" s="97">
        <f t="shared" si="0"/>
        <v>-3.602183715723628</v>
      </c>
      <c r="AJ6" s="97">
        <f aca="true" t="shared" si="1" ref="AJ6:BO6">$C$6*AJ14</f>
        <v>-3.9700407805560998</v>
      </c>
      <c r="AK6" s="97">
        <f t="shared" si="1"/>
        <v>-4.388990733534888</v>
      </c>
      <c r="AL6" s="97">
        <f t="shared" si="1"/>
        <v>-4.6659875974794565</v>
      </c>
      <c r="AM6" s="97">
        <f t="shared" si="1"/>
        <v>-4.577814177016591</v>
      </c>
      <c r="AN6" s="97">
        <f t="shared" si="1"/>
        <v>-4.621508908532465</v>
      </c>
      <c r="AO6" s="97">
        <f t="shared" si="1"/>
        <v>-4.74142692055492</v>
      </c>
      <c r="AP6" s="97">
        <f t="shared" si="1"/>
        <v>-4.962779272515238</v>
      </c>
      <c r="AQ6" s="97">
        <f t="shared" si="1"/>
        <v>-5.387876187616388</v>
      </c>
      <c r="AR6" s="97">
        <f t="shared" si="1"/>
        <v>-5.529604514022813</v>
      </c>
      <c r="AS6" s="97">
        <f t="shared" si="1"/>
        <v>-5.599751854900499</v>
      </c>
      <c r="AT6" s="97">
        <f t="shared" si="1"/>
        <v>-5.706713362655472</v>
      </c>
      <c r="AU6" s="97">
        <f t="shared" si="1"/>
        <v>-5.877220916978427</v>
      </c>
      <c r="AV6" s="97">
        <f t="shared" si="1"/>
        <v>-6.0970733375240895</v>
      </c>
      <c r="AW6" s="97">
        <f t="shared" si="1"/>
        <v>-5.9597737823574</v>
      </c>
      <c r="AX6" s="97">
        <f t="shared" si="1"/>
        <v>-6.055467261345798</v>
      </c>
      <c r="AY6" s="97">
        <f t="shared" si="1"/>
        <v>-6.072178569492542</v>
      </c>
      <c r="AZ6" s="97">
        <f t="shared" si="1"/>
        <v>-5.920481354134682</v>
      </c>
      <c r="BA6" s="97">
        <f t="shared" si="1"/>
        <v>-5.998367727132922</v>
      </c>
      <c r="BB6" s="97">
        <f t="shared" si="1"/>
        <v>-5.802560304275502</v>
      </c>
      <c r="BC6" s="97">
        <f t="shared" si="1"/>
        <v>-5.663127008878459</v>
      </c>
      <c r="BD6" s="97">
        <f t="shared" si="1"/>
        <v>-5.529031887842101</v>
      </c>
      <c r="BE6" s="97">
        <f t="shared" si="1"/>
        <v>-5.422133708842248</v>
      </c>
      <c r="BF6" s="97">
        <f t="shared" si="1"/>
        <v>-5.466515530912682</v>
      </c>
      <c r="BG6" s="97">
        <f t="shared" si="1"/>
        <v>-5.279774367883549</v>
      </c>
      <c r="BH6" s="97">
        <f t="shared" si="1"/>
        <v>-5.235531487444941</v>
      </c>
      <c r="BI6" s="97">
        <f t="shared" si="1"/>
        <v>-5.435254661315666</v>
      </c>
      <c r="BJ6" s="97">
        <f t="shared" si="1"/>
        <v>-3.9768421916683505</v>
      </c>
      <c r="BK6" s="97">
        <f t="shared" si="1"/>
        <v>-3.840801487673573</v>
      </c>
      <c r="BL6" s="97">
        <f t="shared" si="1"/>
        <v>-3.643018342248672</v>
      </c>
      <c r="BM6" s="97">
        <f t="shared" si="1"/>
        <v>-3.6011254131401333</v>
      </c>
      <c r="BN6" s="97">
        <f t="shared" si="1"/>
        <v>-3.0060811111027874</v>
      </c>
      <c r="BO6" s="97">
        <f t="shared" si="1"/>
        <v>-2.646603376767882</v>
      </c>
      <c r="BP6" s="97">
        <f aca="true" t="shared" si="2" ref="BP6:CR6">$C$6*BP14</f>
        <v>-2.418535532857935</v>
      </c>
      <c r="BQ6" s="97">
        <f t="shared" si="2"/>
        <v>-2.1794675033437447</v>
      </c>
      <c r="BR6" s="97">
        <f t="shared" si="2"/>
        <v>-2.035693824540234</v>
      </c>
      <c r="BS6" s="97">
        <f t="shared" si="2"/>
        <v>-1.8360730210762755</v>
      </c>
      <c r="BT6" s="97">
        <f t="shared" si="2"/>
        <v>-1.733965061745516</v>
      </c>
      <c r="BU6" s="97">
        <f t="shared" si="2"/>
        <v>-1.6672581737065846</v>
      </c>
      <c r="BV6" s="97">
        <f t="shared" si="2"/>
        <v>-1.4770628201196512</v>
      </c>
      <c r="BW6" s="97">
        <f t="shared" si="2"/>
        <v>-1.4315959312778122</v>
      </c>
      <c r="BX6" s="97">
        <f t="shared" si="2"/>
        <v>-1.372793238510829</v>
      </c>
      <c r="BY6" s="97">
        <f t="shared" si="2"/>
        <v>-1.3194329460296867</v>
      </c>
      <c r="BZ6" s="97">
        <f t="shared" si="2"/>
        <v>-1.3039404306167557</v>
      </c>
      <c r="CA6" s="97">
        <f t="shared" si="2"/>
        <v>-1.1950294587509311</v>
      </c>
      <c r="CB6" s="97">
        <f t="shared" si="2"/>
        <v>-1.155395612876059</v>
      </c>
      <c r="CC6" s="97">
        <f t="shared" si="2"/>
        <v>-1.0870244248682146</v>
      </c>
      <c r="CD6" s="97">
        <f t="shared" si="2"/>
        <v>-1.0001267008093027</v>
      </c>
      <c r="CE6" s="97">
        <f t="shared" si="2"/>
        <v>-0.9364171075549891</v>
      </c>
      <c r="CF6" s="97">
        <f t="shared" si="2"/>
        <v>-0.8391035426627703</v>
      </c>
      <c r="CG6" s="97">
        <f t="shared" si="2"/>
        <v>-0.7423721736529781</v>
      </c>
      <c r="CH6" s="97">
        <f t="shared" si="2"/>
        <v>-0.7001502388104833</v>
      </c>
      <c r="CI6" s="97">
        <f t="shared" si="2"/>
        <v>-0.6452431360107829</v>
      </c>
      <c r="CJ6" s="97">
        <f t="shared" si="2"/>
        <v>-0.5896708932044419</v>
      </c>
      <c r="CK6" s="97">
        <f t="shared" si="2"/>
        <v>-0.49492500448370663</v>
      </c>
      <c r="CL6" s="97">
        <f t="shared" si="2"/>
        <v>-0.45997444186565084</v>
      </c>
      <c r="CM6" s="97">
        <f t="shared" si="2"/>
        <v>-0.3930620591923585</v>
      </c>
      <c r="CN6" s="97">
        <f t="shared" si="2"/>
        <v>-0.346811721404324</v>
      </c>
      <c r="CO6" s="97">
        <f t="shared" si="2"/>
        <v>-0.3078229341021533</v>
      </c>
      <c r="CP6" s="97">
        <f t="shared" si="2"/>
        <v>-0.2619288586395754</v>
      </c>
      <c r="CQ6" s="97">
        <f t="shared" si="2"/>
        <v>-0.9892468784952528</v>
      </c>
      <c r="CR6" s="97">
        <f t="shared" si="2"/>
        <v>-0.9840657464761254</v>
      </c>
      <c r="CS6" t="s">
        <v>250</v>
      </c>
    </row>
    <row r="7" spans="2:97" ht="12.75">
      <c r="B7" s="101"/>
      <c r="C7" s="102" t="s">
        <v>251</v>
      </c>
      <c r="CS7" t="s">
        <v>250</v>
      </c>
    </row>
    <row r="8" spans="1:97" ht="12.75">
      <c r="A8" t="s">
        <v>249</v>
      </c>
      <c r="B8" s="101">
        <v>1</v>
      </c>
      <c r="C8" s="96"/>
      <c r="D8" s="96"/>
      <c r="E8" s="93">
        <f>E6/'Age Profiles'!C$4*'Macro Controls'!$D$12/'Macro Controls'!$D$20</f>
        <v>-43.75918876072718</v>
      </c>
      <c r="F8" s="93">
        <f>F6/'Age Profiles'!D$4*'Macro Controls'!$D$12/'Macro Controls'!$D$20</f>
        <v>-46.2641052249668</v>
      </c>
      <c r="G8" s="93">
        <f>G6/'Age Profiles'!E$4*'Macro Controls'!$D$12/'Macro Controls'!$D$20</f>
        <v>-48.91241955916787</v>
      </c>
      <c r="H8" s="93">
        <f>H6/'Age Profiles'!F$4*'Macro Controls'!$D$12/'Macro Controls'!$D$20</f>
        <v>-51.72774146462387</v>
      </c>
      <c r="I8" s="93">
        <f>I6/'Age Profiles'!G$4*'Macro Controls'!$D$12/'Macro Controls'!$D$20</f>
        <v>-54.82654261112777</v>
      </c>
      <c r="J8" s="93">
        <f>J6/'Age Profiles'!H$4*'Macro Controls'!$D$12/'Macro Controls'!$D$20</f>
        <v>-58.16352322334842</v>
      </c>
      <c r="K8" s="93">
        <f>K6/'Age Profiles'!I$4*'Macro Controls'!$D$12/'Macro Controls'!$D$20</f>
        <v>-61.70526121960002</v>
      </c>
      <c r="L8" s="93">
        <f>L6/'Age Profiles'!J$4*'Macro Controls'!$D$12/'Macro Controls'!$D$20</f>
        <v>-65.32971458314184</v>
      </c>
      <c r="M8" s="93">
        <f>M6/'Age Profiles'!K$4*'Macro Controls'!$D$12/'Macro Controls'!$D$20</f>
        <v>-69.2732031407866</v>
      </c>
      <c r="N8" s="93">
        <f>N6/'Age Profiles'!L$4*'Macro Controls'!$D$12/'Macro Controls'!$D$20</f>
        <v>-73.52485186133963</v>
      </c>
      <c r="O8" s="93">
        <f>O6/'Age Profiles'!M$4*'Macro Controls'!$D$12/'Macro Controls'!$D$20</f>
        <v>-78.1714210409516</v>
      </c>
      <c r="P8" s="93">
        <f>P6/'Age Profiles'!N$4*'Macro Controls'!$D$12/'Macro Controls'!$D$20</f>
        <v>-83.006027993987</v>
      </c>
      <c r="Q8" s="93">
        <f>Q6/'Age Profiles'!O$4*'Macro Controls'!$D$12/'Macro Controls'!$D$20</f>
        <v>-88.57511518624527</v>
      </c>
      <c r="R8" s="93">
        <f>R6/'Age Profiles'!P$4*'Macro Controls'!$D$12/'Macro Controls'!$D$20</f>
        <v>-94.02154333871637</v>
      </c>
      <c r="S8" s="93">
        <f>S6/'Age Profiles'!Q$4*'Macro Controls'!$D$12/'Macro Controls'!$D$20</f>
        <v>-99.2124211127586</v>
      </c>
      <c r="T8" s="93">
        <f>T6/'Age Profiles'!R$4*'Macro Controls'!$D$12/'Macro Controls'!$D$20</f>
        <v>-119.16120469460047</v>
      </c>
      <c r="U8" s="93">
        <f>U6/'Age Profiles'!S$4*'Macro Controls'!$D$12/'Macro Controls'!$D$20</f>
        <v>-130.06905808747865</v>
      </c>
      <c r="V8" s="93">
        <f>V6/'Age Profiles'!T$4*'Macro Controls'!$D$12/'Macro Controls'!$D$20</f>
        <v>-147.05107488500482</v>
      </c>
      <c r="W8" s="93">
        <f>W6/'Age Profiles'!U$4*'Macro Controls'!$D$12/'Macro Controls'!$D$20</f>
        <v>-175.0335842300308</v>
      </c>
      <c r="X8" s="93">
        <f>X6/'Age Profiles'!V$4*'Macro Controls'!$D$12/'Macro Controls'!$D$20</f>
        <v>-216.29203000184685</v>
      </c>
      <c r="Y8" s="93">
        <f>Y6/'Age Profiles'!W$4*'Macro Controls'!$D$12/'Macro Controls'!$D$20</f>
        <v>-270.2336415875782</v>
      </c>
      <c r="Z8" s="93">
        <f>Z6/'Age Profiles'!X$4*'Macro Controls'!$D$12/'Macro Controls'!$D$20</f>
        <v>-331.67345435071155</v>
      </c>
      <c r="AA8" s="93">
        <f>AA6/'Age Profiles'!Y$4*'Macro Controls'!$D$12/'Macro Controls'!$D$20</f>
        <v>-399.3028652467772</v>
      </c>
      <c r="AB8" s="93">
        <f>AB6/'Age Profiles'!Z$4*'Macro Controls'!$D$12/'Macro Controls'!$D$20</f>
        <v>-472.50965029740627</v>
      </c>
      <c r="AC8" s="93">
        <f>AC6/'Age Profiles'!AA$4*'Macro Controls'!$D$12/'Macro Controls'!$D$20</f>
        <v>-554.7377407762143</v>
      </c>
      <c r="AD8" s="93">
        <f>AD6/'Age Profiles'!AB$4*'Macro Controls'!$D$12/'Macro Controls'!$D$20</f>
        <v>-635.1781783730551</v>
      </c>
      <c r="AE8" s="93">
        <f>AE6/'Age Profiles'!AC$4*'Macro Controls'!$D$12/'Macro Controls'!$D$20</f>
        <v>-714.2960442092341</v>
      </c>
      <c r="AF8" s="93">
        <f>AF6/'Age Profiles'!AD$4*'Macro Controls'!$D$12/'Macro Controls'!$D$20</f>
        <v>-782.1377281728276</v>
      </c>
      <c r="AG8" s="93">
        <f>AG6/'Age Profiles'!AE$4*'Macro Controls'!$D$12/'Macro Controls'!$D$20</f>
        <v>-836.7932868419564</v>
      </c>
      <c r="AH8" s="93">
        <f>AH6/'Age Profiles'!AF$4*'Macro Controls'!$D$12/'Macro Controls'!$D$20</f>
        <v>-885.4769193973377</v>
      </c>
      <c r="AI8" s="93">
        <f>AI6/'Age Profiles'!AG$4*'Macro Controls'!$D$12/'Macro Controls'!$D$20</f>
        <v>-932.7940172999938</v>
      </c>
      <c r="AJ8" s="93">
        <f>AJ6/'Age Profiles'!AH$4*'Macro Controls'!$D$12/'Macro Controls'!$D$20</f>
        <v>-978.8727842273653</v>
      </c>
      <c r="AK8" s="93">
        <f>AK6/'Age Profiles'!AI$4*'Macro Controls'!$D$12/'Macro Controls'!$D$20</f>
        <v>-1022.8022542094</v>
      </c>
      <c r="AL8" s="93">
        <f>AL6/'Age Profiles'!AJ$4*'Macro Controls'!$D$12/'Macro Controls'!$D$20</f>
        <v>-1065.369131630395</v>
      </c>
      <c r="AM8" s="93">
        <f>AM6/'Age Profiles'!AK$4*'Macro Controls'!$D$12/'Macro Controls'!$D$20</f>
        <v>-1106.258049155469</v>
      </c>
      <c r="AN8" s="93">
        <f>AN6/'Age Profiles'!AL$4*'Macro Controls'!$D$12/'Macro Controls'!$D$20</f>
        <v>-1136.698709759668</v>
      </c>
      <c r="AO8" s="93">
        <f>AO6/'Age Profiles'!AM$4*'Macro Controls'!$D$12/'Macro Controls'!$D$20</f>
        <v>-1161.869822151395</v>
      </c>
      <c r="AP8" s="93">
        <f>AP6/'Age Profiles'!AN$4*'Macro Controls'!$D$12/'Macro Controls'!$D$20</f>
        <v>-1180.9409761472243</v>
      </c>
      <c r="AQ8" s="93">
        <f>AQ6/'Age Profiles'!AO$4*'Macro Controls'!$D$12/'Macro Controls'!$D$20</f>
        <v>-1198.610973641607</v>
      </c>
      <c r="AR8" s="93">
        <f>AR6/'Age Profiles'!AP$4*'Macro Controls'!$D$12/'Macro Controls'!$D$20</f>
        <v>-1210.2812789851498</v>
      </c>
      <c r="AS8" s="93">
        <f>AS6/'Age Profiles'!AQ$4*'Macro Controls'!$D$12/'Macro Controls'!$D$20</f>
        <v>-1228.468890257437</v>
      </c>
      <c r="AT8" s="93">
        <f>AT6/'Age Profiles'!AR$4*'Macro Controls'!$D$12/'Macro Controls'!$D$20</f>
        <v>-1247.114983932338</v>
      </c>
      <c r="AU8" s="93">
        <f>AU6/'Age Profiles'!AS$4*'Macro Controls'!$D$12/'Macro Controls'!$D$20</f>
        <v>-1270.5730003935507</v>
      </c>
      <c r="AV8" s="93">
        <f>AV6/'Age Profiles'!AT$4*'Macro Controls'!$D$12/'Macro Controls'!$D$20</f>
        <v>-1294.3626667422616</v>
      </c>
      <c r="AW8" s="93">
        <f>AW6/'Age Profiles'!AU$4*'Macro Controls'!$D$12/'Macro Controls'!$D$20</f>
        <v>-1318.253456312484</v>
      </c>
      <c r="AX8" s="93">
        <f>AX6/'Age Profiles'!AV$4*'Macro Controls'!$D$12/'Macro Controls'!$D$20</f>
        <v>-1338.1130286455182</v>
      </c>
      <c r="AY8" s="93">
        <f>AY6/'Age Profiles'!AW$4*'Macro Controls'!$D$12/'Macro Controls'!$D$20</f>
        <v>-1357.0093594448363</v>
      </c>
      <c r="AZ8" s="93">
        <f>AZ6/'Age Profiles'!AX$4*'Macro Controls'!$D$12/'Macro Controls'!$D$20</f>
        <v>-1375.8002821403763</v>
      </c>
      <c r="BA8" s="93">
        <f>BA6/'Age Profiles'!AY$4*'Macro Controls'!$D$12/'Macro Controls'!$D$20</f>
        <v>-1387.3703212388614</v>
      </c>
      <c r="BB8" s="93">
        <f>BB6/'Age Profiles'!AZ$4*'Macro Controls'!$D$12/'Macro Controls'!$D$20</f>
        <v>-1402.1180290268646</v>
      </c>
      <c r="BC8" s="93">
        <f>BC6/'Age Profiles'!BA$4*'Macro Controls'!$D$12/'Macro Controls'!$D$20</f>
        <v>-1414.1551202924982</v>
      </c>
      <c r="BD8" s="93">
        <f>BD6/'Age Profiles'!BB$4*'Macro Controls'!$D$12/'Macro Controls'!$D$20</f>
        <v>-1426.9412089784773</v>
      </c>
      <c r="BE8" s="93">
        <f>BE6/'Age Profiles'!BC$4*'Macro Controls'!$D$12/'Macro Controls'!$D$20</f>
        <v>-1435.8391954949996</v>
      </c>
      <c r="BF8" s="93">
        <f>BF6/'Age Profiles'!BD$4*'Macro Controls'!$D$12/'Macro Controls'!$D$20</f>
        <v>-1452.1380306638089</v>
      </c>
      <c r="BG8" s="93">
        <f>BG6/'Age Profiles'!BE$4*'Macro Controls'!$D$12/'Macro Controls'!$D$20</f>
        <v>-1457.980039147208</v>
      </c>
      <c r="BH8" s="93">
        <f>BH6/'Age Profiles'!BF$4*'Macro Controls'!$D$12/'Macro Controls'!$D$20</f>
        <v>-1458.3665355277292</v>
      </c>
      <c r="BI8" s="93">
        <f>BI6/'Age Profiles'!BG$4*'Macro Controls'!$D$12/'Macro Controls'!$D$20</f>
        <v>-1444.26927286792</v>
      </c>
      <c r="BJ8" s="93">
        <f>BJ6/'Age Profiles'!BH$4*'Macro Controls'!$D$12/'Macro Controls'!$D$20</f>
        <v>-1414.547615508194</v>
      </c>
      <c r="BK8" s="93">
        <f>BK6/'Age Profiles'!BI$4*'Macro Controls'!$D$12/'Macro Controls'!$D$20</f>
        <v>-1371.1306174453432</v>
      </c>
      <c r="BL8" s="93">
        <f>BL6/'Age Profiles'!BJ$4*'Macro Controls'!$D$12/'Macro Controls'!$D$20</f>
        <v>-1321.3728506031646</v>
      </c>
      <c r="BM8" s="93">
        <f>BM6/'Age Profiles'!BK$4*'Macro Controls'!$D$12/'Macro Controls'!$D$20</f>
        <v>-1264.3153583302114</v>
      </c>
      <c r="BN8" s="93">
        <f>BN6/'Age Profiles'!BL$4*'Macro Controls'!$D$12/'Macro Controls'!$D$20</f>
        <v>-1196.0331884695277</v>
      </c>
      <c r="BO8" s="93">
        <f>BO6/'Age Profiles'!BM$4*'Macro Controls'!$D$12/'Macro Controls'!$D$20</f>
        <v>-1135.083309144851</v>
      </c>
      <c r="BP8" s="93">
        <f>BP6/'Age Profiles'!BN$4*'Macro Controls'!$D$12/'Macro Controls'!$D$20</f>
        <v>-1067.5895576213716</v>
      </c>
      <c r="BQ8" s="93">
        <f>BQ6/'Age Profiles'!BO$4*'Macro Controls'!$D$12/'Macro Controls'!$D$20</f>
        <v>-1012.7867703975345</v>
      </c>
      <c r="BR8" s="93">
        <f>BR6/'Age Profiles'!BP$4*'Macro Controls'!$D$12/'Macro Controls'!$D$20</f>
        <v>-965.8870200277256</v>
      </c>
      <c r="BS8" s="93">
        <f>BS6/'Age Profiles'!BQ$4*'Macro Controls'!$D$12/'Macro Controls'!$D$20</f>
        <v>-926.1738741968311</v>
      </c>
      <c r="BT8" s="93">
        <f>BT6/'Age Profiles'!BR$4*'Macro Controls'!$D$12/'Macro Controls'!$D$20</f>
        <v>-892.9154750135774</v>
      </c>
      <c r="BU8" s="93">
        <f>BU6/'Age Profiles'!BS$4*'Macro Controls'!$D$12/'Macro Controls'!$D$20</f>
        <v>-859.8533234381713</v>
      </c>
      <c r="BV8" s="93">
        <f>BV6/'Age Profiles'!BT$4*'Macro Controls'!$D$12/'Macro Controls'!$D$20</f>
        <v>-832.6054143090719</v>
      </c>
      <c r="BW8" s="93">
        <f>BW6/'Age Profiles'!BU$4*'Macro Controls'!$D$12/'Macro Controls'!$D$20</f>
        <v>-808.4321652997816</v>
      </c>
      <c r="BX8" s="93">
        <f>BX6/'Age Profiles'!BV$4*'Macro Controls'!$D$12/'Macro Controls'!$D$20</f>
        <v>-786.7433767267859</v>
      </c>
      <c r="BY8" s="93">
        <f>BY6/'Age Profiles'!BW$4*'Macro Controls'!$D$12/'Macro Controls'!$D$20</f>
        <v>-766.2804072728537</v>
      </c>
      <c r="BZ8" s="93">
        <f>BZ6/'Age Profiles'!BX$4*'Macro Controls'!$D$12/'Macro Controls'!$D$20</f>
        <v>-750.6429865308438</v>
      </c>
      <c r="CA8" s="93">
        <f>CA6/'Age Profiles'!BY$4*'Macro Controls'!$D$12/'Macro Controls'!$D$20</f>
        <v>-732.5011378011724</v>
      </c>
      <c r="CB8" s="93">
        <f>CB6/'Age Profiles'!BZ$4*'Macro Controls'!$D$12/'Macro Controls'!$D$20</f>
        <v>-716.0537029153294</v>
      </c>
      <c r="CC8" s="93">
        <f>CC6/'Age Profiles'!CA$4*'Macro Controls'!$D$12/'Macro Controls'!$D$20</f>
        <v>-697.9424482450479</v>
      </c>
      <c r="CD8" s="93">
        <f>CD6/'Age Profiles'!CB$4*'Macro Controls'!$D$12/'Macro Controls'!$D$20</f>
        <v>-674.6817934610722</v>
      </c>
      <c r="CE8" s="93">
        <f>CE6/'Age Profiles'!CC$4*'Macro Controls'!$D$12/'Macro Controls'!$D$20</f>
        <v>-645.3318067892221</v>
      </c>
      <c r="CF8" s="93">
        <f>CF6/'Age Profiles'!CD$4*'Macro Controls'!$D$12/'Macro Controls'!$D$20</f>
        <v>-615.3463720771136</v>
      </c>
      <c r="CG8" s="93">
        <f>CG6/'Age Profiles'!CE$4*'Macro Controls'!$D$12/'Macro Controls'!$D$20</f>
        <v>-587.6312393855748</v>
      </c>
      <c r="CH8" s="93">
        <f>CH6/'Age Profiles'!CF$4*'Macro Controls'!$D$12/'Macro Controls'!$D$20</f>
        <v>-584.9956083028853</v>
      </c>
      <c r="CI8" s="93">
        <f>CI6/'Age Profiles'!CG$4*'Macro Controls'!$D$12/'Macro Controls'!$D$20</f>
        <v>-584.9956083028853</v>
      </c>
      <c r="CJ8" s="93">
        <f>CJ6/'Age Profiles'!CH$4*'Macro Controls'!$D$12/'Macro Controls'!$D$20</f>
        <v>-584.9956083028852</v>
      </c>
      <c r="CK8" s="93">
        <f>CK6/'Age Profiles'!CI$4*'Macro Controls'!$D$12/'Macro Controls'!$D$20</f>
        <v>-584.9956083028853</v>
      </c>
      <c r="CL8" s="93">
        <f>CL6/'Age Profiles'!CJ$4*'Macro Controls'!$D$12/'Macro Controls'!$D$20</f>
        <v>-584.9956083028854</v>
      </c>
      <c r="CM8" s="93">
        <f>CM6/'Age Profiles'!CK$4*'Macro Controls'!$D$12/'Macro Controls'!$D$20</f>
        <v>-584.9956083028854</v>
      </c>
      <c r="CN8" s="93">
        <f>CN6/'Age Profiles'!CL$4*'Macro Controls'!$D$12/'Macro Controls'!$D$20</f>
        <v>-584.9956083028852</v>
      </c>
      <c r="CO8" s="93">
        <f>CO6/'Age Profiles'!CM$4*'Macro Controls'!$D$12/'Macro Controls'!$D$20</f>
        <v>-584.9956083028852</v>
      </c>
      <c r="CP8" s="93">
        <f>CP6/'Age Profiles'!CN$4*'Macro Controls'!$D$12/'Macro Controls'!$D$20</f>
        <v>-584.9956083028853</v>
      </c>
      <c r="CQ8" s="93">
        <f>CQ6/'Age Profiles'!CO$4*'Macro Controls'!$D$12/'Macro Controls'!$D$20</f>
        <v>-584.9956083028852</v>
      </c>
      <c r="CR8" s="101" t="s">
        <v>177</v>
      </c>
      <c r="CS8" t="s">
        <v>250</v>
      </c>
    </row>
    <row r="9" s="15" customFormat="1" ht="12.75">
      <c r="B9" s="54"/>
    </row>
    <row r="10" spans="1:97" s="15" customFormat="1" ht="12.75">
      <c r="A10" s="15" t="s">
        <v>252</v>
      </c>
      <c r="B10" s="54"/>
      <c r="CS10" s="15" t="s">
        <v>250</v>
      </c>
    </row>
    <row r="11" spans="1:97" s="15" customFormat="1" ht="38.25" customHeight="1">
      <c r="A11" s="150" t="s">
        <v>253</v>
      </c>
      <c r="B11" s="150"/>
      <c r="C11" s="150"/>
      <c r="D11" s="150"/>
      <c r="E11" s="150"/>
      <c r="F11" s="150"/>
      <c r="G11" s="150"/>
      <c r="H11" s="150"/>
      <c r="CS11" s="15" t="s">
        <v>250</v>
      </c>
    </row>
    <row r="12" ht="12.75">
      <c r="B12" s="101"/>
    </row>
    <row r="13" spans="1:2" ht="12.75">
      <c r="A13" t="s">
        <v>19</v>
      </c>
      <c r="B13" s="101"/>
    </row>
    <row r="14" spans="1:96" ht="12.75">
      <c r="A14" t="s">
        <v>254</v>
      </c>
      <c r="B14" s="101"/>
      <c r="C14" s="99">
        <f>SUM(E14:CR14)</f>
        <v>0.9999999999999998</v>
      </c>
      <c r="D14" s="99">
        <f>1-ROW1</f>
        <v>0.9956591718285129</v>
      </c>
      <c r="E14" s="99">
        <f>$D$14*'Age Profiles'!F16</f>
        <v>0.0007781873929002827</v>
      </c>
      <c r="F14" s="99">
        <f>$D$14*'Age Profiles'!G16</f>
        <v>0.0008141792741580657</v>
      </c>
      <c r="G14" s="99">
        <f>$D$14*'Age Profiles'!H16</f>
        <v>0.0008716171589608003</v>
      </c>
      <c r="H14" s="99">
        <f>$D$14*'Age Profiles'!I16</f>
        <v>0.0008857032903767789</v>
      </c>
      <c r="I14" s="99">
        <f>$D$14*'Age Profiles'!J16</f>
        <v>0.0009276382560476404</v>
      </c>
      <c r="J14" s="99">
        <f>$D$14*'Age Profiles'!K16</f>
        <v>0.0009867956129768554</v>
      </c>
      <c r="K14" s="99">
        <f>$D$14*'Age Profiles'!L16</f>
        <v>0.0010544019203068736</v>
      </c>
      <c r="L14" s="99">
        <f>$D$14*'Age Profiles'!M16</f>
        <v>0.0011406565284447063</v>
      </c>
      <c r="M14" s="99">
        <f>$D$14*'Age Profiles'!N16</f>
        <v>0.0012295846882864534</v>
      </c>
      <c r="N14" s="99">
        <f>$D$14*'Age Profiles'!O16</f>
        <v>0.0013164383102417605</v>
      </c>
      <c r="O14" s="99">
        <f>$D$14*'Age Profiles'!P16</f>
        <v>0.0014289080602192538</v>
      </c>
      <c r="P14" s="99">
        <f>$D$14*'Age Profiles'!Q16</f>
        <v>0.0015435357192908148</v>
      </c>
      <c r="Q14" s="99">
        <f>$D$14*'Age Profiles'!R16</f>
        <v>0.0016736758361902706</v>
      </c>
      <c r="R14" s="99">
        <f>$D$14*'Age Profiles'!S16</f>
        <v>0.0018085004460908238</v>
      </c>
      <c r="S14" s="99">
        <f>$D$14*'Age Profiles'!T16</f>
        <v>0.0018361453278975446</v>
      </c>
      <c r="T14" s="99">
        <f>$D$14*'Age Profiles'!U16</f>
        <v>0.0021698671921259877</v>
      </c>
      <c r="U14" s="99">
        <f>$D$14*'Age Profiles'!V16</f>
        <v>0.0023411609993668234</v>
      </c>
      <c r="V14" s="99">
        <f>$D$14*'Age Profiles'!W16</f>
        <v>0.002659494906769062</v>
      </c>
      <c r="W14" s="99">
        <f>$D$14*'Age Profiles'!X16</f>
        <v>0.0031840338460761863</v>
      </c>
      <c r="X14" s="99">
        <f>$D$14*'Age Profiles'!Y16</f>
        <v>0.0038688681109599874</v>
      </c>
      <c r="Y14" s="99">
        <f>$D$14*'Age Profiles'!Z16</f>
        <v>0.004927489332423971</v>
      </c>
      <c r="Z14" s="99">
        <f>$D$14*'Age Profiles'!AA16</f>
        <v>0.006110332120193029</v>
      </c>
      <c r="AA14" s="99">
        <f>$D$14*'Age Profiles'!AB16</f>
        <v>0.007442112392969755</v>
      </c>
      <c r="AB14" s="99">
        <f>$D$14*'Age Profiles'!AC16</f>
        <v>0.0087903323413751</v>
      </c>
      <c r="AC14" s="99">
        <f>$D$14*'Age Profiles'!AD16</f>
        <v>0.00982609382779314</v>
      </c>
      <c r="AD14" s="99">
        <f>$D$14*'Age Profiles'!AE16</f>
        <v>0.010925350456169144</v>
      </c>
      <c r="AE14" s="99">
        <f>$D$14*'Age Profiles'!AF16</f>
        <v>0.012128469556513597</v>
      </c>
      <c r="AF14" s="99">
        <f>$D$14*'Age Profiles'!AG16</f>
        <v>0.01294949244984059</v>
      </c>
      <c r="AG14" s="99">
        <f>$D$14*'Age Profiles'!AH16</f>
        <v>0.014279834991246921</v>
      </c>
      <c r="AH14" s="99">
        <f>$D$14*'Age Profiles'!AI16</f>
        <v>0.014693815702504262</v>
      </c>
      <c r="AI14" s="99">
        <f>$D$14*'Age Profiles'!AJ16</f>
        <v>0.01588965026785897</v>
      </c>
      <c r="AJ14" s="99">
        <f>$D$14*'Age Profiles'!AK16</f>
        <v>0.01751231045679797</v>
      </c>
      <c r="AK14" s="99">
        <f>$D$14*'Age Profiles'!AL16</f>
        <v>0.019360347302756452</v>
      </c>
      <c r="AL14" s="99">
        <f>$D$14*'Age Profiles'!AM16</f>
        <v>0.020582212604673387</v>
      </c>
      <c r="AM14" s="99">
        <f>$D$14*'Age Profiles'!AN16</f>
        <v>0.02019326941780587</v>
      </c>
      <c r="AN14" s="99">
        <f>$D$14*'Age Profiles'!AO16</f>
        <v>0.020386011947650926</v>
      </c>
      <c r="AO14" s="99">
        <f>$D$14*'Age Profiles'!AP16</f>
        <v>0.020914984210652493</v>
      </c>
      <c r="AP14" s="99">
        <f>$D$14*'Age Profiles'!AQ16</f>
        <v>0.021891395114756233</v>
      </c>
      <c r="AQ14" s="99">
        <f>$D$14*'Age Profiles'!AR16</f>
        <v>0.02376654692375998</v>
      </c>
      <c r="AR14" s="99">
        <f>$D$14*'Age Profiles'!AS16</f>
        <v>0.02439172701377509</v>
      </c>
      <c r="AS14" s="99">
        <f>$D$14*'Age Profiles'!AT16</f>
        <v>0.024701155072344504</v>
      </c>
      <c r="AT14" s="99">
        <f>$D$14*'Age Profiles'!AU16</f>
        <v>0.025172974691907685</v>
      </c>
      <c r="AU14" s="99">
        <f>$D$14*'Age Profiles'!AV16</f>
        <v>0.0259251032950085</v>
      </c>
      <c r="AV14" s="99">
        <f>$D$14*'Age Profiles'!AW16</f>
        <v>0.026894897827631627</v>
      </c>
      <c r="AW14" s="99">
        <f>$D$14*'Age Profiles'!AX16</f>
        <v>0.02628925356134716</v>
      </c>
      <c r="AX14" s="99">
        <f>$D$14*'Age Profiles'!AY16</f>
        <v>0.026711368598790464</v>
      </c>
      <c r="AY14" s="99">
        <f>$D$14*'Age Profiles'!AZ16</f>
        <v>0.026785084117743902</v>
      </c>
      <c r="AZ14" s="99">
        <f>$D$14*'Age Profiles'!BA16</f>
        <v>0.026115930102049767</v>
      </c>
      <c r="BA14" s="99">
        <f>$D$14*'Age Profiles'!BB16</f>
        <v>0.026459495929126255</v>
      </c>
      <c r="BB14" s="99">
        <f>$D$14*'Age Profiles'!BC16</f>
        <v>0.025595766670822685</v>
      </c>
      <c r="BC14" s="99">
        <f>$D$14*'Age Profiles'!BD16</f>
        <v>0.024980710228841903</v>
      </c>
      <c r="BD14" s="99">
        <f>$D$14*'Age Profiles'!BE16</f>
        <v>0.02438920109326026</v>
      </c>
      <c r="BE14" s="99">
        <f>$D$14*'Age Profiles'!BF16</f>
        <v>0.023917660824182833</v>
      </c>
      <c r="BF14" s="99">
        <f>$D$14*'Age Profiles'!BG16</f>
        <v>0.024113434190175042</v>
      </c>
      <c r="BG14" s="99">
        <f>$D$14*'Age Profiles'!BH16</f>
        <v>0.023289697255772162</v>
      </c>
      <c r="BH14" s="99">
        <f>$D$14*'Age Profiles'!BI16</f>
        <v>0.023094536777436885</v>
      </c>
      <c r="BI14" s="99">
        <f>$D$14*'Age Profiles'!BJ16</f>
        <v>0.023975538867735624</v>
      </c>
      <c r="BJ14" s="99">
        <f>$D$14*'Age Profiles'!BK16</f>
        <v>0.017542312270261803</v>
      </c>
      <c r="BK14" s="99">
        <f>$D$14*'Age Profiles'!BL16</f>
        <v>0.01694222094253892</v>
      </c>
      <c r="BL14" s="99">
        <f>$D$14*'Age Profiles'!BM16</f>
        <v>0.01606977654278197</v>
      </c>
      <c r="BM14" s="99">
        <f>$D$14*'Age Profiles'!BN16</f>
        <v>0.015884981972387004</v>
      </c>
      <c r="BN14" s="99">
        <f>$D$14*'Age Profiles'!BO16</f>
        <v>0.013260172523611767</v>
      </c>
      <c r="BO14" s="99">
        <f>$D$14*'Age Profiles'!BP16</f>
        <v>0.011674474533603362</v>
      </c>
      <c r="BP14" s="99">
        <f>$D$14*'Age Profiles'!BQ16</f>
        <v>0.010668440815429798</v>
      </c>
      <c r="BQ14" s="99">
        <f>$D$14*'Age Profiles'!BR16</f>
        <v>0.009613884002398522</v>
      </c>
      <c r="BR14" s="99">
        <f>$D$14*'Age Profiles'!BS16</f>
        <v>0.008979681625673728</v>
      </c>
      <c r="BS14" s="99">
        <f>$D$14*'Age Profiles'!BT16</f>
        <v>0.008099131103115463</v>
      </c>
      <c r="BT14" s="99">
        <f>$D$14*'Age Profiles'!BU16</f>
        <v>0.007648721048723053</v>
      </c>
      <c r="BU14" s="99">
        <f>$D$14*'Age Profiles'!BV16</f>
        <v>0.007354469226760409</v>
      </c>
      <c r="BV14" s="99">
        <f>$D$14*'Age Profiles'!BW16</f>
        <v>0.006515495457078303</v>
      </c>
      <c r="BW14" s="99">
        <f>$D$14*'Age Profiles'!BX16</f>
        <v>0.0063149357356762775</v>
      </c>
      <c r="BX14" s="99">
        <f>$D$14*'Age Profiles'!BY16</f>
        <v>0.006055550236042475</v>
      </c>
      <c r="BY14" s="99">
        <f>$D$14*'Age Profiles'!BZ16</f>
        <v>0.0058201717954551695</v>
      </c>
      <c r="BZ14" s="99">
        <f>$D$14*'Age Profiles'!CA16</f>
        <v>0.005751832512645592</v>
      </c>
      <c r="CA14" s="99">
        <f>$D$14*'Age Profiles'!CB16</f>
        <v>0.005271413580727531</v>
      </c>
      <c r="CB14" s="99">
        <f>$D$14*'Age Profiles'!CC16</f>
        <v>0.0050965840885578255</v>
      </c>
      <c r="CC14" s="99">
        <f>$D$14*'Age Profiles'!CD16</f>
        <v>0.004794990846352954</v>
      </c>
      <c r="CD14" s="99">
        <f>$D$14*'Age Profiles'!CE16</f>
        <v>0.004411674904319818</v>
      </c>
      <c r="CE14" s="99">
        <f>$D$14*'Age Profiles'!CF16</f>
        <v>0.004130644497375338</v>
      </c>
      <c r="CF14" s="99">
        <f>$D$14*'Age Profiles'!CG16</f>
        <v>0.0037013830730603017</v>
      </c>
      <c r="CG14" s="99">
        <f>$D$14*'Age Profiles'!CH16</f>
        <v>0.003274689782324562</v>
      </c>
      <c r="CH14" s="99">
        <f>$D$14*'Age Profiles'!CI16</f>
        <v>0.003088443929468387</v>
      </c>
      <c r="CI14" s="99">
        <f>$D$14*'Age Profiles'!CJ16</f>
        <v>0.002846242329116819</v>
      </c>
      <c r="CJ14" s="99">
        <f>$D$14*'Age Profiles'!CK16</f>
        <v>0.0026011067190315038</v>
      </c>
      <c r="CK14" s="99">
        <f>$D$14*'Age Profiles'!CL16</f>
        <v>0.0021831716121910308</v>
      </c>
      <c r="CL14" s="99">
        <f>$D$14*'Age Profiles'!CM16</f>
        <v>0.002029000625785844</v>
      </c>
      <c r="CM14" s="99">
        <f>$D$14*'Age Profiles'!CN16</f>
        <v>0.0017338423431511182</v>
      </c>
      <c r="CN14" s="99">
        <f>$D$14*'Age Profiles'!CO16</f>
        <v>0.001529826737557671</v>
      </c>
      <c r="CO14" s="99">
        <f>$D$14*'Age Profiles'!CP16</f>
        <v>0.0013578426735869136</v>
      </c>
      <c r="CP14" s="99">
        <f>$D$14*'Age Profiles'!CQ16</f>
        <v>0.0011553985824418853</v>
      </c>
      <c r="CQ14" s="99">
        <f>$D$14*'Age Profiles'!CR16</f>
        <v>0.0043636827458987774</v>
      </c>
      <c r="CR14" s="99">
        <f>ROW1</f>
        <v>0.004340828171487099</v>
      </c>
    </row>
  </sheetData>
  <mergeCells count="4">
    <mergeCell ref="C3:C4"/>
    <mergeCell ref="D3:CQ3"/>
    <mergeCell ref="CR3:CR4"/>
    <mergeCell ref="A11:H11"/>
  </mergeCells>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Preferred Customer</cp:lastModifiedBy>
  <dcterms:created xsi:type="dcterms:W3CDTF">2007-11-06T23:08:04Z</dcterms:created>
  <dcterms:modified xsi:type="dcterms:W3CDTF">2008-02-25T17:57:04Z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