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8615" windowHeight="7875" activeTab="0"/>
  </bookViews>
  <sheets>
    <sheet name="TF_Approach 1" sheetId="1" r:id="rId1"/>
    <sheet name="TF_Approach 2" sheetId="2" r:id="rId2"/>
    <sheet name="TF_Rel YL 30-49" sheetId="3" r:id="rId3"/>
    <sheet name="Graph_Approach 1" sheetId="4" r:id="rId4"/>
    <sheet name="Graph_Approach 2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<sst xmlns="http://schemas.openxmlformats.org/spreadsheetml/2006/main" count="97" uniqueCount="45">
  <si>
    <t>Method 3:</t>
  </si>
  <si>
    <t>Method 2:</t>
  </si>
  <si>
    <t>Method 1:</t>
  </si>
  <si>
    <t>Net</t>
  </si>
  <si>
    <t>Out</t>
  </si>
  <si>
    <t>In</t>
  </si>
  <si>
    <t>Total</t>
  </si>
  <si>
    <t>90+</t>
  </si>
  <si>
    <t>Per capita Net inter-hh</t>
  </si>
  <si>
    <t>Net inter-hh</t>
  </si>
  <si>
    <r>
      <t>TPBI</t>
    </r>
    <r>
      <rPr>
        <b/>
        <sz val="8"/>
        <rFont val="Courier New"/>
        <family val="3"/>
      </rPr>
      <t>adj</t>
    </r>
  </si>
  <si>
    <r>
      <t>TPBO</t>
    </r>
    <r>
      <rPr>
        <b/>
        <sz val="8"/>
        <rFont val="Courier New"/>
        <family val="3"/>
      </rPr>
      <t>adj</t>
    </r>
  </si>
  <si>
    <t>TPBI-TPBO</t>
  </si>
  <si>
    <t>Method 3</t>
  </si>
  <si>
    <t>Method 2</t>
  </si>
  <si>
    <t>Method 1</t>
  </si>
  <si>
    <t>TPBO</t>
  </si>
  <si>
    <t>TPBI</t>
  </si>
  <si>
    <t>Population by age (Thousands)</t>
  </si>
  <si>
    <t>age</t>
  </si>
  <si>
    <t>Inter-household Transfers</t>
  </si>
  <si>
    <t>Remittances</t>
  </si>
  <si>
    <t>Remittances (per capita)</t>
  </si>
  <si>
    <t>TPBI (with control)</t>
  </si>
  <si>
    <t>TPBO (with control)</t>
  </si>
  <si>
    <t>Net Inter-household Transfers</t>
  </si>
  <si>
    <r>
      <t>Per Capita TPBI</t>
    </r>
    <r>
      <rPr>
        <b/>
        <sz val="8"/>
        <rFont val="Courier New"/>
        <family val="3"/>
      </rPr>
      <t>adj</t>
    </r>
  </si>
  <si>
    <t>Per Capita TPBO</t>
  </si>
  <si>
    <t>Aggregate Control</t>
  </si>
  <si>
    <t>Current Transfers from ROW (Uses):</t>
  </si>
  <si>
    <t>Approach 1</t>
  </si>
  <si>
    <t>Approach 1: average YL 30-49</t>
  </si>
  <si>
    <t>Approach 2</t>
  </si>
  <si>
    <t>Approach 2: average YL 30-49</t>
  </si>
  <si>
    <t>TFBI</t>
  </si>
  <si>
    <t>TFBO</t>
  </si>
  <si>
    <t>TFBI-TFBO</t>
  </si>
  <si>
    <t>TFBIadj</t>
  </si>
  <si>
    <t>TFBOadj</t>
  </si>
  <si>
    <t>TFBIagg</t>
  </si>
  <si>
    <r>
      <t>TFBI</t>
    </r>
    <r>
      <rPr>
        <b/>
        <sz val="8"/>
        <rFont val="Courier New"/>
        <family val="3"/>
      </rPr>
      <t>agg</t>
    </r>
  </si>
  <si>
    <r>
      <t>TFBO</t>
    </r>
    <r>
      <rPr>
        <b/>
        <sz val="8"/>
        <rFont val="Courier New"/>
        <family val="3"/>
      </rPr>
      <t>agg</t>
    </r>
  </si>
  <si>
    <t>Net current transfers from ROW (TF):</t>
  </si>
  <si>
    <t>Control Agregado (TF):</t>
  </si>
  <si>
    <t>TFBOagg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</si>
</sst>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_);_(* \(#,##0.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ourier New"/>
      <family val="3"/>
    </font>
    <font>
      <b/>
      <sz val="8"/>
      <name val="Courier New"/>
      <family val="3"/>
    </font>
    <font>
      <b/>
      <sz val="11"/>
      <name val="Courier New"/>
      <family val="3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2" fillId="0" borderId="0" xfId="42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>
      <alignment horizontal="center"/>
    </xf>
    <xf numFmtId="43" fontId="2" fillId="0" borderId="0" xfId="42" applyFont="1" applyFill="1" applyAlignment="1">
      <alignment/>
    </xf>
    <xf numFmtId="4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43" fontId="2" fillId="0" borderId="0" xfId="4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164" fontId="2" fillId="0" borderId="0" xfId="42" applyNumberFormat="1" applyFont="1" applyFill="1" applyBorder="1" applyAlignment="1">
      <alignment horizontal="center"/>
    </xf>
    <xf numFmtId="43" fontId="2" fillId="0" borderId="0" xfId="42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5" fontId="2" fillId="0" borderId="0" xfId="42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07"/>
          <c:w val="0.81925"/>
          <c:h val="0.867"/>
        </c:manualLayout>
      </c:layout>
      <c:lineChart>
        <c:grouping val="standard"/>
        <c:varyColors val="0"/>
        <c:ser>
          <c:idx val="0"/>
          <c:order val="0"/>
          <c:tx>
            <c:v>Method1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'TF_Rel YL 30-49'!$F$5:$F$95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-5.407923028540649E-06</c:v>
                </c:pt>
                <c:pt idx="13">
                  <c:v>0</c:v>
                </c:pt>
                <c:pt idx="14">
                  <c:v>-0.0012477679509732445</c:v>
                </c:pt>
                <c:pt idx="15">
                  <c:v>-0.0015183228120933157</c:v>
                </c:pt>
                <c:pt idx="16">
                  <c:v>-0.006921307781708733</c:v>
                </c:pt>
                <c:pt idx="17">
                  <c:v>-0.011707805215090964</c:v>
                </c:pt>
                <c:pt idx="18">
                  <c:v>-0.01337206233603433</c:v>
                </c:pt>
                <c:pt idx="19">
                  <c:v>-0.04915683345928146</c:v>
                </c:pt>
                <c:pt idx="20">
                  <c:v>-0.06734030644302151</c:v>
                </c:pt>
                <c:pt idx="21">
                  <c:v>-0.07942289812150975</c:v>
                </c:pt>
                <c:pt idx="22">
                  <c:v>-0.03778163445200576</c:v>
                </c:pt>
                <c:pt idx="23">
                  <c:v>-0.010287714561496837</c:v>
                </c:pt>
                <c:pt idx="24">
                  <c:v>-0.04718572689505788</c:v>
                </c:pt>
                <c:pt idx="25">
                  <c:v>-0.0059124811910414524</c:v>
                </c:pt>
                <c:pt idx="26">
                  <c:v>0.03420096353247887</c:v>
                </c:pt>
                <c:pt idx="27">
                  <c:v>0.032262185327748</c:v>
                </c:pt>
                <c:pt idx="28">
                  <c:v>0.09476557884489073</c:v>
                </c:pt>
                <c:pt idx="29">
                  <c:v>0.06734492435605467</c:v>
                </c:pt>
                <c:pt idx="30">
                  <c:v>0.02437490317453054</c:v>
                </c:pt>
                <c:pt idx="31">
                  <c:v>0.0671220652987895</c:v>
                </c:pt>
                <c:pt idx="32">
                  <c:v>0.04721725834097151</c:v>
                </c:pt>
                <c:pt idx="33">
                  <c:v>0.1134939002327093</c:v>
                </c:pt>
                <c:pt idx="34">
                  <c:v>0.1088683804489657</c:v>
                </c:pt>
                <c:pt idx="35">
                  <c:v>0.048366573115539636</c:v>
                </c:pt>
                <c:pt idx="36">
                  <c:v>0.0187055761614938</c:v>
                </c:pt>
                <c:pt idx="37">
                  <c:v>0.07780679103798539</c:v>
                </c:pt>
                <c:pt idx="38">
                  <c:v>0.07645755887260709</c:v>
                </c:pt>
                <c:pt idx="39">
                  <c:v>0.08162725470397239</c:v>
                </c:pt>
                <c:pt idx="40">
                  <c:v>0.05059394387005595</c:v>
                </c:pt>
                <c:pt idx="41">
                  <c:v>0.06705498339187535</c:v>
                </c:pt>
                <c:pt idx="42">
                  <c:v>0.032786734321249685</c:v>
                </c:pt>
                <c:pt idx="43">
                  <c:v>0.11918495258292543</c:v>
                </c:pt>
                <c:pt idx="44">
                  <c:v>0.06101941560649005</c:v>
                </c:pt>
                <c:pt idx="45">
                  <c:v>0.029292243535375958</c:v>
                </c:pt>
                <c:pt idx="46">
                  <c:v>0.20847664073114522</c:v>
                </c:pt>
                <c:pt idx="47">
                  <c:v>0.4024150665669971</c:v>
                </c:pt>
                <c:pt idx="48">
                  <c:v>0.21924298946705323</c:v>
                </c:pt>
                <c:pt idx="49">
                  <c:v>0.0047915497016552625</c:v>
                </c:pt>
                <c:pt idx="50">
                  <c:v>0.12943769901828203</c:v>
                </c:pt>
                <c:pt idx="51">
                  <c:v>0.21869592883092853</c:v>
                </c:pt>
                <c:pt idx="52">
                  <c:v>0.06312660232697626</c:v>
                </c:pt>
                <c:pt idx="53">
                  <c:v>0.15237735237567676</c:v>
                </c:pt>
                <c:pt idx="54">
                  <c:v>0.2730306833399093</c:v>
                </c:pt>
                <c:pt idx="55">
                  <c:v>0.16924148460165334</c:v>
                </c:pt>
                <c:pt idx="56">
                  <c:v>-0.026194587232877303</c:v>
                </c:pt>
                <c:pt idx="57">
                  <c:v>0.15334981134512995</c:v>
                </c:pt>
                <c:pt idx="58">
                  <c:v>0.08550526429478685</c:v>
                </c:pt>
                <c:pt idx="59">
                  <c:v>0.15278618311443015</c:v>
                </c:pt>
                <c:pt idx="60">
                  <c:v>0.09364774259562385</c:v>
                </c:pt>
                <c:pt idx="61">
                  <c:v>0.07156284678373495</c:v>
                </c:pt>
                <c:pt idx="62">
                  <c:v>-0.0917413372357426</c:v>
                </c:pt>
                <c:pt idx="63">
                  <c:v>0.08603819687370541</c:v>
                </c:pt>
                <c:pt idx="64">
                  <c:v>-0.06377981234246485</c:v>
                </c:pt>
                <c:pt idx="65">
                  <c:v>-0.09605939449157622</c:v>
                </c:pt>
                <c:pt idx="66">
                  <c:v>0.07052122564862601</c:v>
                </c:pt>
                <c:pt idx="67">
                  <c:v>-0.12176988731240794</c:v>
                </c:pt>
                <c:pt idx="68">
                  <c:v>0.015005708109848264</c:v>
                </c:pt>
                <c:pt idx="69">
                  <c:v>0.05047108387013067</c:v>
                </c:pt>
                <c:pt idx="70">
                  <c:v>-0.2267702947190672</c:v>
                </c:pt>
                <c:pt idx="71">
                  <c:v>-0.11380130338152647</c:v>
                </c:pt>
                <c:pt idx="72">
                  <c:v>-0.14776765804069292</c:v>
                </c:pt>
                <c:pt idx="73">
                  <c:v>-0.0859256036139828</c:v>
                </c:pt>
                <c:pt idx="74">
                  <c:v>-0.1304644109669917</c:v>
                </c:pt>
                <c:pt idx="75">
                  <c:v>-0.2535969542050923</c:v>
                </c:pt>
                <c:pt idx="76">
                  <c:v>-0.0720743445420296</c:v>
                </c:pt>
                <c:pt idx="77">
                  <c:v>-0.39807744140839124</c:v>
                </c:pt>
                <c:pt idx="78">
                  <c:v>0.053826132370488076</c:v>
                </c:pt>
                <c:pt idx="79">
                  <c:v>0.14103515201054892</c:v>
                </c:pt>
                <c:pt idx="80">
                  <c:v>-0.2696389763666144</c:v>
                </c:pt>
                <c:pt idx="81">
                  <c:v>0.07568095282739558</c:v>
                </c:pt>
                <c:pt idx="82">
                  <c:v>-0.29058392286639856</c:v>
                </c:pt>
                <c:pt idx="83">
                  <c:v>-0.10359818312953029</c:v>
                </c:pt>
                <c:pt idx="84">
                  <c:v>-0.07943727487074868</c:v>
                </c:pt>
                <c:pt idx="85">
                  <c:v>-0.18975514838978794</c:v>
                </c:pt>
                <c:pt idx="86">
                  <c:v>-0.02381526421341009</c:v>
                </c:pt>
                <c:pt idx="87">
                  <c:v>-0.1070025198805213</c:v>
                </c:pt>
                <c:pt idx="88">
                  <c:v>-0.12310026046133606</c:v>
                </c:pt>
                <c:pt idx="89">
                  <c:v>-0.09655689639107488</c:v>
                </c:pt>
                <c:pt idx="90">
                  <c:v>-0.30917295665930833</c:v>
                </c:pt>
              </c:numCache>
            </c:numRef>
          </c:val>
          <c:smooth val="0"/>
        </c:ser>
        <c:ser>
          <c:idx val="1"/>
          <c:order val="1"/>
          <c:tx>
            <c:v>Method2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'TF_Rel YL 30-49'!$G$5:$G$95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2.391738754182169E-06</c:v>
                </c:pt>
                <c:pt idx="13">
                  <c:v>0</c:v>
                </c:pt>
                <c:pt idx="14">
                  <c:v>0.0005620006161358712</c:v>
                </c:pt>
                <c:pt idx="15">
                  <c:v>0.0006715020705504366</c:v>
                </c:pt>
                <c:pt idx="16">
                  <c:v>0.0030619576626928764</c:v>
                </c:pt>
                <c:pt idx="17">
                  <c:v>0.0052424099634252085</c:v>
                </c:pt>
                <c:pt idx="18">
                  <c:v>0.007367247950973893</c:v>
                </c:pt>
                <c:pt idx="19">
                  <c:v>0.023645095174831484</c:v>
                </c:pt>
                <c:pt idx="20">
                  <c:v>0.03123077885786639</c:v>
                </c:pt>
                <c:pt idx="21">
                  <c:v>0.043348823867658336</c:v>
                </c:pt>
                <c:pt idx="22">
                  <c:v>0.024897982405184472</c:v>
                </c:pt>
                <c:pt idx="23">
                  <c:v>0.02299239425898718</c:v>
                </c:pt>
                <c:pt idx="24">
                  <c:v>0.04037108709243853</c:v>
                </c:pt>
                <c:pt idx="25">
                  <c:v>0.02621442772695025</c:v>
                </c:pt>
                <c:pt idx="26">
                  <c:v>0.020322476729611</c:v>
                </c:pt>
                <c:pt idx="27">
                  <c:v>0.010935852306749583</c:v>
                </c:pt>
                <c:pt idx="28">
                  <c:v>0.015595871246520386</c:v>
                </c:pt>
                <c:pt idx="29">
                  <c:v>0.015985289487634616</c:v>
                </c:pt>
                <c:pt idx="30">
                  <c:v>0.013145669925500206</c:v>
                </c:pt>
                <c:pt idx="31">
                  <c:v>0.03439449782143823</c:v>
                </c:pt>
                <c:pt idx="32">
                  <c:v>0.023023897185834058</c:v>
                </c:pt>
                <c:pt idx="33">
                  <c:v>0.042539569870294024</c:v>
                </c:pt>
                <c:pt idx="34">
                  <c:v>0.019873921339847753</c:v>
                </c:pt>
                <c:pt idx="35">
                  <c:v>0.023479846969833577</c:v>
                </c:pt>
                <c:pt idx="36">
                  <c:v>0.04538761616902061</c:v>
                </c:pt>
                <c:pt idx="37">
                  <c:v>0.029219670713094646</c:v>
                </c:pt>
                <c:pt idx="38">
                  <c:v>0.035941944279802254</c:v>
                </c:pt>
                <c:pt idx="39">
                  <c:v>0.03378963779578336</c:v>
                </c:pt>
                <c:pt idx="40">
                  <c:v>0.02361718241384352</c:v>
                </c:pt>
                <c:pt idx="41">
                  <c:v>0.031700991378109784</c:v>
                </c:pt>
                <c:pt idx="42">
                  <c:v>0.03605615362197226</c:v>
                </c:pt>
                <c:pt idx="43">
                  <c:v>0.031420077041485986</c:v>
                </c:pt>
                <c:pt idx="44">
                  <c:v>0.03824574066060627</c:v>
                </c:pt>
                <c:pt idx="45">
                  <c:v>0.07338365573348093</c:v>
                </c:pt>
                <c:pt idx="46">
                  <c:v>0.02959123190168748</c:v>
                </c:pt>
                <c:pt idx="47">
                  <c:v>0.0492547268703286</c:v>
                </c:pt>
                <c:pt idx="48">
                  <c:v>0.02710696614432779</c:v>
                </c:pt>
                <c:pt idx="49">
                  <c:v>0.05798978890628156</c:v>
                </c:pt>
                <c:pt idx="50">
                  <c:v>0.06302674322653021</c:v>
                </c:pt>
                <c:pt idx="51">
                  <c:v>0.037984830177703925</c:v>
                </c:pt>
                <c:pt idx="52">
                  <c:v>0.026708793081856894</c:v>
                </c:pt>
                <c:pt idx="53">
                  <c:v>0.07386566688666218</c:v>
                </c:pt>
                <c:pt idx="54">
                  <c:v>0.04453743930209633</c:v>
                </c:pt>
                <c:pt idx="55">
                  <c:v>0.04601895840022118</c:v>
                </c:pt>
                <c:pt idx="56">
                  <c:v>0.06644833339649174</c:v>
                </c:pt>
                <c:pt idx="57">
                  <c:v>0.06086631808750057</c:v>
                </c:pt>
                <c:pt idx="58">
                  <c:v>0.04798539164427879</c:v>
                </c:pt>
                <c:pt idx="59">
                  <c:v>0.07273438961627292</c:v>
                </c:pt>
                <c:pt idx="60">
                  <c:v>0.03486072891884919</c:v>
                </c:pt>
                <c:pt idx="61">
                  <c:v>0.046558389741866664</c:v>
                </c:pt>
                <c:pt idx="62">
                  <c:v>0.08166452125444151</c:v>
                </c:pt>
                <c:pt idx="63">
                  <c:v>0.05226655037692275</c:v>
                </c:pt>
                <c:pt idx="64">
                  <c:v>0.09514222038616126</c:v>
                </c:pt>
                <c:pt idx="65">
                  <c:v>0.09497537404040557</c:v>
                </c:pt>
                <c:pt idx="66">
                  <c:v>0.06257755262916737</c:v>
                </c:pt>
                <c:pt idx="67">
                  <c:v>0.12508621417006469</c:v>
                </c:pt>
                <c:pt idx="68">
                  <c:v>0.07308902594229014</c:v>
                </c:pt>
                <c:pt idx="69">
                  <c:v>0.09136746483584098</c:v>
                </c:pt>
                <c:pt idx="70">
                  <c:v>0.15118063089814626</c:v>
                </c:pt>
                <c:pt idx="71">
                  <c:v>0.09851551496567403</c:v>
                </c:pt>
                <c:pt idx="72">
                  <c:v>0.12475968435600135</c:v>
                </c:pt>
                <c:pt idx="73">
                  <c:v>0.11287920525633999</c:v>
                </c:pt>
                <c:pt idx="74">
                  <c:v>0.08529789830243731</c:v>
                </c:pt>
                <c:pt idx="75">
                  <c:v>0.19221410194695865</c:v>
                </c:pt>
                <c:pt idx="76">
                  <c:v>0.08249102434703064</c:v>
                </c:pt>
                <c:pt idx="77">
                  <c:v>0.20826637696678327</c:v>
                </c:pt>
                <c:pt idx="78">
                  <c:v>0.12033240373399258</c:v>
                </c:pt>
                <c:pt idx="79">
                  <c:v>0.10026749777533608</c:v>
                </c:pt>
                <c:pt idx="80">
                  <c:v>0.2253702614461186</c:v>
                </c:pt>
                <c:pt idx="81">
                  <c:v>0.09594970083445267</c:v>
                </c:pt>
                <c:pt idx="82">
                  <c:v>0.14532193226947784</c:v>
                </c:pt>
                <c:pt idx="83">
                  <c:v>0.08576571969484237</c:v>
                </c:pt>
                <c:pt idx="84">
                  <c:v>0.1032144527279054</c:v>
                </c:pt>
                <c:pt idx="85">
                  <c:v>0.15250639108572814</c:v>
                </c:pt>
                <c:pt idx="86">
                  <c:v>0.06430835998880932</c:v>
                </c:pt>
                <c:pt idx="87">
                  <c:v>0.0623335337942076</c:v>
                </c:pt>
                <c:pt idx="88">
                  <c:v>0.11131799694088015</c:v>
                </c:pt>
                <c:pt idx="89">
                  <c:v>0.05707310969049516</c:v>
                </c:pt>
                <c:pt idx="90">
                  <c:v>0.16924633231695838</c:v>
                </c:pt>
              </c:numCache>
            </c:numRef>
          </c:val>
          <c:smooth val="0"/>
        </c:ser>
        <c:ser>
          <c:idx val="2"/>
          <c:order val="2"/>
          <c:tx>
            <c:v>Method3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'TF_Rel YL 30-49'!$H$5:$H$95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3.9461409277917184E-06</c:v>
                </c:pt>
                <c:pt idx="13">
                  <c:v>0</c:v>
                </c:pt>
                <c:pt idx="14">
                  <c:v>0.0009226711519629528</c:v>
                </c:pt>
                <c:pt idx="15">
                  <c:v>0.0011079143987036523</c:v>
                </c:pt>
                <c:pt idx="16">
                  <c:v>0.00505153233128597</c:v>
                </c:pt>
                <c:pt idx="17">
                  <c:v>0.00862043481252801</c:v>
                </c:pt>
                <c:pt idx="18">
                  <c:v>0.011500405245139877</c:v>
                </c:pt>
                <c:pt idx="19">
                  <c:v>0.038153862255284006</c:v>
                </c:pt>
                <c:pt idx="20">
                  <c:v>0.05087510620372017</c:v>
                </c:pt>
                <c:pt idx="21">
                  <c:v>0.06781611960867062</c:v>
                </c:pt>
                <c:pt idx="22">
                  <c:v>0.03738946413836012</c:v>
                </c:pt>
                <c:pt idx="23">
                  <c:v>0.02962481947556674</c:v>
                </c:pt>
                <c:pt idx="24">
                  <c:v>0.057820369608504264</c:v>
                </c:pt>
                <c:pt idx="25">
                  <c:v>0.032617030614693565</c:v>
                </c:pt>
                <c:pt idx="26">
                  <c:v>0.017556619612501705</c:v>
                </c:pt>
                <c:pt idx="27">
                  <c:v>0.006685706681667273</c:v>
                </c:pt>
                <c:pt idx="28">
                  <c:v>-0.0001819366896564608</c:v>
                </c:pt>
                <c:pt idx="29">
                  <c:v>0.005749777961723872</c:v>
                </c:pt>
                <c:pt idx="30">
                  <c:v>0.010907785122735335</c:v>
                </c:pt>
                <c:pt idx="31">
                  <c:v>0.02787218910589429</c:v>
                </c:pt>
                <c:pt idx="32">
                  <c:v>0.018202378738743346</c:v>
                </c:pt>
                <c:pt idx="33">
                  <c:v>0.028399012444245454</c:v>
                </c:pt>
                <c:pt idx="34">
                  <c:v>0.0021381291309030496</c:v>
                </c:pt>
                <c:pt idx="35">
                  <c:v>0.018520147140207534</c:v>
                </c:pt>
                <c:pt idx="36">
                  <c:v>0.05070510584221488</c:v>
                </c:pt>
                <c:pt idx="37">
                  <c:v>0.01953669630390508</c:v>
                </c:pt>
                <c:pt idx="38">
                  <c:v>0.027867548088971843</c:v>
                </c:pt>
                <c:pt idx="39">
                  <c:v>0.024256032650608494</c:v>
                </c:pt>
                <c:pt idx="40">
                  <c:v>0.018240957416835454</c:v>
                </c:pt>
                <c:pt idx="41">
                  <c:v>0.024655259965280795</c:v>
                </c:pt>
                <c:pt idx="42">
                  <c:v>0.03670771937046938</c:v>
                </c:pt>
                <c:pt idx="43">
                  <c:v>0.013929329736214895</c:v>
                </c:pt>
                <c:pt idx="44">
                  <c:v>0.033707152857302664</c:v>
                </c:pt>
                <c:pt idx="45">
                  <c:v>0.08217067610275695</c:v>
                </c:pt>
                <c:pt idx="46">
                  <c:v>-0.006059015001002312</c:v>
                </c:pt>
                <c:pt idx="47">
                  <c:v>-0.021126940303135944</c:v>
                </c:pt>
                <c:pt idx="48">
                  <c:v>-0.011184008592948595</c:v>
                </c:pt>
                <c:pt idx="49">
                  <c:v>0.06859171767645507</c:v>
                </c:pt>
                <c:pt idx="50">
                  <c:v>0.04979163933230085</c:v>
                </c:pt>
                <c:pt idx="51">
                  <c:v>0.0019707397764811303</c:v>
                </c:pt>
                <c:pt idx="52">
                  <c:v>0.019451052499553076</c:v>
                </c:pt>
                <c:pt idx="53">
                  <c:v>0.05821899681589016</c:v>
                </c:pt>
                <c:pt idx="54">
                  <c:v>-0.0009992012704754922</c:v>
                </c:pt>
                <c:pt idx="55">
                  <c:v>0.021461821449815986</c:v>
                </c:pt>
                <c:pt idx="56">
                  <c:v>0.0849112310460815</c:v>
                </c:pt>
                <c:pt idx="57">
                  <c:v>0.042435192873699484</c:v>
                </c:pt>
                <c:pt idx="58">
                  <c:v>0.040508019775322736</c:v>
                </c:pt>
                <c:pt idx="59">
                  <c:v>0.05678078992423092</c:v>
                </c:pt>
                <c:pt idx="60">
                  <c:v>0.02314500785494262</c:v>
                </c:pt>
                <c:pt idx="61">
                  <c:v>0.04157522720757553</c:v>
                </c:pt>
                <c:pt idx="62">
                  <c:v>0.11622274324694391</c:v>
                </c:pt>
                <c:pt idx="63">
                  <c:v>0.045536166139332555</c:v>
                </c:pt>
                <c:pt idx="64">
                  <c:v>0.12681394667242443</c:v>
                </c:pt>
                <c:pt idx="65">
                  <c:v>0.13304687864062786</c:v>
                </c:pt>
                <c:pt idx="66">
                  <c:v>0.06099445031628996</c:v>
                </c:pt>
                <c:pt idx="67">
                  <c:v>0.17428240644126122</c:v>
                </c:pt>
                <c:pt idx="68">
                  <c:v>0.08466450677777888</c:v>
                </c:pt>
                <c:pt idx="69">
                  <c:v>0.09951774432702075</c:v>
                </c:pt>
                <c:pt idx="70">
                  <c:v>0.2265028380223697</c:v>
                </c:pt>
                <c:pt idx="71">
                  <c:v>0.14082833994788013</c:v>
                </c:pt>
                <c:pt idx="72">
                  <c:v>0.17907192316715315</c:v>
                </c:pt>
                <c:pt idx="73">
                  <c:v>0.1524992087437454</c:v>
                </c:pt>
                <c:pt idx="74">
                  <c:v>0.12829737851763412</c:v>
                </c:pt>
                <c:pt idx="75">
                  <c:v>0.2810602204077524</c:v>
                </c:pt>
                <c:pt idx="76">
                  <c:v>0.11329450686445396</c:v>
                </c:pt>
                <c:pt idx="77">
                  <c:v>0.32910522555953126</c:v>
                </c:pt>
                <c:pt idx="78">
                  <c:v>0.1335865031611102</c:v>
                </c:pt>
                <c:pt idx="79">
                  <c:v>0.09214287235932792</c:v>
                </c:pt>
                <c:pt idx="80">
                  <c:v>0.32402113332332333</c:v>
                </c:pt>
                <c:pt idx="81">
                  <c:v>0.09998907931472252</c:v>
                </c:pt>
                <c:pt idx="82">
                  <c:v>0.23219403359741506</c:v>
                </c:pt>
                <c:pt idx="83">
                  <c:v>0.1235042358450436</c:v>
                </c:pt>
                <c:pt idx="84">
                  <c:v>0.13961529295687422</c:v>
                </c:pt>
                <c:pt idx="85">
                  <c:v>0.2207160257755506</c:v>
                </c:pt>
                <c:pt idx="86">
                  <c:v>0.08187060266319132</c:v>
                </c:pt>
                <c:pt idx="87">
                  <c:v>0.09608068043145251</c:v>
                </c:pt>
                <c:pt idx="88">
                  <c:v>0.15803543918265958</c:v>
                </c:pt>
                <c:pt idx="89">
                  <c:v>0.08769018284536162</c:v>
                </c:pt>
                <c:pt idx="90">
                  <c:v>0.2645909771743458</c:v>
                </c:pt>
              </c:numCache>
            </c:numRef>
          </c:val>
          <c:smooth val="0"/>
        </c:ser>
        <c:marker val="1"/>
        <c:axId val="30087868"/>
        <c:axId val="2355357"/>
      </c:lineChart>
      <c:catAx>
        <c:axId val="3008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5357"/>
        <c:crosses val="autoZero"/>
        <c:auto val="1"/>
        <c:lblOffset val="100"/>
        <c:tickLblSkip val="2"/>
        <c:noMultiLvlLbl val="0"/>
      </c:catAx>
      <c:valAx>
        <c:axId val="23553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87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5"/>
          <c:y val="0.44425"/>
          <c:w val="0.099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07"/>
          <c:w val="0.81925"/>
          <c:h val="0.868"/>
        </c:manualLayout>
      </c:layout>
      <c:lineChart>
        <c:grouping val="standard"/>
        <c:varyColors val="0"/>
        <c:ser>
          <c:idx val="0"/>
          <c:order val="0"/>
          <c:tx>
            <c:v>Method1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'TF_Rel YL 30-49'!$L$5:$L$95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0.002959635647456909</c:v>
                </c:pt>
                <c:pt idx="18">
                  <c:v>0.0007068639099611034</c:v>
                </c:pt>
                <c:pt idx="19">
                  <c:v>0.00013198152494640493</c:v>
                </c:pt>
                <c:pt idx="20">
                  <c:v>0.003070496179381591</c:v>
                </c:pt>
                <c:pt idx="21">
                  <c:v>0.04716555238796668</c:v>
                </c:pt>
                <c:pt idx="22">
                  <c:v>0.0032183539078322115</c:v>
                </c:pt>
                <c:pt idx="23">
                  <c:v>0.0243099059299775</c:v>
                </c:pt>
                <c:pt idx="24">
                  <c:v>0.04836072204540903</c:v>
                </c:pt>
                <c:pt idx="25">
                  <c:v>0.03261769593733765</c:v>
                </c:pt>
                <c:pt idx="26">
                  <c:v>0.05188162106412546</c:v>
                </c:pt>
                <c:pt idx="27">
                  <c:v>0.016505408791926492</c:v>
                </c:pt>
                <c:pt idx="28">
                  <c:v>0.04323050848114686</c:v>
                </c:pt>
                <c:pt idx="29">
                  <c:v>0.014453630413562728</c:v>
                </c:pt>
                <c:pt idx="30">
                  <c:v>0.012743745041702097</c:v>
                </c:pt>
                <c:pt idx="31">
                  <c:v>0.046195456677970446</c:v>
                </c:pt>
                <c:pt idx="32">
                  <c:v>0.06603723568758445</c:v>
                </c:pt>
                <c:pt idx="33">
                  <c:v>0.054624501483694</c:v>
                </c:pt>
                <c:pt idx="34">
                  <c:v>0.07413952259556605</c:v>
                </c:pt>
                <c:pt idx="35">
                  <c:v>0.04652083655029119</c:v>
                </c:pt>
                <c:pt idx="36">
                  <c:v>0.01500833437225594</c:v>
                </c:pt>
                <c:pt idx="37">
                  <c:v>0.08886893735428986</c:v>
                </c:pt>
                <c:pt idx="38">
                  <c:v>0.048494380132435184</c:v>
                </c:pt>
                <c:pt idx="39">
                  <c:v>0.07562771340908618</c:v>
                </c:pt>
                <c:pt idx="40">
                  <c:v>0.025649037163167566</c:v>
                </c:pt>
                <c:pt idx="41">
                  <c:v>0.026918078151556845</c:v>
                </c:pt>
                <c:pt idx="42">
                  <c:v>0.014395765124721883</c:v>
                </c:pt>
                <c:pt idx="43">
                  <c:v>0.03988602434719622</c:v>
                </c:pt>
                <c:pt idx="44">
                  <c:v>0.06104112358178284</c:v>
                </c:pt>
                <c:pt idx="45">
                  <c:v>0.0487531667559847</c:v>
                </c:pt>
                <c:pt idx="46">
                  <c:v>0.07120870202400749</c:v>
                </c:pt>
                <c:pt idx="47">
                  <c:v>0.027836019625267657</c:v>
                </c:pt>
                <c:pt idx="48">
                  <c:v>0.037703639204606836</c:v>
                </c:pt>
                <c:pt idx="49">
                  <c:v>0.03936990502349001</c:v>
                </c:pt>
                <c:pt idx="50">
                  <c:v>0.025274850349452878</c:v>
                </c:pt>
                <c:pt idx="51">
                  <c:v>0.043503147907778976</c:v>
                </c:pt>
                <c:pt idx="52">
                  <c:v>0.04202284655731822</c:v>
                </c:pt>
                <c:pt idx="53">
                  <c:v>0.040493416947509284</c:v>
                </c:pt>
                <c:pt idx="54">
                  <c:v>0.0492040379328765</c:v>
                </c:pt>
                <c:pt idx="55">
                  <c:v>0.07378080177318283</c:v>
                </c:pt>
                <c:pt idx="56">
                  <c:v>0.03948724919913259</c:v>
                </c:pt>
                <c:pt idx="57">
                  <c:v>0.06651493517232113</c:v>
                </c:pt>
                <c:pt idx="58">
                  <c:v>0.022251195792818437</c:v>
                </c:pt>
                <c:pt idx="59">
                  <c:v>0.05349494896395507</c:v>
                </c:pt>
                <c:pt idx="60">
                  <c:v>0.06455874118406703</c:v>
                </c:pt>
                <c:pt idx="61">
                  <c:v>0.02222405898626088</c:v>
                </c:pt>
                <c:pt idx="62">
                  <c:v>0.01924720266409097</c:v>
                </c:pt>
                <c:pt idx="63">
                  <c:v>0.08559479271996923</c:v>
                </c:pt>
                <c:pt idx="64">
                  <c:v>0.04466060450952525</c:v>
                </c:pt>
                <c:pt idx="65">
                  <c:v>0.04339027628009161</c:v>
                </c:pt>
                <c:pt idx="66">
                  <c:v>0.039900657058626054</c:v>
                </c:pt>
                <c:pt idx="67">
                  <c:v>0.09769005940091662</c:v>
                </c:pt>
                <c:pt idx="68">
                  <c:v>0.05659651425944656</c:v>
                </c:pt>
                <c:pt idx="69">
                  <c:v>0.06280212262091259</c:v>
                </c:pt>
                <c:pt idx="70">
                  <c:v>0.11496064778946943</c:v>
                </c:pt>
                <c:pt idx="71">
                  <c:v>0.09002595297109588</c:v>
                </c:pt>
                <c:pt idx="72">
                  <c:v>0.06315918239989214</c:v>
                </c:pt>
                <c:pt idx="73">
                  <c:v>0.05929941492643789</c:v>
                </c:pt>
                <c:pt idx="74">
                  <c:v>0.05209031292912623</c:v>
                </c:pt>
                <c:pt idx="75">
                  <c:v>0.12784827728820605</c:v>
                </c:pt>
                <c:pt idx="76">
                  <c:v>0.20360624164728588</c:v>
                </c:pt>
                <c:pt idx="77">
                  <c:v>0.03869208204584607</c:v>
                </c:pt>
                <c:pt idx="78">
                  <c:v>0.07416665496106911</c:v>
                </c:pt>
                <c:pt idx="79">
                  <c:v>0.06355028329794477</c:v>
                </c:pt>
                <c:pt idx="80">
                  <c:v>0.03434210115094069</c:v>
                </c:pt>
                <c:pt idx="81">
                  <c:v>0.08976665433947878</c:v>
                </c:pt>
                <c:pt idx="82">
                  <c:v>0.019222672402073728</c:v>
                </c:pt>
                <c:pt idx="83">
                  <c:v>0.014002437269753325</c:v>
                </c:pt>
                <c:pt idx="84">
                  <c:v>0.087741261922446</c:v>
                </c:pt>
                <c:pt idx="85">
                  <c:v>0.016556256215687713</c:v>
                </c:pt>
                <c:pt idx="86">
                  <c:v>0.26274380397894276</c:v>
                </c:pt>
                <c:pt idx="87">
                  <c:v>0</c:v>
                </c:pt>
                <c:pt idx="88">
                  <c:v>0.1024711272826937</c:v>
                </c:pt>
                <c:pt idx="89">
                  <c:v>0.025602853580118372</c:v>
                </c:pt>
                <c:pt idx="90">
                  <c:v>0.023258021474305574</c:v>
                </c:pt>
              </c:numCache>
            </c:numRef>
          </c:val>
          <c:smooth val="0"/>
        </c:ser>
        <c:ser>
          <c:idx val="1"/>
          <c:order val="1"/>
          <c:tx>
            <c:v>Method2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'TF_Rel YL 30-49'!$M$5:$M$95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2.193116189618401E-06</c:v>
                </c:pt>
                <c:pt idx="13">
                  <c:v>0</c:v>
                </c:pt>
                <c:pt idx="14">
                  <c:v>0.0005088724171067748</c:v>
                </c:pt>
                <c:pt idx="15">
                  <c:v>0.0006157370071088761</c:v>
                </c:pt>
                <c:pt idx="16">
                  <c:v>0.002807103908002005</c:v>
                </c:pt>
                <c:pt idx="17">
                  <c:v>0.007725712992998194</c:v>
                </c:pt>
                <c:pt idx="18">
                  <c:v>0.006538362559390883</c:v>
                </c:pt>
                <c:pt idx="19">
                  <c:v>0.020602495858861418</c:v>
                </c:pt>
                <c:pt idx="20">
                  <c:v>0.0307868060686762</c:v>
                </c:pt>
                <c:pt idx="21">
                  <c:v>0.08168661991915126</c:v>
                </c:pt>
                <c:pt idx="22">
                  <c:v>0.020842667156014436</c:v>
                </c:pt>
                <c:pt idx="23">
                  <c:v>0.03366763803166182</c:v>
                </c:pt>
                <c:pt idx="24">
                  <c:v>0.07298002883288249</c:v>
                </c:pt>
                <c:pt idx="25">
                  <c:v>0.04165117021266025</c:v>
                </c:pt>
                <c:pt idx="26">
                  <c:v>0.047979255174081775</c:v>
                </c:pt>
                <c:pt idx="27">
                  <c:v>0.010508850541522768</c:v>
                </c:pt>
                <c:pt idx="28">
                  <c:v>0.020969496106745124</c:v>
                </c:pt>
                <c:pt idx="29">
                  <c:v>1.2280280621369562E-05</c:v>
                </c:pt>
                <c:pt idx="30">
                  <c:v>0.009586298741914915</c:v>
                </c:pt>
                <c:pt idx="31">
                  <c:v>0.03699308866755252</c:v>
                </c:pt>
                <c:pt idx="32">
                  <c:v>0.059234523786903234</c:v>
                </c:pt>
                <c:pt idx="33">
                  <c:v>0.03467349655857756</c:v>
                </c:pt>
                <c:pt idx="34">
                  <c:v>0.04911597740917405</c:v>
                </c:pt>
                <c:pt idx="35">
                  <c:v>0.039523163633544016</c:v>
                </c:pt>
                <c:pt idx="36">
                  <c:v>0.022510815318567565</c:v>
                </c:pt>
                <c:pt idx="37">
                  <c:v>0.07520716545188606</c:v>
                </c:pt>
                <c:pt idx="38">
                  <c:v>0.03710216175539666</c:v>
                </c:pt>
                <c:pt idx="39">
                  <c:v>0.06217668757787538</c:v>
                </c:pt>
                <c:pt idx="40">
                  <c:v>0.018063686164468285</c:v>
                </c:pt>
                <c:pt idx="41">
                  <c:v>0.016977209635337446</c:v>
                </c:pt>
                <c:pt idx="42">
                  <c:v>0.015315063499293518</c:v>
                </c:pt>
                <c:pt idx="43">
                  <c:v>0.01520821461753103</c:v>
                </c:pt>
                <c:pt idx="44">
                  <c:v>0.05463760037625622</c:v>
                </c:pt>
                <c:pt idx="45">
                  <c:v>0.06115083124561667</c:v>
                </c:pt>
                <c:pt idx="46">
                  <c:v>0.02090953558330128</c:v>
                </c:pt>
                <c:pt idx="47">
                  <c:v>-0.07146593475377422</c:v>
                </c:pt>
                <c:pt idx="48">
                  <c:v>-0.016321347403321133</c:v>
                </c:pt>
                <c:pt idx="49">
                  <c:v>0.05432823564204273</c:v>
                </c:pt>
                <c:pt idx="50">
                  <c:v>0.006601355732346775</c:v>
                </c:pt>
                <c:pt idx="51">
                  <c:v>-0.007309367703861012</c:v>
                </c:pt>
                <c:pt idx="52">
                  <c:v>0.03178285291774475</c:v>
                </c:pt>
                <c:pt idx="53">
                  <c:v>0.018417427844802714</c:v>
                </c:pt>
                <c:pt idx="54">
                  <c:v>-0.015043905975124637</c:v>
                </c:pt>
                <c:pt idx="55">
                  <c:v>0.03913297669227288</c:v>
                </c:pt>
                <c:pt idx="56">
                  <c:v>0.06553667220563554</c:v>
                </c:pt>
                <c:pt idx="57">
                  <c:v>0.04051034010320449</c:v>
                </c:pt>
                <c:pt idx="58">
                  <c:v>0.011701322934930933</c:v>
                </c:pt>
                <c:pt idx="59">
                  <c:v>0.030985910851855057</c:v>
                </c:pt>
                <c:pt idx="60">
                  <c:v>0.04802895373617526</c:v>
                </c:pt>
                <c:pt idx="61">
                  <c:v>0.01519328238609967</c:v>
                </c:pt>
                <c:pt idx="62">
                  <c:v>0.06800562401922056</c:v>
                </c:pt>
                <c:pt idx="63">
                  <c:v>0.07609884959507286</c:v>
                </c:pt>
                <c:pt idx="64">
                  <c:v>0.08934645020045774</c:v>
                </c:pt>
                <c:pt idx="65">
                  <c:v>0.09710561103672717</c:v>
                </c:pt>
                <c:pt idx="66">
                  <c:v>0.03766704765486957</c:v>
                </c:pt>
                <c:pt idx="67">
                  <c:v>0.16710128872710667</c:v>
                </c:pt>
                <c:pt idx="68">
                  <c:v>0.07292843585215576</c:v>
                </c:pt>
                <c:pt idx="69">
                  <c:v>0.07430140524254836</c:v>
                </c:pt>
                <c:pt idx="70">
                  <c:v>0.22123324228689517</c:v>
                </c:pt>
                <c:pt idx="71">
                  <c:v>0.149725394384947</c:v>
                </c:pt>
                <c:pt idx="72">
                  <c:v>0.1397886752386469</c:v>
                </c:pt>
                <c:pt idx="73">
                  <c:v>0.11519953688727644</c:v>
                </c:pt>
                <c:pt idx="74">
                  <c:v>0.1127585607006403</c:v>
                </c:pt>
                <c:pt idx="75">
                  <c:v>0.25320184671139534</c:v>
                </c:pt>
                <c:pt idx="76">
                  <c:v>0.24706707652807766</c:v>
                </c:pt>
                <c:pt idx="77">
                  <c:v>0.209184403584616</c:v>
                </c:pt>
                <c:pt idx="78">
                  <c:v>0.09286695049972243</c:v>
                </c:pt>
                <c:pt idx="79">
                  <c:v>0.05208719617869809</c:v>
                </c:pt>
                <c:pt idx="80">
                  <c:v>0.17352926127402854</c:v>
                </c:pt>
                <c:pt idx="81">
                  <c:v>0.09546583984724509</c:v>
                </c:pt>
                <c:pt idx="82">
                  <c:v>0.14179108814614874</c:v>
                </c:pt>
                <c:pt idx="83">
                  <c:v>0.06724795644513472</c:v>
                </c:pt>
                <c:pt idx="84">
                  <c:v>0.13909944539467078</c:v>
                </c:pt>
                <c:pt idx="85">
                  <c:v>0.11279367576254334</c:v>
                </c:pt>
                <c:pt idx="86">
                  <c:v>0.287522486992332</c:v>
                </c:pt>
                <c:pt idx="87">
                  <c:v>0.0476140698334863</c:v>
                </c:pt>
                <c:pt idx="88">
                  <c:v>0.1683850719860065</c:v>
                </c:pt>
                <c:pt idx="89">
                  <c:v>0.06880068227251135</c:v>
                </c:pt>
                <c:pt idx="90">
                  <c:v>0.15778040427861414</c:v>
                </c:pt>
              </c:numCache>
            </c:numRef>
          </c:val>
          <c:smooth val="0"/>
        </c:ser>
        <c:ser>
          <c:idx val="2"/>
          <c:order val="2"/>
          <c:tx>
            <c:v>Method3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'TF_Rel YL 30-49'!$N$5:$N$95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1.6443053384597229E-06</c:v>
                </c:pt>
                <c:pt idx="13">
                  <c:v>0</c:v>
                </c:pt>
                <c:pt idx="14">
                  <c:v>0.0003815309175156673</c:v>
                </c:pt>
                <c:pt idx="15">
                  <c:v>0.00046165344666599886</c:v>
                </c:pt>
                <c:pt idx="16">
                  <c:v>0.00210464724276281</c:v>
                </c:pt>
                <c:pt idx="17">
                  <c:v>0.006533037941363228</c:v>
                </c:pt>
                <c:pt idx="18">
                  <c:v>0.005079073830196328</c:v>
                </c:pt>
                <c:pt idx="19">
                  <c:v>0.01547990342694535</c:v>
                </c:pt>
                <c:pt idx="20">
                  <c:v>0.023851007731439833</c:v>
                </c:pt>
                <c:pt idx="21">
                  <c:v>0.07304798210124701</c:v>
                </c:pt>
                <c:pt idx="22">
                  <c:v>0.016432315164355917</c:v>
                </c:pt>
                <c:pt idx="23">
                  <c:v>0.03132593587107823</c:v>
                </c:pt>
                <c:pt idx="24">
                  <c:v>0.06681923225633592</c:v>
                </c:pt>
                <c:pt idx="25">
                  <c:v>0.03939061113720951</c:v>
                </c:pt>
                <c:pt idx="26">
                  <c:v>0.04895579292241699</c:v>
                </c:pt>
                <c:pt idx="27">
                  <c:v>0.01200944419588783</c:v>
                </c:pt>
                <c:pt idx="28">
                  <c:v>0.026540147222578175</c:v>
                </c:pt>
                <c:pt idx="29">
                  <c:v>0.003626119663987133</c:v>
                </c:pt>
                <c:pt idx="30">
                  <c:v>0.010376425958829734</c:v>
                </c:pt>
                <c:pt idx="31">
                  <c:v>0.03929591213143457</c:v>
                </c:pt>
                <c:pt idx="32">
                  <c:v>0.06093685133620181</c:v>
                </c:pt>
                <c:pt idx="33">
                  <c:v>0.039666085663639654</c:v>
                </c:pt>
                <c:pt idx="34">
                  <c:v>0.05537793160829971</c:v>
                </c:pt>
                <c:pt idx="35">
                  <c:v>0.0412742787125122</c:v>
                </c:pt>
                <c:pt idx="36">
                  <c:v>0.020633375822457934</c:v>
                </c:pt>
                <c:pt idx="37">
                  <c:v>0.07862592123946635</c:v>
                </c:pt>
                <c:pt idx="38">
                  <c:v>0.03995297882276596</c:v>
                </c:pt>
                <c:pt idx="39">
                  <c:v>0.0655427057443222</c:v>
                </c:pt>
                <c:pt idx="40">
                  <c:v>0.01996186326864525</c:v>
                </c:pt>
                <c:pt idx="41">
                  <c:v>0.019464837302976955</c:v>
                </c:pt>
                <c:pt idx="42">
                  <c:v>0.015085015987079748</c:v>
                </c:pt>
                <c:pt idx="43">
                  <c:v>0.021383651115870865</c:v>
                </c:pt>
                <c:pt idx="44">
                  <c:v>0.056240033953407875</c:v>
                </c:pt>
                <c:pt idx="45">
                  <c:v>0.05804840884175919</c:v>
                </c:pt>
                <c:pt idx="46">
                  <c:v>0.03349652412388525</c:v>
                </c:pt>
                <c:pt idx="47">
                  <c:v>-0.04661636665407188</c:v>
                </c:pt>
                <c:pt idx="48">
                  <c:v>-0.0028020003552780034</c:v>
                </c:pt>
                <c:pt idx="49">
                  <c:v>0.05058502577585263</c:v>
                </c:pt>
                <c:pt idx="50">
                  <c:v>0.011274257479838845</c:v>
                </c:pt>
                <c:pt idx="51">
                  <c:v>0.005406082610328659</c:v>
                </c:pt>
                <c:pt idx="52">
                  <c:v>0.03434533440039324</c:v>
                </c:pt>
                <c:pt idx="53">
                  <c:v>0.02394177827683986</c:v>
                </c:pt>
                <c:pt idx="54">
                  <c:v>0.0010336593395887032</c:v>
                </c:pt>
                <c:pt idx="55">
                  <c:v>0.047803334634758256</c:v>
                </c:pt>
                <c:pt idx="56">
                  <c:v>0.05901799978870406</c:v>
                </c:pt>
                <c:pt idx="57">
                  <c:v>0.04701779466556486</c:v>
                </c:pt>
                <c:pt idx="58">
                  <c:v>0.014341349364064403</c:v>
                </c:pt>
                <c:pt idx="59">
                  <c:v>0.036618628545309395</c:v>
                </c:pt>
                <c:pt idx="60">
                  <c:v>0.05216540886869059</c:v>
                </c:pt>
                <c:pt idx="61">
                  <c:v>0.016952681413158227</c:v>
                </c:pt>
                <c:pt idx="62">
                  <c:v>0.055804195361800354</c:v>
                </c:pt>
                <c:pt idx="63">
                  <c:v>0.07847513802593596</c:v>
                </c:pt>
                <c:pt idx="64">
                  <c:v>0.07816415300869191</c:v>
                </c:pt>
                <c:pt idx="65">
                  <c:v>0.0836637520382799</c:v>
                </c:pt>
                <c:pt idx="66">
                  <c:v>0.038225991628670124</c:v>
                </c:pt>
                <c:pt idx="67">
                  <c:v>0.14973165002451483</c:v>
                </c:pt>
                <c:pt idx="68">
                  <c:v>0.06884149516347701</c:v>
                </c:pt>
                <c:pt idx="69">
                  <c:v>0.0714237961522647</c:v>
                </c:pt>
                <c:pt idx="70">
                  <c:v>0.19463932386293725</c:v>
                </c:pt>
                <c:pt idx="71">
                  <c:v>0.1347860576497902</c:v>
                </c:pt>
                <c:pt idx="72">
                  <c:v>0.12061272031762087</c:v>
                </c:pt>
                <c:pt idx="73">
                  <c:v>0.10121095130370106</c:v>
                </c:pt>
                <c:pt idx="74">
                  <c:v>0.09757678745241875</c:v>
                </c:pt>
                <c:pt idx="75">
                  <c:v>0.22183305765380817</c:v>
                </c:pt>
                <c:pt idx="76">
                  <c:v>0.23619132908893067</c:v>
                </c:pt>
                <c:pt idx="77">
                  <c:v>0.1665199809048527</c:v>
                </c:pt>
                <c:pt idx="78">
                  <c:v>0.08818734202294908</c:v>
                </c:pt>
                <c:pt idx="79">
                  <c:v>0.05495574761641945</c:v>
                </c:pt>
                <c:pt idx="80">
                  <c:v>0.13869872006553818</c:v>
                </c:pt>
                <c:pt idx="81">
                  <c:v>0.09403966148777902</c:v>
                </c:pt>
                <c:pt idx="82">
                  <c:v>0.1111192628739178</c:v>
                </c:pt>
                <c:pt idx="83">
                  <c:v>0.05392366526651216</c:v>
                </c:pt>
                <c:pt idx="84">
                  <c:v>0.12624744579757713</c:v>
                </c:pt>
                <c:pt idx="85">
                  <c:v>0.08871098448296523</c:v>
                </c:pt>
                <c:pt idx="86">
                  <c:v>0.2813218077125282</c:v>
                </c:pt>
                <c:pt idx="87">
                  <c:v>0.03569900654767328</c:v>
                </c:pt>
                <c:pt idx="88">
                  <c:v>0.1518906024877236</c:v>
                </c:pt>
                <c:pt idx="89">
                  <c:v>0.057990750156236184</c:v>
                </c:pt>
                <c:pt idx="90">
                  <c:v>0.12411718855105529</c:v>
                </c:pt>
              </c:numCache>
            </c:numRef>
          </c:val>
          <c:smooth val="0"/>
        </c:ser>
        <c:marker val="1"/>
        <c:axId val="21198214"/>
        <c:axId val="56566199"/>
      </c:lineChart>
      <c:catAx>
        <c:axId val="21198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66199"/>
        <c:crosses val="autoZero"/>
        <c:auto val="1"/>
        <c:lblOffset val="100"/>
        <c:tickLblSkip val="2"/>
        <c:noMultiLvlLbl val="0"/>
      </c:catAx>
      <c:valAx>
        <c:axId val="56566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98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5"/>
          <c:y val="0.44425"/>
          <c:w val="0.099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0.18125</cdr:x>
      <cdr:y>0.0295</cdr:y>
    </cdr:from>
    <cdr:to>
      <cdr:x>0.87275</cdr:x>
      <cdr:y>0.159</cdr:y>
    </cdr:to>
    <cdr:sp>
      <cdr:nvSpPr>
        <cdr:cNvPr id="1" name="TextBox 1"/>
        <cdr:cNvSpPr txBox="1">
          <a:spLocks noChangeArrowheads="1"/>
        </cdr:cNvSpPr>
      </cdr:nvSpPr>
      <cdr:spPr>
        <a:xfrm>
          <a:off x="1581150" y="180975"/>
          <a:ext cx="60579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Net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Inter-household Transfers (Approach 1), Mexico 2004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Relative to mean YL 30-49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0.1745</cdr:x>
      <cdr:y>0.0295</cdr:y>
    </cdr:from>
    <cdr:to>
      <cdr:x>0.91</cdr:x>
      <cdr:y>0.159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180975"/>
          <a:ext cx="64484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Net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 capita Inter-household Transfers (Approach 2), Mexico 2004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Relative to mean YL 30-49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\AppData\Roaming\Microsoft\Excel\LCD(2004)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_nSmooth"/>
      <sheetName val="CF_Smooth"/>
      <sheetName val="CG_Smooth"/>
      <sheetName val="YL_nSmooth"/>
      <sheetName val="YL_Smooth"/>
      <sheetName val="LCD_Smooth"/>
      <sheetName val="SR"/>
      <sheetName val="Pop_Graph"/>
      <sheetName val="CFE_Graph"/>
      <sheetName val="CFH_Graph"/>
      <sheetName val="CFR_Graph"/>
      <sheetName val="CFX_Graph"/>
      <sheetName val="YLE_Graph"/>
      <sheetName val="YLS_Graph"/>
      <sheetName val="YLF_Graph"/>
      <sheetName val="YL_Graph"/>
      <sheetName val="CF_Graph"/>
      <sheetName val="CGE_1"/>
      <sheetName val="CGE_2"/>
      <sheetName val="CGE Tot"/>
      <sheetName val="CG_Graph"/>
      <sheetName val="MIGW_Graph"/>
      <sheetName val="MIGW_Graph (3)"/>
      <sheetName val="MIGW_Graph (2)"/>
      <sheetName val="LCD_Graph"/>
      <sheetName val="SR_Graph"/>
      <sheetName val="SR_Graph (2)"/>
      <sheetName val="FDD_Graph"/>
    </sheetNames>
    <sheetDataSet>
      <sheetData sheetId="5">
        <row r="34">
          <cell r="D34">
            <v>63701.27197649507</v>
          </cell>
        </row>
        <row r="35">
          <cell r="D35">
            <v>66421.33629181464</v>
          </cell>
        </row>
        <row r="36">
          <cell r="D36">
            <v>68791.2105621651</v>
          </cell>
        </row>
        <row r="37">
          <cell r="D37">
            <v>71086.84174404229</v>
          </cell>
        </row>
        <row r="38">
          <cell r="D38">
            <v>73070.60790671533</v>
          </cell>
        </row>
        <row r="39">
          <cell r="D39">
            <v>74938.46458008955</v>
          </cell>
        </row>
        <row r="40">
          <cell r="D40">
            <v>76516.52232116806</v>
          </cell>
        </row>
        <row r="41">
          <cell r="D41">
            <v>78188.7120776701</v>
          </cell>
        </row>
        <row r="42">
          <cell r="D42">
            <v>79442.74893848745</v>
          </cell>
        </row>
        <row r="43">
          <cell r="D43">
            <v>80506.29067467636</v>
          </cell>
        </row>
        <row r="44">
          <cell r="D44">
            <v>81119.54656296094</v>
          </cell>
        </row>
        <row r="45">
          <cell r="D45">
            <v>81670.57991725</v>
          </cell>
        </row>
        <row r="46">
          <cell r="D46">
            <v>81451.35767524474</v>
          </cell>
        </row>
        <row r="47">
          <cell r="D47">
            <v>80808.56527470969</v>
          </cell>
        </row>
        <row r="48">
          <cell r="D48">
            <v>79909.6256022765</v>
          </cell>
        </row>
        <row r="49">
          <cell r="D49">
            <v>78476.98315204291</v>
          </cell>
        </row>
        <row r="50">
          <cell r="D50">
            <v>76181.81223046148</v>
          </cell>
        </row>
        <row r="51">
          <cell r="D51">
            <v>73668.04284661067</v>
          </cell>
        </row>
        <row r="52">
          <cell r="D52">
            <v>71378.7835556943</v>
          </cell>
        </row>
        <row r="53">
          <cell r="D53">
            <v>69040.62365931176</v>
          </cell>
        </row>
        <row r="54">
          <cell r="D54">
            <v>67389.98515311806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1">
      <pane xSplit="1" ySplit="2" topLeftCell="B8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01" sqref="A101"/>
    </sheetView>
  </sheetViews>
  <sheetFormatPr defaultColWidth="9.140625" defaultRowHeight="12.75"/>
  <cols>
    <col min="1" max="1" width="6.7109375" style="20" bestFit="1" customWidth="1"/>
    <col min="2" max="2" width="16.00390625" style="20" bestFit="1" customWidth="1"/>
    <col min="3" max="3" width="26.7109375" style="20" bestFit="1" customWidth="1"/>
    <col min="4" max="4" width="27.8515625" style="20" bestFit="1" customWidth="1"/>
    <col min="5" max="5" width="25.57421875" style="20" bestFit="1" customWidth="1"/>
    <col min="6" max="10" width="23.140625" style="20" customWidth="1"/>
    <col min="11" max="11" width="26.7109375" style="20" bestFit="1" customWidth="1"/>
    <col min="12" max="12" width="23.140625" style="20" customWidth="1"/>
    <col min="13" max="13" width="35.00390625" style="20" bestFit="1" customWidth="1"/>
    <col min="14" max="16384" width="9.140625" style="20" customWidth="1"/>
  </cols>
  <sheetData>
    <row r="1" spans="1:13" s="15" customFormat="1" ht="15.75">
      <c r="A1" s="2"/>
      <c r="B1" s="14"/>
      <c r="C1" s="33" t="s">
        <v>20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5" customFormat="1" ht="47.25">
      <c r="A2" s="15" t="s">
        <v>19</v>
      </c>
      <c r="B2" s="19" t="s">
        <v>18</v>
      </c>
      <c r="C2" s="19" t="s">
        <v>34</v>
      </c>
      <c r="D2" s="19" t="s">
        <v>35</v>
      </c>
      <c r="E2" s="34" t="s">
        <v>15</v>
      </c>
      <c r="F2" s="34"/>
      <c r="G2" s="35" t="s">
        <v>14</v>
      </c>
      <c r="H2" s="35"/>
      <c r="I2" s="35"/>
      <c r="J2" s="35"/>
      <c r="K2" s="36" t="s">
        <v>13</v>
      </c>
      <c r="L2" s="36"/>
      <c r="M2" s="36"/>
    </row>
    <row r="3" spans="5:13" ht="13.5">
      <c r="E3" s="16" t="s">
        <v>36</v>
      </c>
      <c r="F3" s="16" t="s">
        <v>8</v>
      </c>
      <c r="G3" s="16" t="s">
        <v>37</v>
      </c>
      <c r="H3" s="16" t="s">
        <v>38</v>
      </c>
      <c r="I3" s="16" t="s">
        <v>9</v>
      </c>
      <c r="J3" s="16" t="s">
        <v>8</v>
      </c>
      <c r="K3" s="16" t="s">
        <v>37</v>
      </c>
      <c r="L3" s="16" t="s">
        <v>9</v>
      </c>
      <c r="M3" s="16" t="s">
        <v>8</v>
      </c>
    </row>
    <row r="4" spans="1:13" ht="13.5">
      <c r="A4" s="20">
        <v>0</v>
      </c>
      <c r="B4" s="22">
        <v>2027944</v>
      </c>
      <c r="C4" s="23">
        <v>0</v>
      </c>
      <c r="D4" s="23">
        <v>0</v>
      </c>
      <c r="E4" s="23">
        <f aca="true" t="shared" si="0" ref="E4:E35">(C4+D4)*$F$101</f>
        <v>0</v>
      </c>
      <c r="F4" s="23">
        <f aca="true" t="shared" si="1" ref="F4:F35">E4/$B4</f>
        <v>0</v>
      </c>
      <c r="G4" s="23">
        <f aca="true" t="shared" si="2" ref="G4:G35">C4*$D$102</f>
        <v>0</v>
      </c>
      <c r="H4" s="23">
        <f aca="true" t="shared" si="3" ref="H4:H35">D4*$E$102</f>
        <v>0</v>
      </c>
      <c r="I4" s="23">
        <f>G4+H4</f>
        <v>0</v>
      </c>
      <c r="J4" s="23">
        <f aca="true" t="shared" si="4" ref="J4:J35">I4/$B4</f>
        <v>0</v>
      </c>
      <c r="K4" s="23">
        <f aca="true" t="shared" si="5" ref="K4:K35">C4*$D$103</f>
        <v>0</v>
      </c>
      <c r="L4" s="25">
        <f>(K4+D4)</f>
        <v>0</v>
      </c>
      <c r="M4" s="24">
        <f aca="true" t="shared" si="6" ref="M4:M35">L4/$B4</f>
        <v>0</v>
      </c>
    </row>
    <row r="5" spans="1:13" ht="13.5">
      <c r="A5" s="20">
        <v>1</v>
      </c>
      <c r="B5" s="22">
        <v>2082939</v>
      </c>
      <c r="C5" s="23">
        <v>0</v>
      </c>
      <c r="D5" s="23">
        <v>0</v>
      </c>
      <c r="E5" s="23">
        <f t="shared" si="0"/>
        <v>0</v>
      </c>
      <c r="F5" s="23">
        <f t="shared" si="1"/>
        <v>0</v>
      </c>
      <c r="G5" s="23">
        <f t="shared" si="2"/>
        <v>0</v>
      </c>
      <c r="H5" s="23">
        <f t="shared" si="3"/>
        <v>0</v>
      </c>
      <c r="I5" s="23">
        <f aca="true" t="shared" si="7" ref="I5:I68">G5+H5</f>
        <v>0</v>
      </c>
      <c r="J5" s="23">
        <f t="shared" si="4"/>
        <v>0</v>
      </c>
      <c r="K5" s="23">
        <f t="shared" si="5"/>
        <v>0</v>
      </c>
      <c r="L5" s="25">
        <f aca="true" t="shared" si="8" ref="L5:L68">(K5+D5)</f>
        <v>0</v>
      </c>
      <c r="M5" s="24">
        <f t="shared" si="6"/>
        <v>0</v>
      </c>
    </row>
    <row r="6" spans="1:13" ht="13.5">
      <c r="A6" s="20">
        <v>2</v>
      </c>
      <c r="B6" s="22">
        <v>2158807</v>
      </c>
      <c r="C6" s="23">
        <v>0</v>
      </c>
      <c r="D6" s="23">
        <v>0</v>
      </c>
      <c r="E6" s="23">
        <f t="shared" si="0"/>
        <v>0</v>
      </c>
      <c r="F6" s="23">
        <f t="shared" si="1"/>
        <v>0</v>
      </c>
      <c r="G6" s="23">
        <f t="shared" si="2"/>
        <v>0</v>
      </c>
      <c r="H6" s="23">
        <f t="shared" si="3"/>
        <v>0</v>
      </c>
      <c r="I6" s="23">
        <f t="shared" si="7"/>
        <v>0</v>
      </c>
      <c r="J6" s="23">
        <f t="shared" si="4"/>
        <v>0</v>
      </c>
      <c r="K6" s="23">
        <f t="shared" si="5"/>
        <v>0</v>
      </c>
      <c r="L6" s="25">
        <f t="shared" si="8"/>
        <v>0</v>
      </c>
      <c r="M6" s="24">
        <f t="shared" si="6"/>
        <v>0</v>
      </c>
    </row>
    <row r="7" spans="1:13" ht="13.5">
      <c r="A7" s="20">
        <v>3</v>
      </c>
      <c r="B7" s="22">
        <v>2252937</v>
      </c>
      <c r="C7" s="23">
        <v>0</v>
      </c>
      <c r="D7" s="23">
        <v>0</v>
      </c>
      <c r="E7" s="23">
        <f t="shared" si="0"/>
        <v>0</v>
      </c>
      <c r="F7" s="23">
        <f t="shared" si="1"/>
        <v>0</v>
      </c>
      <c r="G7" s="23">
        <f t="shared" si="2"/>
        <v>0</v>
      </c>
      <c r="H7" s="23">
        <f t="shared" si="3"/>
        <v>0</v>
      </c>
      <c r="I7" s="23">
        <f t="shared" si="7"/>
        <v>0</v>
      </c>
      <c r="J7" s="23">
        <f t="shared" si="4"/>
        <v>0</v>
      </c>
      <c r="K7" s="23">
        <f t="shared" si="5"/>
        <v>0</v>
      </c>
      <c r="L7" s="25">
        <f t="shared" si="8"/>
        <v>0</v>
      </c>
      <c r="M7" s="24">
        <f t="shared" si="6"/>
        <v>0</v>
      </c>
    </row>
    <row r="8" spans="1:13" ht="13.5">
      <c r="A8" s="20">
        <v>4</v>
      </c>
      <c r="B8" s="22">
        <v>2285729</v>
      </c>
      <c r="C8" s="23">
        <v>0</v>
      </c>
      <c r="D8" s="23">
        <v>0</v>
      </c>
      <c r="E8" s="23">
        <f t="shared" si="0"/>
        <v>0</v>
      </c>
      <c r="F8" s="23">
        <f t="shared" si="1"/>
        <v>0</v>
      </c>
      <c r="G8" s="23">
        <f t="shared" si="2"/>
        <v>0</v>
      </c>
      <c r="H8" s="23">
        <f t="shared" si="3"/>
        <v>0</v>
      </c>
      <c r="I8" s="23">
        <f t="shared" si="7"/>
        <v>0</v>
      </c>
      <c r="J8" s="23">
        <f t="shared" si="4"/>
        <v>0</v>
      </c>
      <c r="K8" s="23">
        <f t="shared" si="5"/>
        <v>0</v>
      </c>
      <c r="L8" s="25">
        <f t="shared" si="8"/>
        <v>0</v>
      </c>
      <c r="M8" s="24">
        <f t="shared" si="6"/>
        <v>0</v>
      </c>
    </row>
    <row r="9" spans="1:13" ht="13.5">
      <c r="A9" s="20">
        <v>5</v>
      </c>
      <c r="B9" s="22">
        <v>2241854</v>
      </c>
      <c r="C9" s="23">
        <v>0</v>
      </c>
      <c r="D9" s="23">
        <v>0</v>
      </c>
      <c r="E9" s="23">
        <f t="shared" si="0"/>
        <v>0</v>
      </c>
      <c r="F9" s="23">
        <f t="shared" si="1"/>
        <v>0</v>
      </c>
      <c r="G9" s="23">
        <f t="shared" si="2"/>
        <v>0</v>
      </c>
      <c r="H9" s="23">
        <f t="shared" si="3"/>
        <v>0</v>
      </c>
      <c r="I9" s="23">
        <f t="shared" si="7"/>
        <v>0</v>
      </c>
      <c r="J9" s="23">
        <f t="shared" si="4"/>
        <v>0</v>
      </c>
      <c r="K9" s="23">
        <f t="shared" si="5"/>
        <v>0</v>
      </c>
      <c r="L9" s="25">
        <f t="shared" si="8"/>
        <v>0</v>
      </c>
      <c r="M9" s="24">
        <f t="shared" si="6"/>
        <v>0</v>
      </c>
    </row>
    <row r="10" spans="1:13" ht="13.5">
      <c r="A10" s="20">
        <v>6</v>
      </c>
      <c r="B10" s="22">
        <v>2214171</v>
      </c>
      <c r="C10" s="23">
        <v>0</v>
      </c>
      <c r="D10" s="23">
        <v>0</v>
      </c>
      <c r="E10" s="23">
        <f t="shared" si="0"/>
        <v>0</v>
      </c>
      <c r="F10" s="23">
        <f t="shared" si="1"/>
        <v>0</v>
      </c>
      <c r="G10" s="23">
        <f t="shared" si="2"/>
        <v>0</v>
      </c>
      <c r="H10" s="23">
        <f t="shared" si="3"/>
        <v>0</v>
      </c>
      <c r="I10" s="23">
        <f t="shared" si="7"/>
        <v>0</v>
      </c>
      <c r="J10" s="23">
        <f t="shared" si="4"/>
        <v>0</v>
      </c>
      <c r="K10" s="23">
        <f t="shared" si="5"/>
        <v>0</v>
      </c>
      <c r="L10" s="25">
        <f t="shared" si="8"/>
        <v>0</v>
      </c>
      <c r="M10" s="24">
        <f t="shared" si="6"/>
        <v>0</v>
      </c>
    </row>
    <row r="11" spans="1:13" ht="13.5">
      <c r="A11" s="20">
        <v>7</v>
      </c>
      <c r="B11" s="22">
        <v>2214585</v>
      </c>
      <c r="C11" s="23">
        <v>0</v>
      </c>
      <c r="D11" s="23">
        <v>0</v>
      </c>
      <c r="E11" s="23">
        <f t="shared" si="0"/>
        <v>0</v>
      </c>
      <c r="F11" s="23">
        <f t="shared" si="1"/>
        <v>0</v>
      </c>
      <c r="G11" s="23">
        <f t="shared" si="2"/>
        <v>0</v>
      </c>
      <c r="H11" s="23">
        <f t="shared" si="3"/>
        <v>0</v>
      </c>
      <c r="I11" s="23">
        <f t="shared" si="7"/>
        <v>0</v>
      </c>
      <c r="J11" s="23">
        <f t="shared" si="4"/>
        <v>0</v>
      </c>
      <c r="K11" s="23">
        <f t="shared" si="5"/>
        <v>0</v>
      </c>
      <c r="L11" s="25">
        <f t="shared" si="8"/>
        <v>0</v>
      </c>
      <c r="M11" s="24">
        <f t="shared" si="6"/>
        <v>0</v>
      </c>
    </row>
    <row r="12" spans="1:13" ht="13.5">
      <c r="A12" s="20">
        <v>8</v>
      </c>
      <c r="B12" s="22">
        <v>2216734</v>
      </c>
      <c r="C12" s="23">
        <v>0</v>
      </c>
      <c r="D12" s="23">
        <v>0</v>
      </c>
      <c r="E12" s="23">
        <f t="shared" si="0"/>
        <v>0</v>
      </c>
      <c r="F12" s="23">
        <f t="shared" si="1"/>
        <v>0</v>
      </c>
      <c r="G12" s="23">
        <f t="shared" si="2"/>
        <v>0</v>
      </c>
      <c r="H12" s="23">
        <f t="shared" si="3"/>
        <v>0</v>
      </c>
      <c r="I12" s="23">
        <f t="shared" si="7"/>
        <v>0</v>
      </c>
      <c r="J12" s="23">
        <f t="shared" si="4"/>
        <v>0</v>
      </c>
      <c r="K12" s="23">
        <f t="shared" si="5"/>
        <v>0</v>
      </c>
      <c r="L12" s="25">
        <f t="shared" si="8"/>
        <v>0</v>
      </c>
      <c r="M12" s="24">
        <f t="shared" si="6"/>
        <v>0</v>
      </c>
    </row>
    <row r="13" spans="1:13" ht="13.5">
      <c r="A13" s="20">
        <v>9</v>
      </c>
      <c r="B13" s="22">
        <v>2214261</v>
      </c>
      <c r="C13" s="23">
        <v>0</v>
      </c>
      <c r="D13" s="23">
        <v>0</v>
      </c>
      <c r="E13" s="23">
        <f t="shared" si="0"/>
        <v>0</v>
      </c>
      <c r="F13" s="23">
        <f t="shared" si="1"/>
        <v>0</v>
      </c>
      <c r="G13" s="23">
        <f t="shared" si="2"/>
        <v>0</v>
      </c>
      <c r="H13" s="23">
        <f t="shared" si="3"/>
        <v>0</v>
      </c>
      <c r="I13" s="23">
        <f t="shared" si="7"/>
        <v>0</v>
      </c>
      <c r="J13" s="23">
        <f t="shared" si="4"/>
        <v>0</v>
      </c>
      <c r="K13" s="23">
        <f t="shared" si="5"/>
        <v>0</v>
      </c>
      <c r="L13" s="25">
        <f t="shared" si="8"/>
        <v>0</v>
      </c>
      <c r="M13" s="24">
        <f t="shared" si="6"/>
        <v>0</v>
      </c>
    </row>
    <row r="14" spans="1:13" ht="13.5">
      <c r="A14" s="20">
        <v>10</v>
      </c>
      <c r="B14" s="22">
        <v>2213685</v>
      </c>
      <c r="C14" s="23">
        <v>0</v>
      </c>
      <c r="D14" s="23">
        <v>0</v>
      </c>
      <c r="E14" s="23">
        <f t="shared" si="0"/>
        <v>0</v>
      </c>
      <c r="F14" s="23">
        <f t="shared" si="1"/>
        <v>0</v>
      </c>
      <c r="G14" s="23">
        <f t="shared" si="2"/>
        <v>0</v>
      </c>
      <c r="H14" s="23">
        <f t="shared" si="3"/>
        <v>0</v>
      </c>
      <c r="I14" s="23">
        <f t="shared" si="7"/>
        <v>0</v>
      </c>
      <c r="J14" s="23">
        <f t="shared" si="4"/>
        <v>0</v>
      </c>
      <c r="K14" s="23">
        <f t="shared" si="5"/>
        <v>0</v>
      </c>
      <c r="L14" s="25">
        <f t="shared" si="8"/>
        <v>0</v>
      </c>
      <c r="M14" s="24">
        <f t="shared" si="6"/>
        <v>0</v>
      </c>
    </row>
    <row r="15" spans="1:13" ht="13.5">
      <c r="A15" s="20">
        <v>11</v>
      </c>
      <c r="B15" s="22">
        <v>2212361</v>
      </c>
      <c r="C15" s="23">
        <v>0</v>
      </c>
      <c r="D15" s="23">
        <v>0</v>
      </c>
      <c r="E15" s="23">
        <f t="shared" si="0"/>
        <v>0</v>
      </c>
      <c r="F15" s="23">
        <f t="shared" si="1"/>
        <v>0</v>
      </c>
      <c r="G15" s="23">
        <f t="shared" si="2"/>
        <v>0</v>
      </c>
      <c r="H15" s="23">
        <f t="shared" si="3"/>
        <v>0</v>
      </c>
      <c r="I15" s="23">
        <f t="shared" si="7"/>
        <v>0</v>
      </c>
      <c r="J15" s="23">
        <f t="shared" si="4"/>
        <v>0</v>
      </c>
      <c r="K15" s="23">
        <f t="shared" si="5"/>
        <v>0</v>
      </c>
      <c r="L15" s="25">
        <f t="shared" si="8"/>
        <v>0</v>
      </c>
      <c r="M15" s="24">
        <f t="shared" si="6"/>
        <v>0</v>
      </c>
    </row>
    <row r="16" spans="1:13" ht="13.5">
      <c r="A16" s="20">
        <v>12</v>
      </c>
      <c r="B16" s="22">
        <v>2205925</v>
      </c>
      <c r="C16" s="23">
        <v>138423.55260175568</v>
      </c>
      <c r="D16" s="23">
        <v>0</v>
      </c>
      <c r="E16" s="23">
        <f t="shared" si="0"/>
        <v>-894005.9889602787</v>
      </c>
      <c r="F16" s="23">
        <f t="shared" si="1"/>
        <v>-0.40527487968098586</v>
      </c>
      <c r="G16" s="23">
        <f t="shared" si="2"/>
        <v>395388.1663963448</v>
      </c>
      <c r="H16" s="23">
        <f t="shared" si="3"/>
        <v>0</v>
      </c>
      <c r="I16" s="23">
        <f t="shared" si="7"/>
        <v>395388.1663963448</v>
      </c>
      <c r="J16" s="23">
        <f t="shared" si="4"/>
        <v>0.17923917014238688</v>
      </c>
      <c r="K16" s="23">
        <f t="shared" si="5"/>
        <v>652352.7801909338</v>
      </c>
      <c r="L16" s="25">
        <f t="shared" si="8"/>
        <v>652352.7801909338</v>
      </c>
      <c r="M16" s="24">
        <f t="shared" si="6"/>
        <v>0.29572754295405956</v>
      </c>
    </row>
    <row r="17" spans="1:13" ht="13.5">
      <c r="A17" s="20">
        <v>13</v>
      </c>
      <c r="B17" s="22">
        <v>2190028</v>
      </c>
      <c r="C17" s="23">
        <v>0</v>
      </c>
      <c r="D17" s="23">
        <v>0</v>
      </c>
      <c r="E17" s="23">
        <f t="shared" si="0"/>
        <v>0</v>
      </c>
      <c r="F17" s="23">
        <f t="shared" si="1"/>
        <v>0</v>
      </c>
      <c r="G17" s="23">
        <f t="shared" si="2"/>
        <v>0</v>
      </c>
      <c r="H17" s="23">
        <f t="shared" si="3"/>
        <v>0</v>
      </c>
      <c r="I17" s="23">
        <f t="shared" si="7"/>
        <v>0</v>
      </c>
      <c r="J17" s="23">
        <f t="shared" si="4"/>
        <v>0</v>
      </c>
      <c r="K17" s="23">
        <f t="shared" si="5"/>
        <v>0</v>
      </c>
      <c r="L17" s="25">
        <f t="shared" si="8"/>
        <v>0</v>
      </c>
      <c r="M17" s="24">
        <f t="shared" si="6"/>
        <v>0</v>
      </c>
    </row>
    <row r="18" spans="1:13" ht="13.5">
      <c r="A18" s="20">
        <v>14</v>
      </c>
      <c r="B18" s="22">
        <v>2164716</v>
      </c>
      <c r="C18" s="23">
        <v>31873950.61124222</v>
      </c>
      <c r="D18" s="23">
        <v>-532181.9612353521</v>
      </c>
      <c r="E18" s="23">
        <f t="shared" si="0"/>
        <v>-202420240.99992839</v>
      </c>
      <c r="F18" s="23">
        <f t="shared" si="1"/>
        <v>-93.50891340939337</v>
      </c>
      <c r="G18" s="23">
        <f t="shared" si="2"/>
        <v>91043631.31211004</v>
      </c>
      <c r="H18" s="23">
        <f t="shared" si="3"/>
        <v>127407.39873325448</v>
      </c>
      <c r="I18" s="23">
        <f t="shared" si="7"/>
        <v>91171038.7108433</v>
      </c>
      <c r="J18" s="23">
        <f t="shared" si="4"/>
        <v>42.1168590756678</v>
      </c>
      <c r="K18" s="23">
        <f t="shared" si="5"/>
        <v>150213312.01297784</v>
      </c>
      <c r="L18" s="25">
        <f t="shared" si="8"/>
        <v>149681130.0517425</v>
      </c>
      <c r="M18" s="24">
        <f t="shared" si="6"/>
        <v>69.14585102699037</v>
      </c>
    </row>
    <row r="19" spans="1:13" ht="13.5">
      <c r="A19" s="20">
        <v>15</v>
      </c>
      <c r="B19" s="22">
        <v>2137264</v>
      </c>
      <c r="C19" s="23">
        <v>37653992.74305045</v>
      </c>
      <c r="D19" s="23">
        <v>0</v>
      </c>
      <c r="E19" s="23">
        <f t="shared" si="0"/>
        <v>-243187625.1392136</v>
      </c>
      <c r="F19" s="23">
        <f t="shared" si="1"/>
        <v>-113.78455124833133</v>
      </c>
      <c r="G19" s="23">
        <f t="shared" si="2"/>
        <v>107553540.3357879</v>
      </c>
      <c r="H19" s="23">
        <f t="shared" si="3"/>
        <v>0</v>
      </c>
      <c r="I19" s="23">
        <f t="shared" si="7"/>
        <v>107553540.3357879</v>
      </c>
      <c r="J19" s="23">
        <f t="shared" si="4"/>
        <v>50.323001901397255</v>
      </c>
      <c r="K19" s="23">
        <f t="shared" si="5"/>
        <v>177453087.92852536</v>
      </c>
      <c r="L19" s="25">
        <f t="shared" si="8"/>
        <v>177453087.92852536</v>
      </c>
      <c r="M19" s="24">
        <f t="shared" si="6"/>
        <v>83.02815558982202</v>
      </c>
    </row>
    <row r="20" spans="1:13" ht="13.5">
      <c r="A20" s="20">
        <v>16</v>
      </c>
      <c r="B20" s="22">
        <v>2108597</v>
      </c>
      <c r="C20" s="23">
        <v>169390243.88194823</v>
      </c>
      <c r="D20" s="23">
        <v>-45978.929854699774</v>
      </c>
      <c r="E20" s="23">
        <f t="shared" si="0"/>
        <v>-1093706845.5309076</v>
      </c>
      <c r="F20" s="23">
        <f t="shared" si="1"/>
        <v>-518.6893681110746</v>
      </c>
      <c r="G20" s="23">
        <f t="shared" si="2"/>
        <v>483840334.0694472</v>
      </c>
      <c r="H20" s="23">
        <f t="shared" si="3"/>
        <v>11007.618213379103</v>
      </c>
      <c r="I20" s="23">
        <f t="shared" si="7"/>
        <v>483851341.6876606</v>
      </c>
      <c r="J20" s="23">
        <f t="shared" si="4"/>
        <v>229.46601066380185</v>
      </c>
      <c r="K20" s="23">
        <f t="shared" si="5"/>
        <v>798290424.2569462</v>
      </c>
      <c r="L20" s="25">
        <f t="shared" si="8"/>
        <v>798244445.3270915</v>
      </c>
      <c r="M20" s="24">
        <f t="shared" si="6"/>
        <v>378.56662289052457</v>
      </c>
    </row>
    <row r="21" spans="1:13" ht="13.5">
      <c r="A21" s="20">
        <v>17</v>
      </c>
      <c r="B21" s="22">
        <v>2074149</v>
      </c>
      <c r="C21" s="23">
        <v>285012133.4150749</v>
      </c>
      <c r="D21" s="23">
        <v>-3236012.1230949922</v>
      </c>
      <c r="E21" s="23">
        <f t="shared" si="0"/>
        <v>-1819845938.3987293</v>
      </c>
      <c r="F21" s="23">
        <f t="shared" si="1"/>
        <v>-877.3940244402545</v>
      </c>
      <c r="G21" s="23">
        <f t="shared" si="2"/>
        <v>814098632.1591312</v>
      </c>
      <c r="H21" s="23">
        <f t="shared" si="3"/>
        <v>774719.770500596</v>
      </c>
      <c r="I21" s="23">
        <f t="shared" si="7"/>
        <v>814873351.9296317</v>
      </c>
      <c r="J21" s="23">
        <f t="shared" si="4"/>
        <v>392.8711736377819</v>
      </c>
      <c r="K21" s="23">
        <f t="shared" si="5"/>
        <v>1343185130.9031875</v>
      </c>
      <c r="L21" s="25">
        <f t="shared" si="8"/>
        <v>1339949118.7800925</v>
      </c>
      <c r="M21" s="24">
        <f t="shared" si="6"/>
        <v>646.0235589536203</v>
      </c>
    </row>
    <row r="22" spans="1:13" ht="13.5">
      <c r="A22" s="20">
        <v>18</v>
      </c>
      <c r="B22" s="22">
        <v>2035321</v>
      </c>
      <c r="C22" s="23">
        <v>387407209.5978083</v>
      </c>
      <c r="D22" s="23">
        <v>-71601445.22651184</v>
      </c>
      <c r="E22" s="23">
        <f t="shared" si="0"/>
        <v>-2039625767.3604653</v>
      </c>
      <c r="F22" s="23">
        <f t="shared" si="1"/>
        <v>-1002.1150311722157</v>
      </c>
      <c r="G22" s="23">
        <f t="shared" si="2"/>
        <v>1106576325.8676765</v>
      </c>
      <c r="H22" s="23">
        <f t="shared" si="3"/>
        <v>17141794.623544402</v>
      </c>
      <c r="I22" s="23">
        <f t="shared" si="7"/>
        <v>1123718120.491221</v>
      </c>
      <c r="J22" s="23">
        <f t="shared" si="4"/>
        <v>552.1085472469556</v>
      </c>
      <c r="K22" s="23">
        <f t="shared" si="5"/>
        <v>1825745442.1375446</v>
      </c>
      <c r="L22" s="25">
        <f t="shared" si="8"/>
        <v>1754143996.9110327</v>
      </c>
      <c r="M22" s="24">
        <f t="shared" si="6"/>
        <v>861.8512740305007</v>
      </c>
    </row>
    <row r="23" spans="1:13" ht="13.5">
      <c r="A23" s="20">
        <v>19</v>
      </c>
      <c r="B23" s="22">
        <v>1998426</v>
      </c>
      <c r="C23" s="23">
        <v>1232028451.569515</v>
      </c>
      <c r="D23" s="23">
        <v>-92144295.17236014</v>
      </c>
      <c r="E23" s="23">
        <f t="shared" si="0"/>
        <v>-7361921027.065637</v>
      </c>
      <c r="F23" s="23">
        <f t="shared" si="1"/>
        <v>-3683.859711125474</v>
      </c>
      <c r="G23" s="23">
        <f t="shared" si="2"/>
        <v>3519122730.621349</v>
      </c>
      <c r="H23" s="23">
        <f t="shared" si="3"/>
        <v>22059870.140596043</v>
      </c>
      <c r="I23" s="23">
        <f t="shared" si="7"/>
        <v>3541182600.761945</v>
      </c>
      <c r="J23" s="23">
        <f t="shared" si="4"/>
        <v>1771.9858532474782</v>
      </c>
      <c r="K23" s="23">
        <f t="shared" si="5"/>
        <v>5806217009.6731825</v>
      </c>
      <c r="L23" s="25">
        <f t="shared" si="8"/>
        <v>5714072714.500822</v>
      </c>
      <c r="M23" s="24">
        <f t="shared" si="6"/>
        <v>2859.286615817059</v>
      </c>
    </row>
    <row r="24" spans="1:13" ht="13.5">
      <c r="A24" s="20">
        <v>20</v>
      </c>
      <c r="B24" s="22">
        <v>1964510</v>
      </c>
      <c r="C24" s="23">
        <v>1603917734.7328866</v>
      </c>
      <c r="D24" s="23">
        <v>-68883452.60033642</v>
      </c>
      <c r="E24" s="23">
        <f t="shared" si="0"/>
        <v>-9913990904.669472</v>
      </c>
      <c r="F24" s="23">
        <f t="shared" si="1"/>
        <v>-5046.546418531579</v>
      </c>
      <c r="G24" s="23">
        <f t="shared" si="2"/>
        <v>4581374197.287951</v>
      </c>
      <c r="H24" s="23">
        <f t="shared" si="3"/>
        <v>16491091.676993322</v>
      </c>
      <c r="I24" s="23">
        <f t="shared" si="7"/>
        <v>4597865288.964945</v>
      </c>
      <c r="J24" s="23">
        <f t="shared" si="4"/>
        <v>2340.4641813810795</v>
      </c>
      <c r="K24" s="23">
        <f t="shared" si="5"/>
        <v>7558830659.843016</v>
      </c>
      <c r="L24" s="25">
        <f t="shared" si="8"/>
        <v>7489947207.24268</v>
      </c>
      <c r="M24" s="24">
        <f t="shared" si="6"/>
        <v>3812.6286999010845</v>
      </c>
    </row>
    <row r="25" spans="1:13" ht="13.5">
      <c r="A25" s="20">
        <v>21</v>
      </c>
      <c r="B25" s="22">
        <v>1930091</v>
      </c>
      <c r="C25" s="23">
        <v>2162930892.930669</v>
      </c>
      <c r="D25" s="23">
        <v>-384191747.8575783</v>
      </c>
      <c r="E25" s="23">
        <f t="shared" si="0"/>
        <v>-11487954315.610159</v>
      </c>
      <c r="F25" s="23">
        <f t="shared" si="1"/>
        <v>-5952.027295920327</v>
      </c>
      <c r="G25" s="23">
        <f t="shared" si="2"/>
        <v>6178119718.240919</v>
      </c>
      <c r="H25" s="23">
        <f t="shared" si="3"/>
        <v>91977697.05626926</v>
      </c>
      <c r="I25" s="23">
        <f t="shared" si="7"/>
        <v>6270097415.297189</v>
      </c>
      <c r="J25" s="23">
        <f t="shared" si="4"/>
        <v>3248.601965035425</v>
      </c>
      <c r="K25" s="23">
        <f t="shared" si="5"/>
        <v>10193308543.55117</v>
      </c>
      <c r="L25" s="25">
        <f t="shared" si="8"/>
        <v>9809116795.693592</v>
      </c>
      <c r="M25" s="24">
        <f t="shared" si="6"/>
        <v>5082.204308342763</v>
      </c>
    </row>
    <row r="26" spans="1:13" ht="13.5">
      <c r="A26" s="20">
        <v>22</v>
      </c>
      <c r="B26" s="22">
        <v>1895608</v>
      </c>
      <c r="C26" s="23">
        <v>1206784525.5059705</v>
      </c>
      <c r="D26" s="23">
        <v>-375752000.61734664</v>
      </c>
      <c r="E26" s="23">
        <f t="shared" si="0"/>
        <v>-5367208399.922171</v>
      </c>
      <c r="F26" s="23">
        <f t="shared" si="1"/>
        <v>-2831.3915112840687</v>
      </c>
      <c r="G26" s="23">
        <f t="shared" si="2"/>
        <v>3447016868.206262</v>
      </c>
      <c r="H26" s="23">
        <f t="shared" si="3"/>
        <v>89957173.40051058</v>
      </c>
      <c r="I26" s="23">
        <f t="shared" si="7"/>
        <v>3536974041.606773</v>
      </c>
      <c r="J26" s="23">
        <f t="shared" si="4"/>
        <v>1865.878410307813</v>
      </c>
      <c r="K26" s="23">
        <f t="shared" si="5"/>
        <v>5687249210.906553</v>
      </c>
      <c r="L26" s="25">
        <f t="shared" si="8"/>
        <v>5311497210.2892065</v>
      </c>
      <c r="M26" s="24">
        <f t="shared" si="6"/>
        <v>2802.001896114179</v>
      </c>
    </row>
    <row r="27" spans="1:13" ht="13.5">
      <c r="A27" s="20">
        <v>23</v>
      </c>
      <c r="B27" s="22">
        <v>1861146</v>
      </c>
      <c r="C27" s="23">
        <v>1053074606.7663583</v>
      </c>
      <c r="D27" s="23">
        <v>-830903235.2190435</v>
      </c>
      <c r="E27" s="23">
        <f t="shared" si="0"/>
        <v>-1434889749.6530476</v>
      </c>
      <c r="F27" s="23">
        <f t="shared" si="1"/>
        <v>-770.9710842959379</v>
      </c>
      <c r="G27" s="23">
        <f t="shared" si="2"/>
        <v>3007965263.294515</v>
      </c>
      <c r="H27" s="23">
        <f t="shared" si="3"/>
        <v>198922976.55592066</v>
      </c>
      <c r="I27" s="23">
        <f t="shared" si="7"/>
        <v>3206888239.8504357</v>
      </c>
      <c r="J27" s="23">
        <f t="shared" si="4"/>
        <v>1723.071827707464</v>
      </c>
      <c r="K27" s="23">
        <f t="shared" si="5"/>
        <v>4962855919.822672</v>
      </c>
      <c r="L27" s="25">
        <f t="shared" si="8"/>
        <v>4131952684.603628</v>
      </c>
      <c r="M27" s="24">
        <f t="shared" si="6"/>
        <v>2220.1120624623904</v>
      </c>
    </row>
    <row r="28" spans="1:13" ht="13.5">
      <c r="A28" s="20">
        <v>24</v>
      </c>
      <c r="B28" s="22">
        <v>1829312</v>
      </c>
      <c r="C28" s="23">
        <v>1865213284.7818427</v>
      </c>
      <c r="D28" s="23">
        <v>-863629742.1876396</v>
      </c>
      <c r="E28" s="23">
        <f t="shared" si="0"/>
        <v>-6468709036.094433</v>
      </c>
      <c r="F28" s="23">
        <f t="shared" si="1"/>
        <v>-3536.1431161521014</v>
      </c>
      <c r="G28" s="23">
        <f t="shared" si="2"/>
        <v>5327729614.986361</v>
      </c>
      <c r="H28" s="23">
        <f t="shared" si="3"/>
        <v>206757889.09751767</v>
      </c>
      <c r="I28" s="23">
        <f t="shared" si="7"/>
        <v>5534487504.0838785</v>
      </c>
      <c r="J28" s="23">
        <f t="shared" si="4"/>
        <v>3025.4475475391177</v>
      </c>
      <c r="K28" s="23">
        <f t="shared" si="5"/>
        <v>8790245945.190878</v>
      </c>
      <c r="L28" s="25">
        <f t="shared" si="8"/>
        <v>7926616203.003239</v>
      </c>
      <c r="M28" s="24">
        <f t="shared" si="6"/>
        <v>4333.113325120722</v>
      </c>
    </row>
    <row r="29" spans="1:13" ht="13.5">
      <c r="A29" s="20">
        <v>25</v>
      </c>
      <c r="B29" s="22">
        <v>1802448</v>
      </c>
      <c r="C29" s="23">
        <v>1153371943.3549562</v>
      </c>
      <c r="D29" s="23">
        <v>-1029714215.209589</v>
      </c>
      <c r="E29" s="23">
        <f t="shared" si="0"/>
        <v>-798641181.1090744</v>
      </c>
      <c r="F29" s="23">
        <f t="shared" si="1"/>
        <v>-443.0869468129313</v>
      </c>
      <c r="G29" s="23">
        <f t="shared" si="2"/>
        <v>3294451047.4174967</v>
      </c>
      <c r="H29" s="23">
        <f t="shared" si="3"/>
        <v>246519459.7989943</v>
      </c>
      <c r="I29" s="23">
        <f t="shared" si="7"/>
        <v>3540970507.2164907</v>
      </c>
      <c r="J29" s="23">
        <f t="shared" si="4"/>
        <v>1964.5340710059268</v>
      </c>
      <c r="K29" s="23">
        <f t="shared" si="5"/>
        <v>5435530151.480037</v>
      </c>
      <c r="L29" s="25">
        <f t="shared" si="8"/>
        <v>4405815936.270448</v>
      </c>
      <c r="M29" s="24">
        <f t="shared" si="6"/>
        <v>2444.3512025148284</v>
      </c>
    </row>
    <row r="30" spans="1:13" ht="13.5">
      <c r="A30" s="20">
        <v>26</v>
      </c>
      <c r="B30" s="22">
        <v>1780932</v>
      </c>
      <c r="C30" s="23">
        <v>821485495.7942754</v>
      </c>
      <c r="D30" s="23">
        <v>-1528249505.1239564</v>
      </c>
      <c r="E30" s="23">
        <f t="shared" si="0"/>
        <v>4564622459.446248</v>
      </c>
      <c r="F30" s="23">
        <f t="shared" si="1"/>
        <v>2563.0526372967906</v>
      </c>
      <c r="G30" s="23">
        <f t="shared" si="2"/>
        <v>2346462273.2069016</v>
      </c>
      <c r="H30" s="23">
        <f t="shared" si="3"/>
        <v>365871653.3932237</v>
      </c>
      <c r="I30" s="23">
        <f t="shared" si="7"/>
        <v>2712333926.6001253</v>
      </c>
      <c r="J30" s="23">
        <f t="shared" si="4"/>
        <v>1522.98567637626</v>
      </c>
      <c r="K30" s="23">
        <f t="shared" si="5"/>
        <v>3871439050.619528</v>
      </c>
      <c r="L30" s="25">
        <f t="shared" si="8"/>
        <v>2343189545.495571</v>
      </c>
      <c r="M30" s="24">
        <f t="shared" si="6"/>
        <v>1315.7097213681213</v>
      </c>
    </row>
    <row r="31" spans="1:13" ht="13.5">
      <c r="A31" s="20">
        <v>27</v>
      </c>
      <c r="B31" s="22">
        <v>1763709</v>
      </c>
      <c r="C31" s="23">
        <v>415847234.6970668</v>
      </c>
      <c r="D31" s="23">
        <v>-1076098830.4945836</v>
      </c>
      <c r="E31" s="23">
        <f t="shared" si="0"/>
        <v>4264222885.2611794</v>
      </c>
      <c r="F31" s="23">
        <f t="shared" si="1"/>
        <v>2417.758760238327</v>
      </c>
      <c r="G31" s="23">
        <f t="shared" si="2"/>
        <v>1187811413.1408174</v>
      </c>
      <c r="H31" s="23">
        <f t="shared" si="3"/>
        <v>257624201.41967165</v>
      </c>
      <c r="I31" s="23">
        <f t="shared" si="7"/>
        <v>1445435614.5604892</v>
      </c>
      <c r="J31" s="23">
        <f t="shared" si="4"/>
        <v>819.5431415049134</v>
      </c>
      <c r="K31" s="23">
        <f t="shared" si="5"/>
        <v>1959775591.5845678</v>
      </c>
      <c r="L31" s="25">
        <f t="shared" si="8"/>
        <v>883676761.0899842</v>
      </c>
      <c r="M31" s="24">
        <f t="shared" si="6"/>
        <v>501.0331982713612</v>
      </c>
    </row>
    <row r="32" spans="1:13" ht="13.5">
      <c r="A32" s="20">
        <v>28</v>
      </c>
      <c r="B32" s="22">
        <v>1747922</v>
      </c>
      <c r="C32" s="23">
        <v>511268977.1453465</v>
      </c>
      <c r="D32" s="23">
        <v>-2433304522.751623</v>
      </c>
      <c r="E32" s="23">
        <f t="shared" si="0"/>
        <v>12413431504.031158</v>
      </c>
      <c r="F32" s="23">
        <f t="shared" si="1"/>
        <v>7101.8223376278565</v>
      </c>
      <c r="G32" s="23">
        <f t="shared" si="2"/>
        <v>1460370721.6677034</v>
      </c>
      <c r="H32" s="23">
        <f t="shared" si="3"/>
        <v>582546989.8491052</v>
      </c>
      <c r="I32" s="23">
        <f t="shared" si="7"/>
        <v>2042917711.5168085</v>
      </c>
      <c r="J32" s="23">
        <f t="shared" si="4"/>
        <v>1168.7693795929158</v>
      </c>
      <c r="K32" s="23">
        <f t="shared" si="5"/>
        <v>2409472466.1900606</v>
      </c>
      <c r="L32" s="25">
        <f t="shared" si="8"/>
        <v>-23832056.56156254</v>
      </c>
      <c r="M32" s="24">
        <f t="shared" si="6"/>
        <v>-13.634508039582165</v>
      </c>
    </row>
    <row r="33" spans="1:13" ht="13.5">
      <c r="A33" s="20">
        <v>29</v>
      </c>
      <c r="B33" s="22">
        <v>1729558</v>
      </c>
      <c r="C33" s="23">
        <v>564758426.2871317</v>
      </c>
      <c r="D33" s="23">
        <v>-1916297938.3532205</v>
      </c>
      <c r="E33" s="23">
        <f t="shared" si="0"/>
        <v>8728893280.031385</v>
      </c>
      <c r="F33" s="23">
        <f t="shared" si="1"/>
        <v>5046.8924893131</v>
      </c>
      <c r="G33" s="23">
        <f t="shared" si="2"/>
        <v>1613156102.6249952</v>
      </c>
      <c r="H33" s="23">
        <f t="shared" si="3"/>
        <v>458772662.937948</v>
      </c>
      <c r="I33" s="23">
        <f t="shared" si="7"/>
        <v>2071928765.5629432</v>
      </c>
      <c r="J33" s="23">
        <f t="shared" si="4"/>
        <v>1197.95275183772</v>
      </c>
      <c r="K33" s="23">
        <f t="shared" si="5"/>
        <v>2661553778.962859</v>
      </c>
      <c r="L33" s="25">
        <f t="shared" si="8"/>
        <v>745255840.6096387</v>
      </c>
      <c r="M33" s="24">
        <f t="shared" si="6"/>
        <v>430.8938125287725</v>
      </c>
    </row>
    <row r="34" spans="1:13" ht="13.5">
      <c r="A34" s="20">
        <v>30</v>
      </c>
      <c r="B34" s="22">
        <v>1706864</v>
      </c>
      <c r="C34" s="23">
        <v>505832065.26862717</v>
      </c>
      <c r="D34" s="23">
        <v>-988591271.681441</v>
      </c>
      <c r="E34" s="23">
        <f t="shared" si="0"/>
        <v>3117891526.7436423</v>
      </c>
      <c r="F34" s="23">
        <f t="shared" si="1"/>
        <v>1826.6783567663517</v>
      </c>
      <c r="G34" s="23">
        <f t="shared" si="2"/>
        <v>1444840917.834542</v>
      </c>
      <c r="H34" s="23">
        <f t="shared" si="3"/>
        <v>236674392.42577153</v>
      </c>
      <c r="I34" s="23">
        <f t="shared" si="7"/>
        <v>1681515310.2603135</v>
      </c>
      <c r="J34" s="23">
        <f t="shared" si="4"/>
        <v>985.1489692560822</v>
      </c>
      <c r="K34" s="23">
        <f t="shared" si="5"/>
        <v>2383849770.400457</v>
      </c>
      <c r="L34" s="25">
        <f t="shared" si="8"/>
        <v>1395258498.719016</v>
      </c>
      <c r="M34" s="24">
        <f t="shared" si="6"/>
        <v>817.4397601209095</v>
      </c>
    </row>
    <row r="35" spans="1:13" ht="13.5">
      <c r="A35" s="20">
        <v>31</v>
      </c>
      <c r="B35" s="22">
        <v>1679594</v>
      </c>
      <c r="C35" s="23">
        <v>1297276025.9863071</v>
      </c>
      <c r="D35" s="23">
        <v>-2605428516.414026</v>
      </c>
      <c r="E35" s="23">
        <f t="shared" si="0"/>
        <v>8448678992.370052</v>
      </c>
      <c r="F35" s="23">
        <f t="shared" si="1"/>
        <v>5030.191220241351</v>
      </c>
      <c r="G35" s="23">
        <f t="shared" si="2"/>
        <v>3705493607.004544</v>
      </c>
      <c r="H35" s="23">
        <f t="shared" si="3"/>
        <v>623754456.2600302</v>
      </c>
      <c r="I35" s="23">
        <f t="shared" si="7"/>
        <v>4329248063.264574</v>
      </c>
      <c r="J35" s="23">
        <f t="shared" si="4"/>
        <v>2577.556280425254</v>
      </c>
      <c r="K35" s="23">
        <f t="shared" si="5"/>
        <v>6113711188.02278</v>
      </c>
      <c r="L35" s="25">
        <f t="shared" si="8"/>
        <v>3508282671.6087546</v>
      </c>
      <c r="M35" s="24">
        <f t="shared" si="6"/>
        <v>2088.7682806730404</v>
      </c>
    </row>
    <row r="36" spans="1:13" ht="13.5">
      <c r="A36" s="20">
        <v>32</v>
      </c>
      <c r="B36" s="22">
        <v>1647385</v>
      </c>
      <c r="C36" s="23">
        <v>848373494.7278786</v>
      </c>
      <c r="D36" s="23">
        <v>-1750951238.7430098</v>
      </c>
      <c r="E36" s="23">
        <f aca="true" t="shared" si="9" ref="E36:E67">(C36+D36)*$F$101</f>
        <v>5829281892.318304</v>
      </c>
      <c r="F36" s="23">
        <f aca="true" t="shared" si="10" ref="F36:F67">E36/$B36</f>
        <v>3538.506112607741</v>
      </c>
      <c r="G36" s="23">
        <f aca="true" t="shared" si="11" ref="G36:G67">C36*$D$102</f>
        <v>2423264207.535304</v>
      </c>
      <c r="H36" s="23">
        <f aca="true" t="shared" si="12" ref="H36:H67">D36*$E$102</f>
        <v>419187719.40178525</v>
      </c>
      <c r="I36" s="23">
        <f t="shared" si="7"/>
        <v>2842451926.9370894</v>
      </c>
      <c r="J36" s="23">
        <f aca="true" t="shared" si="13" ref="J36:J67">I36/$B36</f>
        <v>1725.4326869171987</v>
      </c>
      <c r="K36" s="23">
        <f aca="true" t="shared" si="14" ref="K36:K67">C36*$D$103</f>
        <v>3998154920.3427296</v>
      </c>
      <c r="L36" s="25">
        <f t="shared" si="8"/>
        <v>2247203681.59972</v>
      </c>
      <c r="M36" s="24">
        <f aca="true" t="shared" si="15" ref="M36:M67">L36/$B36</f>
        <v>1364.103522612941</v>
      </c>
    </row>
    <row r="37" spans="1:13" ht="13.5">
      <c r="A37" s="20">
        <v>33</v>
      </c>
      <c r="B37" s="22">
        <v>1610301</v>
      </c>
      <c r="C37" s="23">
        <v>1494255881.4937775</v>
      </c>
      <c r="D37" s="23">
        <v>-3614902626.8866835</v>
      </c>
      <c r="E37" s="23">
        <f t="shared" si="9"/>
        <v>13696158314.219824</v>
      </c>
      <c r="F37" s="23">
        <f t="shared" si="10"/>
        <v>8505.340501073913</v>
      </c>
      <c r="G37" s="23">
        <f t="shared" si="11"/>
        <v>4268139937.2153163</v>
      </c>
      <c r="H37" s="23">
        <f t="shared" si="12"/>
        <v>865428319.4727834</v>
      </c>
      <c r="I37" s="23">
        <f t="shared" si="7"/>
        <v>5133568256.6881</v>
      </c>
      <c r="J37" s="23">
        <f t="shared" si="13"/>
        <v>3187.9557031189197</v>
      </c>
      <c r="K37" s="23">
        <f t="shared" si="14"/>
        <v>7042023992.936855</v>
      </c>
      <c r="L37" s="25">
        <f t="shared" si="8"/>
        <v>3427121366.050172</v>
      </c>
      <c r="M37" s="24">
        <f t="shared" si="15"/>
        <v>2128.248921195585</v>
      </c>
    </row>
    <row r="38" spans="1:13" ht="13.5">
      <c r="A38" s="20">
        <v>34</v>
      </c>
      <c r="B38" s="22">
        <v>1571155</v>
      </c>
      <c r="C38" s="23">
        <v>602391988.3129455</v>
      </c>
      <c r="D38" s="23">
        <v>-2587159036.381907</v>
      </c>
      <c r="E38" s="23">
        <f t="shared" si="9"/>
        <v>12818581768.15901</v>
      </c>
      <c r="F38" s="23">
        <f t="shared" si="10"/>
        <v>8158.699662451515</v>
      </c>
      <c r="G38" s="23">
        <f t="shared" si="11"/>
        <v>1720651285.3787496</v>
      </c>
      <c r="H38" s="23">
        <f t="shared" si="12"/>
        <v>619380638.4746655</v>
      </c>
      <c r="I38" s="23">
        <f t="shared" si="7"/>
        <v>2340031923.853415</v>
      </c>
      <c r="J38" s="23">
        <f t="shared" si="13"/>
        <v>1489.3705101364378</v>
      </c>
      <c r="K38" s="23">
        <f t="shared" si="14"/>
        <v>2838910582.4445534</v>
      </c>
      <c r="L38" s="25">
        <f t="shared" si="8"/>
        <v>251751546.0626464</v>
      </c>
      <c r="M38" s="24">
        <f t="shared" si="15"/>
        <v>160.23342449513027</v>
      </c>
    </row>
    <row r="39" spans="1:13" ht="13.5">
      <c r="A39" s="20">
        <v>35</v>
      </c>
      <c r="B39" s="22">
        <v>1534973</v>
      </c>
      <c r="C39" s="23">
        <v>805842434.8810865</v>
      </c>
      <c r="D39" s="23">
        <v>-1667301816.974296</v>
      </c>
      <c r="E39" s="23">
        <f t="shared" si="9"/>
        <v>5563719702.044277</v>
      </c>
      <c r="F39" s="23">
        <f t="shared" si="10"/>
        <v>3624.636851621675</v>
      </c>
      <c r="G39" s="23">
        <f t="shared" si="11"/>
        <v>2301779984.2825117</v>
      </c>
      <c r="H39" s="23">
        <f t="shared" si="12"/>
        <v>399161570.4350797</v>
      </c>
      <c r="I39" s="23">
        <f t="shared" si="7"/>
        <v>2700941554.7175913</v>
      </c>
      <c r="J39" s="23">
        <f t="shared" si="13"/>
        <v>1759.601996072629</v>
      </c>
      <c r="K39" s="23">
        <f t="shared" si="14"/>
        <v>3797717533.683937</v>
      </c>
      <c r="L39" s="25">
        <f t="shared" si="8"/>
        <v>2130415716.709641</v>
      </c>
      <c r="M39" s="24">
        <f t="shared" si="15"/>
        <v>1387.917387934277</v>
      </c>
    </row>
    <row r="40" spans="1:13" ht="13.5">
      <c r="A40" s="20">
        <v>36</v>
      </c>
      <c r="B40" s="22">
        <v>1498838</v>
      </c>
      <c r="C40" s="23">
        <v>1621647949.5655704</v>
      </c>
      <c r="D40" s="23">
        <v>-1946970772.1985834</v>
      </c>
      <c r="E40" s="23">
        <f t="shared" si="9"/>
        <v>2101091514.5063782</v>
      </c>
      <c r="F40" s="23">
        <f t="shared" si="10"/>
        <v>1401.8136146177094</v>
      </c>
      <c r="G40" s="23">
        <f t="shared" si="11"/>
        <v>4632018159.2492285</v>
      </c>
      <c r="H40" s="23">
        <f t="shared" si="12"/>
        <v>466115914.4133334</v>
      </c>
      <c r="I40" s="23">
        <f t="shared" si="7"/>
        <v>5098134073.662561</v>
      </c>
      <c r="J40" s="23">
        <f t="shared" si="13"/>
        <v>3401.3909933312084</v>
      </c>
      <c r="K40" s="23">
        <f t="shared" si="14"/>
        <v>7642388368.932886</v>
      </c>
      <c r="L40" s="25">
        <f t="shared" si="8"/>
        <v>5695417596.7343025</v>
      </c>
      <c r="M40" s="24">
        <f t="shared" si="15"/>
        <v>3799.8887116114633</v>
      </c>
    </row>
    <row r="41" spans="1:13" ht="13.5">
      <c r="A41" s="20">
        <v>37</v>
      </c>
      <c r="B41" s="22">
        <v>1459629</v>
      </c>
      <c r="C41" s="23">
        <v>930538631.2884977</v>
      </c>
      <c r="D41" s="23">
        <v>-2248336298.503396</v>
      </c>
      <c r="E41" s="23">
        <f t="shared" si="9"/>
        <v>8510972190.675165</v>
      </c>
      <c r="F41" s="23">
        <f t="shared" si="10"/>
        <v>5830.914698649564</v>
      </c>
      <c r="G41" s="23">
        <f t="shared" si="11"/>
        <v>2657957813.3255982</v>
      </c>
      <c r="H41" s="23">
        <f t="shared" si="12"/>
        <v>538264541.3326777</v>
      </c>
      <c r="I41" s="23">
        <f t="shared" si="7"/>
        <v>3196222354.658276</v>
      </c>
      <c r="J41" s="23">
        <f t="shared" si="13"/>
        <v>2189.7498300309708</v>
      </c>
      <c r="K41" s="23">
        <f t="shared" si="14"/>
        <v>4385376995.362699</v>
      </c>
      <c r="L41" s="25">
        <f t="shared" si="8"/>
        <v>2137040696.8593025</v>
      </c>
      <c r="M41" s="24">
        <f t="shared" si="15"/>
        <v>1464.0985461780374</v>
      </c>
    </row>
    <row r="42" spans="1:13" ht="13.5">
      <c r="A42" s="20">
        <v>38</v>
      </c>
      <c r="B42" s="22">
        <v>1419326</v>
      </c>
      <c r="C42" s="23">
        <v>1137529548.3677385</v>
      </c>
      <c r="D42" s="23">
        <v>-2396719742.9275055</v>
      </c>
      <c r="E42" s="23">
        <f t="shared" si="9"/>
        <v>8132456897.817058</v>
      </c>
      <c r="F42" s="23">
        <f t="shared" si="10"/>
        <v>5729.801960801858</v>
      </c>
      <c r="G42" s="23">
        <f t="shared" si="11"/>
        <v>3249199387.6559253</v>
      </c>
      <c r="H42" s="23">
        <f t="shared" si="12"/>
        <v>573788384.766363</v>
      </c>
      <c r="I42" s="23">
        <f t="shared" si="7"/>
        <v>3822987772.4222884</v>
      </c>
      <c r="J42" s="23">
        <f t="shared" si="13"/>
        <v>2693.523385340851</v>
      </c>
      <c r="K42" s="23">
        <f t="shared" si="14"/>
        <v>5360869226.944112</v>
      </c>
      <c r="L42" s="25">
        <f t="shared" si="8"/>
        <v>2964149484.0166063</v>
      </c>
      <c r="M42" s="24">
        <f t="shared" si="15"/>
        <v>2088.420478464149</v>
      </c>
    </row>
    <row r="43" spans="1:13" ht="13.5">
      <c r="A43" s="20">
        <v>39</v>
      </c>
      <c r="B43" s="22">
        <v>1377345</v>
      </c>
      <c r="C43" s="23">
        <v>1025731674.6727117</v>
      </c>
      <c r="D43" s="23">
        <v>-2330299532.6465745</v>
      </c>
      <c r="E43" s="23">
        <f t="shared" si="9"/>
        <v>8425527709.067936</v>
      </c>
      <c r="F43" s="23">
        <f t="shared" si="10"/>
        <v>6117.223868433788</v>
      </c>
      <c r="G43" s="23">
        <f t="shared" si="11"/>
        <v>2929863873.8907185</v>
      </c>
      <c r="H43" s="23">
        <f t="shared" si="12"/>
        <v>557887007.3585956</v>
      </c>
      <c r="I43" s="23">
        <f t="shared" si="7"/>
        <v>3487750881.2493143</v>
      </c>
      <c r="J43" s="23">
        <f t="shared" si="13"/>
        <v>2532.2274965599136</v>
      </c>
      <c r="K43" s="23">
        <f t="shared" si="14"/>
        <v>4833996073.108725</v>
      </c>
      <c r="L43" s="25">
        <f t="shared" si="8"/>
        <v>2503696540.46215</v>
      </c>
      <c r="M43" s="24">
        <f t="shared" si="15"/>
        <v>1817.7700869877556</v>
      </c>
    </row>
    <row r="44" spans="1:13" ht="13.5">
      <c r="A44" s="20">
        <v>40</v>
      </c>
      <c r="B44" s="22">
        <v>1333978</v>
      </c>
      <c r="C44" s="23">
        <v>702091128.3897847</v>
      </c>
      <c r="D44" s="23">
        <v>-1485224892.6776712</v>
      </c>
      <c r="E44" s="23">
        <f t="shared" si="9"/>
        <v>5057855128.488429</v>
      </c>
      <c r="F44" s="23">
        <f t="shared" si="10"/>
        <v>3791.5581280114284</v>
      </c>
      <c r="G44" s="23">
        <f t="shared" si="11"/>
        <v>2005428402.0279996</v>
      </c>
      <c r="H44" s="23">
        <f t="shared" si="12"/>
        <v>355571315.627992</v>
      </c>
      <c r="I44" s="23">
        <f t="shared" si="7"/>
        <v>2360999717.6559916</v>
      </c>
      <c r="J44" s="23">
        <f t="shared" si="13"/>
        <v>1769.8940444714917</v>
      </c>
      <c r="K44" s="23">
        <f t="shared" si="14"/>
        <v>3308765675.6662145</v>
      </c>
      <c r="L44" s="25">
        <f t="shared" si="8"/>
        <v>1823540782.9885433</v>
      </c>
      <c r="M44" s="24">
        <f t="shared" si="15"/>
        <v>1366.9946453303903</v>
      </c>
    </row>
    <row r="45" spans="1:13" ht="13.5">
      <c r="A45" s="20">
        <v>41</v>
      </c>
      <c r="B45" s="22">
        <v>1290914</v>
      </c>
      <c r="C45" s="23">
        <v>912975474.8976536</v>
      </c>
      <c r="D45" s="23">
        <v>-1917399557.147169</v>
      </c>
      <c r="E45" s="23">
        <f t="shared" si="9"/>
        <v>6487054609.633023</v>
      </c>
      <c r="F45" s="23">
        <f t="shared" si="10"/>
        <v>5025.164038528534</v>
      </c>
      <c r="G45" s="23">
        <f t="shared" si="11"/>
        <v>2607791031.2210617</v>
      </c>
      <c r="H45" s="23">
        <f t="shared" si="12"/>
        <v>459036396.76426345</v>
      </c>
      <c r="I45" s="23">
        <f t="shared" si="7"/>
        <v>3066827427.9853253</v>
      </c>
      <c r="J45" s="23">
        <f t="shared" si="13"/>
        <v>2375.7023535148937</v>
      </c>
      <c r="K45" s="23">
        <f t="shared" si="14"/>
        <v>4302606587.54447</v>
      </c>
      <c r="L45" s="25">
        <f t="shared" si="8"/>
        <v>2385207030.3973007</v>
      </c>
      <c r="M45" s="24">
        <f t="shared" si="15"/>
        <v>1847.6885605062</v>
      </c>
    </row>
    <row r="46" spans="1:13" ht="13.5">
      <c r="A46" s="20">
        <v>42</v>
      </c>
      <c r="B46" s="22">
        <v>1246526</v>
      </c>
      <c r="C46" s="23">
        <v>1051332033.4669423</v>
      </c>
      <c r="D46" s="23">
        <v>-1525561187.8652136</v>
      </c>
      <c r="E46" s="23">
        <f t="shared" si="9"/>
        <v>3062800341.4373136</v>
      </c>
      <c r="F46" s="23">
        <f t="shared" si="10"/>
        <v>2457.068959201263</v>
      </c>
      <c r="G46" s="23">
        <f t="shared" si="11"/>
        <v>3002987838.219683</v>
      </c>
      <c r="H46" s="23">
        <f t="shared" si="12"/>
        <v>365228054.8989962</v>
      </c>
      <c r="I46" s="23">
        <f t="shared" si="7"/>
        <v>3368215893.1186795</v>
      </c>
      <c r="J46" s="23">
        <f t="shared" si="13"/>
        <v>2702.082341739105</v>
      </c>
      <c r="K46" s="23">
        <f t="shared" si="14"/>
        <v>4954643642.972424</v>
      </c>
      <c r="L46" s="25">
        <f t="shared" si="8"/>
        <v>3429082455.10721</v>
      </c>
      <c r="M46" s="24">
        <f t="shared" si="15"/>
        <v>2750.9112967617284</v>
      </c>
    </row>
    <row r="47" spans="1:13" ht="13.5">
      <c r="A47" s="20">
        <v>43</v>
      </c>
      <c r="B47" s="22">
        <v>1200684</v>
      </c>
      <c r="C47" s="23">
        <v>784831370.2661787</v>
      </c>
      <c r="D47" s="23">
        <v>-2445331440.3006043</v>
      </c>
      <c r="E47" s="23">
        <f t="shared" si="9"/>
        <v>10724309406.72816</v>
      </c>
      <c r="F47" s="23">
        <f t="shared" si="10"/>
        <v>8931.833360591263</v>
      </c>
      <c r="G47" s="23">
        <f t="shared" si="11"/>
        <v>2241764718.412084</v>
      </c>
      <c r="H47" s="23">
        <f t="shared" si="12"/>
        <v>585426302.5491036</v>
      </c>
      <c r="I47" s="23">
        <f t="shared" si="7"/>
        <v>2827191020.961188</v>
      </c>
      <c r="J47" s="23">
        <f t="shared" si="13"/>
        <v>2354.650366758604</v>
      </c>
      <c r="K47" s="23">
        <f t="shared" si="14"/>
        <v>3698698066.5579896</v>
      </c>
      <c r="L47" s="25">
        <f t="shared" si="8"/>
        <v>1253366626.2573853</v>
      </c>
      <c r="M47" s="24">
        <f t="shared" si="15"/>
        <v>1043.877178556044</v>
      </c>
    </row>
    <row r="48" spans="1:13" ht="13.5">
      <c r="A48" s="20">
        <v>44</v>
      </c>
      <c r="B48" s="22">
        <v>1153938</v>
      </c>
      <c r="C48" s="23">
        <v>1005172257.6086465</v>
      </c>
      <c r="D48" s="23">
        <v>-1822204633.034855</v>
      </c>
      <c r="E48" s="23">
        <f t="shared" si="9"/>
        <v>5276788690.04991</v>
      </c>
      <c r="F48" s="23">
        <f t="shared" si="10"/>
        <v>4572.852865621818</v>
      </c>
      <c r="G48" s="23">
        <f t="shared" si="11"/>
        <v>2871138678.1971397</v>
      </c>
      <c r="H48" s="23">
        <f t="shared" si="12"/>
        <v>436246188.6452103</v>
      </c>
      <c r="I48" s="23">
        <f t="shared" si="7"/>
        <v>3307384866.84235</v>
      </c>
      <c r="J48" s="23">
        <f t="shared" si="13"/>
        <v>2866.1720706332144</v>
      </c>
      <c r="K48" s="23">
        <f t="shared" si="14"/>
        <v>4737105098.785633</v>
      </c>
      <c r="L48" s="25">
        <f t="shared" si="8"/>
        <v>2914900465.750778</v>
      </c>
      <c r="M48" s="24">
        <f t="shared" si="15"/>
        <v>2526.0459970559755</v>
      </c>
    </row>
    <row r="49" spans="1:13" ht="13.5">
      <c r="A49" s="20">
        <v>45</v>
      </c>
      <c r="B49" s="22">
        <v>1106122</v>
      </c>
      <c r="C49" s="23">
        <v>1935881484.7809865</v>
      </c>
      <c r="D49" s="23">
        <v>-2311843884.7466645</v>
      </c>
      <c r="E49" s="23">
        <f t="shared" si="9"/>
        <v>2428146300.797461</v>
      </c>
      <c r="F49" s="23">
        <f t="shared" si="10"/>
        <v>2195.1885061480207</v>
      </c>
      <c r="G49" s="23">
        <f t="shared" si="11"/>
        <v>5529583775.60438</v>
      </c>
      <c r="H49" s="23">
        <f t="shared" si="12"/>
        <v>553468619.923204</v>
      </c>
      <c r="I49" s="23">
        <f t="shared" si="7"/>
        <v>6083052395.527584</v>
      </c>
      <c r="J49" s="23">
        <f t="shared" si="13"/>
        <v>5499.440744807159</v>
      </c>
      <c r="K49" s="23">
        <f t="shared" si="14"/>
        <v>9123286066.427774</v>
      </c>
      <c r="L49" s="25">
        <f t="shared" si="8"/>
        <v>6811442181.68111</v>
      </c>
      <c r="M49" s="24">
        <f t="shared" si="15"/>
        <v>6157.94838334389</v>
      </c>
    </row>
    <row r="50" spans="1:13" ht="13.5">
      <c r="A50" s="20">
        <v>46</v>
      </c>
      <c r="B50" s="22">
        <v>1057510</v>
      </c>
      <c r="C50" s="23">
        <v>559694789.2865912</v>
      </c>
      <c r="D50" s="23">
        <v>-3117872025.8552694</v>
      </c>
      <c r="E50" s="23">
        <f t="shared" si="9"/>
        <v>16521941008.796555</v>
      </c>
      <c r="F50" s="23">
        <f t="shared" si="10"/>
        <v>15623.437138936326</v>
      </c>
      <c r="G50" s="23">
        <f t="shared" si="11"/>
        <v>1598692508.0176497</v>
      </c>
      <c r="H50" s="23">
        <f t="shared" si="12"/>
        <v>746436356.9845369</v>
      </c>
      <c r="I50" s="23">
        <f t="shared" si="7"/>
        <v>2345128865.002187</v>
      </c>
      <c r="J50" s="23">
        <f t="shared" si="13"/>
        <v>2217.5949778273366</v>
      </c>
      <c r="K50" s="23">
        <f t="shared" si="14"/>
        <v>2637690226.748708</v>
      </c>
      <c r="L50" s="25">
        <f t="shared" si="8"/>
        <v>-480181799.10656166</v>
      </c>
      <c r="M50" s="24">
        <f t="shared" si="15"/>
        <v>-454.06832947826655</v>
      </c>
    </row>
    <row r="51" spans="1:13" ht="13.5">
      <c r="A51" s="20">
        <v>47</v>
      </c>
      <c r="B51" s="22">
        <v>1008570</v>
      </c>
      <c r="C51" s="23">
        <v>838357777.8905562</v>
      </c>
      <c r="D51" s="23">
        <v>-5547795143.145812</v>
      </c>
      <c r="E51" s="23">
        <f t="shared" si="9"/>
        <v>30415815300.4817</v>
      </c>
      <c r="F51" s="23">
        <f t="shared" si="10"/>
        <v>30157.36666813578</v>
      </c>
      <c r="G51" s="23">
        <f t="shared" si="11"/>
        <v>2394655666.278983</v>
      </c>
      <c r="H51" s="23">
        <f t="shared" si="12"/>
        <v>1328173819.068254</v>
      </c>
      <c r="I51" s="23">
        <f t="shared" si="7"/>
        <v>3722829485.347237</v>
      </c>
      <c r="J51" s="23">
        <f t="shared" si="13"/>
        <v>3691.195936174224</v>
      </c>
      <c r="K51" s="23">
        <f t="shared" si="14"/>
        <v>3950953554.6674094</v>
      </c>
      <c r="L51" s="25">
        <f t="shared" si="8"/>
        <v>-1596841588.4784026</v>
      </c>
      <c r="M51" s="24">
        <f t="shared" si="15"/>
        <v>-1583.2729393878487</v>
      </c>
    </row>
    <row r="52" spans="1:13" ht="13.5">
      <c r="A52" s="20">
        <v>48</v>
      </c>
      <c r="B52" s="22">
        <v>960262</v>
      </c>
      <c r="C52" s="23">
        <v>441200306.2077407</v>
      </c>
      <c r="D52" s="23">
        <v>-2884091956.6148386</v>
      </c>
      <c r="E52" s="23">
        <f t="shared" si="9"/>
        <v>15777371153.941217</v>
      </c>
      <c r="F52" s="23">
        <f t="shared" si="10"/>
        <v>16430.277522115026</v>
      </c>
      <c r="G52" s="23">
        <f t="shared" si="11"/>
        <v>1260229034.7717307</v>
      </c>
      <c r="H52" s="23">
        <f t="shared" si="12"/>
        <v>690468074.2030934</v>
      </c>
      <c r="I52" s="23">
        <f t="shared" si="7"/>
        <v>1950697108.974824</v>
      </c>
      <c r="J52" s="23">
        <f t="shared" si="13"/>
        <v>2031.4217463305056</v>
      </c>
      <c r="K52" s="23">
        <f t="shared" si="14"/>
        <v>2079257763.3357208</v>
      </c>
      <c r="L52" s="25">
        <f t="shared" si="8"/>
        <v>-804834193.2791178</v>
      </c>
      <c r="M52" s="24">
        <f t="shared" si="15"/>
        <v>-838.140208900402</v>
      </c>
    </row>
    <row r="53" spans="1:13" ht="13.5">
      <c r="A53" s="20">
        <v>49</v>
      </c>
      <c r="B53" s="22">
        <v>913079</v>
      </c>
      <c r="C53" s="23">
        <v>1277844699.271</v>
      </c>
      <c r="D53" s="23">
        <v>-1328610717.1864552</v>
      </c>
      <c r="E53" s="23">
        <f t="shared" si="9"/>
        <v>327871400.4881438</v>
      </c>
      <c r="F53" s="23">
        <f t="shared" si="10"/>
        <v>359.08327810424265</v>
      </c>
      <c r="G53" s="23">
        <f t="shared" si="11"/>
        <v>3649990648.900894</v>
      </c>
      <c r="H53" s="23">
        <f t="shared" si="12"/>
        <v>318076988.2032695</v>
      </c>
      <c r="I53" s="23">
        <f t="shared" si="7"/>
        <v>3968067637.1041636</v>
      </c>
      <c r="J53" s="23">
        <f t="shared" si="13"/>
        <v>4345.809767943589</v>
      </c>
      <c r="K53" s="23">
        <f t="shared" si="14"/>
        <v>6022136598.530788</v>
      </c>
      <c r="L53" s="25">
        <f t="shared" si="8"/>
        <v>4693525881.344334</v>
      </c>
      <c r="M53" s="24">
        <f t="shared" si="15"/>
        <v>5140.328362983196</v>
      </c>
    </row>
    <row r="54" spans="1:13" ht="13.5">
      <c r="A54" s="20">
        <v>50</v>
      </c>
      <c r="B54" s="22">
        <v>866222</v>
      </c>
      <c r="C54" s="23">
        <v>1221002826.0711403</v>
      </c>
      <c r="D54" s="23">
        <v>-2522007151.4059443</v>
      </c>
      <c r="E54" s="23">
        <f t="shared" si="9"/>
        <v>8402512698.534726</v>
      </c>
      <c r="F54" s="23">
        <f t="shared" si="10"/>
        <v>9700.183900356637</v>
      </c>
      <c r="G54" s="23">
        <f t="shared" si="11"/>
        <v>3487629521.790644</v>
      </c>
      <c r="H54" s="23">
        <f t="shared" si="12"/>
        <v>603782905.3833617</v>
      </c>
      <c r="I54" s="23">
        <f t="shared" si="7"/>
        <v>4091412427.174006</v>
      </c>
      <c r="J54" s="23">
        <f t="shared" si="13"/>
        <v>4723.2839008637575</v>
      </c>
      <c r="K54" s="23">
        <f t="shared" si="14"/>
        <v>5754256217.510148</v>
      </c>
      <c r="L54" s="25">
        <f t="shared" si="8"/>
        <v>3232249066.1042037</v>
      </c>
      <c r="M54" s="24">
        <f t="shared" si="15"/>
        <v>3731.4326651876813</v>
      </c>
    </row>
    <row r="55" spans="1:13" ht="13.5">
      <c r="A55" s="20">
        <v>51</v>
      </c>
      <c r="B55" s="22">
        <v>821763</v>
      </c>
      <c r="C55" s="23">
        <v>594360913.7164527</v>
      </c>
      <c r="D55" s="23">
        <v>-2679696855.0069194</v>
      </c>
      <c r="E55" s="23">
        <f t="shared" si="9"/>
        <v>13468104130.164852</v>
      </c>
      <c r="F55" s="23">
        <f t="shared" si="10"/>
        <v>16389.280279307844</v>
      </c>
      <c r="G55" s="23">
        <f t="shared" si="11"/>
        <v>1697711606.4063773</v>
      </c>
      <c r="H55" s="23">
        <f t="shared" si="12"/>
        <v>641534720.3757026</v>
      </c>
      <c r="I55" s="23">
        <f t="shared" si="7"/>
        <v>2339246326.7820797</v>
      </c>
      <c r="J55" s="23">
        <f t="shared" si="13"/>
        <v>2846.619191642943</v>
      </c>
      <c r="K55" s="23">
        <f t="shared" si="14"/>
        <v>2801062299.096302</v>
      </c>
      <c r="L55" s="25">
        <f t="shared" si="8"/>
        <v>121365444.08938265</v>
      </c>
      <c r="M55" s="24">
        <f t="shared" si="15"/>
        <v>147.68910755215634</v>
      </c>
    </row>
    <row r="56" spans="1:13" ht="13.5">
      <c r="A56" s="20">
        <v>52</v>
      </c>
      <c r="B56" s="22">
        <v>781335</v>
      </c>
      <c r="C56" s="23">
        <v>460915870.22860414</v>
      </c>
      <c r="D56" s="23">
        <v>-1033235234.9285983</v>
      </c>
      <c r="E56" s="23">
        <f t="shared" si="9"/>
        <v>3696314175.0289617</v>
      </c>
      <c r="F56" s="23">
        <f t="shared" si="10"/>
        <v>4730.767436539975</v>
      </c>
      <c r="G56" s="23">
        <f t="shared" si="11"/>
        <v>1316543878.3164995</v>
      </c>
      <c r="H56" s="23">
        <f t="shared" si="12"/>
        <v>247362412.01452246</v>
      </c>
      <c r="I56" s="23">
        <f t="shared" si="7"/>
        <v>1563906290.331022</v>
      </c>
      <c r="J56" s="23">
        <f t="shared" si="13"/>
        <v>2001.5822794717017</v>
      </c>
      <c r="K56" s="23">
        <f t="shared" si="14"/>
        <v>2172171886.4043946</v>
      </c>
      <c r="L56" s="25">
        <f t="shared" si="8"/>
        <v>1138936651.4757962</v>
      </c>
      <c r="M56" s="24">
        <f t="shared" si="15"/>
        <v>1457.6803182703914</v>
      </c>
    </row>
    <row r="57" spans="1:13" ht="13.5">
      <c r="A57" s="20">
        <v>53</v>
      </c>
      <c r="B57" s="22">
        <v>744502</v>
      </c>
      <c r="C57" s="23">
        <v>1229449474.8390856</v>
      </c>
      <c r="D57" s="23">
        <v>-2545810571.6236835</v>
      </c>
      <c r="E57" s="23">
        <f t="shared" si="9"/>
        <v>8501694126.761094</v>
      </c>
      <c r="F57" s="23">
        <f t="shared" si="10"/>
        <v>11419.303274888576</v>
      </c>
      <c r="G57" s="23">
        <f t="shared" si="11"/>
        <v>3511756232.2079105</v>
      </c>
      <c r="H57" s="23">
        <f t="shared" si="12"/>
        <v>609481580.0318913</v>
      </c>
      <c r="I57" s="23">
        <f t="shared" si="7"/>
        <v>4121237812.239802</v>
      </c>
      <c r="J57" s="23">
        <f t="shared" si="13"/>
        <v>5535.563117681083</v>
      </c>
      <c r="K57" s="23">
        <f t="shared" si="14"/>
        <v>5794062989.5767355</v>
      </c>
      <c r="L57" s="25">
        <f t="shared" si="8"/>
        <v>3248252417.953052</v>
      </c>
      <c r="M57" s="24">
        <f t="shared" si="15"/>
        <v>4362.986826030087</v>
      </c>
    </row>
    <row r="58" spans="1:13" ht="13.5">
      <c r="A58" s="20">
        <v>54</v>
      </c>
      <c r="B58" s="22">
        <v>710490</v>
      </c>
      <c r="C58" s="23">
        <v>591938589.78748</v>
      </c>
      <c r="D58" s="23">
        <v>-2842848807.4159665</v>
      </c>
      <c r="E58" s="23">
        <f t="shared" si="9"/>
        <v>14537462573.014675</v>
      </c>
      <c r="F58" s="23">
        <f t="shared" si="10"/>
        <v>20461.17830372655</v>
      </c>
      <c r="G58" s="23">
        <f t="shared" si="11"/>
        <v>1690792565.5445237</v>
      </c>
      <c r="H58" s="23">
        <f t="shared" si="12"/>
        <v>680594228.906274</v>
      </c>
      <c r="I58" s="23">
        <f t="shared" si="7"/>
        <v>2371386794.4507976</v>
      </c>
      <c r="J58" s="23">
        <f t="shared" si="13"/>
        <v>3337.677932765834</v>
      </c>
      <c r="K58" s="23">
        <f t="shared" si="14"/>
        <v>2789646541.301567</v>
      </c>
      <c r="L58" s="25">
        <f t="shared" si="8"/>
        <v>-53202266.11439943</v>
      </c>
      <c r="M58" s="24">
        <f t="shared" si="15"/>
        <v>-74.88109067601154</v>
      </c>
    </row>
    <row r="59" spans="1:13" ht="13.5">
      <c r="A59" s="20">
        <v>55</v>
      </c>
      <c r="B59" s="22">
        <v>677714</v>
      </c>
      <c r="C59" s="23">
        <v>652055006.7696682</v>
      </c>
      <c r="D59" s="23">
        <v>-1982944603.9488516</v>
      </c>
      <c r="E59" s="23">
        <f t="shared" si="9"/>
        <v>8595526181.489088</v>
      </c>
      <c r="F59" s="23">
        <f t="shared" si="10"/>
        <v>12683.11733487738</v>
      </c>
      <c r="G59" s="23">
        <f t="shared" si="11"/>
        <v>1862506984.3276463</v>
      </c>
      <c r="H59" s="23">
        <f t="shared" si="12"/>
        <v>474728255.04045683</v>
      </c>
      <c r="I59" s="23">
        <f t="shared" si="7"/>
        <v>2337235239.368103</v>
      </c>
      <c r="J59" s="23">
        <f t="shared" si="13"/>
        <v>3448.7043787912053</v>
      </c>
      <c r="K59" s="23">
        <f t="shared" si="14"/>
        <v>3072958961.8856244</v>
      </c>
      <c r="L59" s="25">
        <f t="shared" si="8"/>
        <v>1090014357.9367728</v>
      </c>
      <c r="M59" s="24">
        <f t="shared" si="15"/>
        <v>1608.3692500623756</v>
      </c>
    </row>
    <row r="60" spans="1:13" ht="13.5">
      <c r="A60" s="20">
        <v>56</v>
      </c>
      <c r="B60" s="22">
        <v>646321</v>
      </c>
      <c r="C60" s="23">
        <v>1054831502.2113143</v>
      </c>
      <c r="D60" s="23">
        <v>-858383067.2615389</v>
      </c>
      <c r="E60" s="23">
        <f t="shared" si="9"/>
        <v>-1268758632.949184</v>
      </c>
      <c r="F60" s="23">
        <f t="shared" si="10"/>
        <v>-1963.0472055668683</v>
      </c>
      <c r="G60" s="23">
        <f t="shared" si="11"/>
        <v>3012983597.642065</v>
      </c>
      <c r="H60" s="23">
        <f t="shared" si="12"/>
        <v>205501805.17693198</v>
      </c>
      <c r="I60" s="23">
        <f t="shared" si="7"/>
        <v>3218485402.818997</v>
      </c>
      <c r="J60" s="23">
        <f t="shared" si="13"/>
        <v>4979.70111263443</v>
      </c>
      <c r="K60" s="23">
        <f t="shared" si="14"/>
        <v>4971135693.072816</v>
      </c>
      <c r="L60" s="25">
        <f t="shared" si="8"/>
        <v>4112752625.811277</v>
      </c>
      <c r="M60" s="24">
        <f t="shared" si="15"/>
        <v>6363.328169456473</v>
      </c>
    </row>
    <row r="61" spans="1:13" ht="13.5">
      <c r="A61" s="20">
        <v>57</v>
      </c>
      <c r="B61" s="22">
        <v>616314</v>
      </c>
      <c r="C61" s="23">
        <v>823282666.2206824</v>
      </c>
      <c r="D61" s="23">
        <v>-1919947774.3357375</v>
      </c>
      <c r="E61" s="23">
        <f t="shared" si="9"/>
        <v>7082791592.261126</v>
      </c>
      <c r="F61" s="23">
        <f t="shared" si="10"/>
        <v>11492.180272168287</v>
      </c>
      <c r="G61" s="23">
        <f t="shared" si="11"/>
        <v>2351595647.594735</v>
      </c>
      <c r="H61" s="23">
        <f t="shared" si="12"/>
        <v>459646454.5021267</v>
      </c>
      <c r="I61" s="23">
        <f t="shared" si="7"/>
        <v>2811242102.096862</v>
      </c>
      <c r="J61" s="23">
        <f t="shared" si="13"/>
        <v>4561.379592378012</v>
      </c>
      <c r="K61" s="23">
        <f t="shared" si="14"/>
        <v>3879908628.9687877</v>
      </c>
      <c r="L61" s="25">
        <f t="shared" si="8"/>
        <v>1959960854.6330502</v>
      </c>
      <c r="M61" s="24">
        <f t="shared" si="15"/>
        <v>3180.1335920213564</v>
      </c>
    </row>
    <row r="62" spans="1:13" ht="13.5">
      <c r="A62" s="20">
        <v>58</v>
      </c>
      <c r="B62" s="22">
        <v>587695</v>
      </c>
      <c r="C62" s="23">
        <v>637579028.69589</v>
      </c>
      <c r="D62" s="23">
        <v>-1220666347.5879586</v>
      </c>
      <c r="E62" s="23">
        <f t="shared" si="9"/>
        <v>3765858810.7186723</v>
      </c>
      <c r="F62" s="23">
        <f t="shared" si="10"/>
        <v>6407.845584391006</v>
      </c>
      <c r="G62" s="23">
        <f t="shared" si="11"/>
        <v>1821158309.7718663</v>
      </c>
      <c r="H62" s="23">
        <f t="shared" si="12"/>
        <v>292234490.0725157</v>
      </c>
      <c r="I62" s="23">
        <f t="shared" si="7"/>
        <v>2113392799.844382</v>
      </c>
      <c r="J62" s="23">
        <f t="shared" si="13"/>
        <v>3596.070750719986</v>
      </c>
      <c r="K62" s="23">
        <f t="shared" si="14"/>
        <v>3004737590.8478427</v>
      </c>
      <c r="L62" s="25">
        <f t="shared" si="8"/>
        <v>1784071243.259884</v>
      </c>
      <c r="M62" s="24">
        <f t="shared" si="15"/>
        <v>3035.7094126373104</v>
      </c>
    </row>
    <row r="63" spans="1:13" ht="13.5">
      <c r="A63" s="20">
        <v>59</v>
      </c>
      <c r="B63" s="22">
        <v>560433</v>
      </c>
      <c r="C63" s="23">
        <v>909929856.6958249</v>
      </c>
      <c r="D63" s="23">
        <v>-1903495414.86718</v>
      </c>
      <c r="E63" s="23">
        <f t="shared" si="9"/>
        <v>6416925029.986463</v>
      </c>
      <c r="F63" s="23">
        <f t="shared" si="10"/>
        <v>11449.941438113856</v>
      </c>
      <c r="G63" s="23">
        <f t="shared" si="11"/>
        <v>2599091634.5235295</v>
      </c>
      <c r="H63" s="23">
        <f t="shared" si="12"/>
        <v>455707665.7501601</v>
      </c>
      <c r="I63" s="23">
        <f t="shared" si="7"/>
        <v>3054799300.2736897</v>
      </c>
      <c r="J63" s="23">
        <f t="shared" si="13"/>
        <v>5450.784126333906</v>
      </c>
      <c r="K63" s="23">
        <f t="shared" si="14"/>
        <v>4288253412.3512344</v>
      </c>
      <c r="L63" s="25">
        <f t="shared" si="8"/>
        <v>2384757997.4840546</v>
      </c>
      <c r="M63" s="24">
        <f t="shared" si="15"/>
        <v>4255.20623782692</v>
      </c>
    </row>
    <row r="64" spans="1:13" ht="13.5">
      <c r="A64" s="20">
        <v>60</v>
      </c>
      <c r="B64" s="22">
        <v>534372</v>
      </c>
      <c r="C64" s="23">
        <v>406047190.72064275</v>
      </c>
      <c r="D64" s="23">
        <v>-986717678.4578036</v>
      </c>
      <c r="E64" s="23">
        <f t="shared" si="9"/>
        <v>3750249750.7994437</v>
      </c>
      <c r="F64" s="23">
        <f t="shared" si="10"/>
        <v>7018.05062914869</v>
      </c>
      <c r="G64" s="23">
        <f t="shared" si="11"/>
        <v>1159818912.2577507</v>
      </c>
      <c r="H64" s="23">
        <f t="shared" si="12"/>
        <v>236225843.5152565</v>
      </c>
      <c r="I64" s="23">
        <f t="shared" si="7"/>
        <v>1396044755.7730072</v>
      </c>
      <c r="J64" s="23">
        <f t="shared" si="13"/>
        <v>2612.496080956725</v>
      </c>
      <c r="K64" s="23">
        <f t="shared" si="14"/>
        <v>1913590633.794859</v>
      </c>
      <c r="L64" s="25">
        <f t="shared" si="8"/>
        <v>926872955.3370553</v>
      </c>
      <c r="M64" s="24">
        <f t="shared" si="15"/>
        <v>1734.5088353002316</v>
      </c>
    </row>
    <row r="65" spans="1:13" ht="13.5">
      <c r="A65" s="20">
        <v>61</v>
      </c>
      <c r="B65" s="22">
        <v>509286</v>
      </c>
      <c r="C65" s="23">
        <v>541293423.4987808</v>
      </c>
      <c r="D65" s="23">
        <v>-964193820.8603681</v>
      </c>
      <c r="E65" s="23">
        <f t="shared" si="9"/>
        <v>2731294500.60181</v>
      </c>
      <c r="F65" s="23">
        <f t="shared" si="10"/>
        <v>5362.987595578536</v>
      </c>
      <c r="G65" s="23">
        <f t="shared" si="11"/>
        <v>1546131494.0768871</v>
      </c>
      <c r="H65" s="23">
        <f t="shared" si="12"/>
        <v>230833503.46061414</v>
      </c>
      <c r="I65" s="23">
        <f t="shared" si="7"/>
        <v>1776964997.5375013</v>
      </c>
      <c r="J65" s="23">
        <f t="shared" si="13"/>
        <v>3489.129875035837</v>
      </c>
      <c r="K65" s="23">
        <f t="shared" si="14"/>
        <v>2550969564.654993</v>
      </c>
      <c r="L65" s="25">
        <f t="shared" si="8"/>
        <v>1586775743.7946248</v>
      </c>
      <c r="M65" s="24">
        <f t="shared" si="15"/>
        <v>3115.6869495619844</v>
      </c>
    </row>
    <row r="66" spans="1:13" ht="13.5">
      <c r="A66" s="20">
        <v>62</v>
      </c>
      <c r="B66" s="22">
        <v>484921</v>
      </c>
      <c r="C66" s="23">
        <v>998558430.0158323</v>
      </c>
      <c r="D66" s="23">
        <v>-482350341.6771431</v>
      </c>
      <c r="E66" s="23">
        <f t="shared" si="9"/>
        <v>-3333920520.3917837</v>
      </c>
      <c r="F66" s="23">
        <f t="shared" si="10"/>
        <v>-6875.182803779963</v>
      </c>
      <c r="G66" s="23">
        <f t="shared" si="11"/>
        <v>2852247173.712294</v>
      </c>
      <c r="H66" s="23">
        <f t="shared" si="12"/>
        <v>115477424.6171855</v>
      </c>
      <c r="I66" s="23">
        <f t="shared" si="7"/>
        <v>2967724598.3294797</v>
      </c>
      <c r="J66" s="23">
        <f t="shared" si="13"/>
        <v>6120.016659062981</v>
      </c>
      <c r="K66" s="23">
        <f t="shared" si="14"/>
        <v>4705935917.408755</v>
      </c>
      <c r="L66" s="25">
        <f t="shared" si="8"/>
        <v>4223585575.731612</v>
      </c>
      <c r="M66" s="24">
        <f t="shared" si="15"/>
        <v>8709.842584114964</v>
      </c>
    </row>
    <row r="67" spans="1:13" ht="13.5">
      <c r="A67" s="20">
        <v>63</v>
      </c>
      <c r="B67" s="22">
        <v>461061</v>
      </c>
      <c r="C67" s="23">
        <v>547758383.8321247</v>
      </c>
      <c r="D67" s="23">
        <v>-1008055691.7602118</v>
      </c>
      <c r="E67" s="23">
        <f t="shared" si="9"/>
        <v>2972821765.1941996</v>
      </c>
      <c r="F67" s="23">
        <f t="shared" si="10"/>
        <v>6447.7840571946</v>
      </c>
      <c r="G67" s="23">
        <f t="shared" si="11"/>
        <v>1564597779.3584101</v>
      </c>
      <c r="H67" s="23">
        <f t="shared" si="12"/>
        <v>241334285.67794213</v>
      </c>
      <c r="I67" s="23">
        <f t="shared" si="7"/>
        <v>1805932065.0363522</v>
      </c>
      <c r="J67" s="23">
        <f t="shared" si="13"/>
        <v>3916.9048456415794</v>
      </c>
      <c r="K67" s="23">
        <f t="shared" si="14"/>
        <v>2581437174.8846955</v>
      </c>
      <c r="L67" s="25">
        <f t="shared" si="8"/>
        <v>1573381483.1244836</v>
      </c>
      <c r="M67" s="24">
        <f t="shared" si="15"/>
        <v>3412.5234689650256</v>
      </c>
    </row>
    <row r="68" spans="1:13" ht="13.5">
      <c r="A68" s="20">
        <v>64</v>
      </c>
      <c r="B68" s="22">
        <v>437678</v>
      </c>
      <c r="C68" s="23">
        <v>1033090641.2397064</v>
      </c>
      <c r="D68" s="23">
        <v>-709178892.2027962</v>
      </c>
      <c r="E68" s="23">
        <f aca="true" t="shared" si="16" ref="E68:E94">(C68+D68)*$F$101</f>
        <v>-2091978121.4307864</v>
      </c>
      <c r="F68" s="23">
        <f aca="true" t="shared" si="17" ref="F68:F94">E68/$B68</f>
        <v>-4779.719614490074</v>
      </c>
      <c r="G68" s="23">
        <f aca="true" t="shared" si="18" ref="G68:G94">C68*$D$102</f>
        <v>2950883767.1300364</v>
      </c>
      <c r="H68" s="23">
        <f aca="true" t="shared" si="19" ref="H68:H94">D68*$E$102</f>
        <v>169781474.14532703</v>
      </c>
      <c r="I68" s="23">
        <f t="shared" si="7"/>
        <v>3120665241.2753634</v>
      </c>
      <c r="J68" s="23">
        <f aca="true" t="shared" si="20" ref="J68:J94">I68/$B68</f>
        <v>7130.048211871201</v>
      </c>
      <c r="K68" s="23">
        <f aca="true" t="shared" si="21" ref="K68:K94">C68*$D$103</f>
        <v>4868676893.020367</v>
      </c>
      <c r="L68" s="25">
        <f t="shared" si="8"/>
        <v>4159498000.8175707</v>
      </c>
      <c r="M68" s="24">
        <f aca="true" t="shared" si="22" ref="M68:M94">L68/$B68</f>
        <v>9503.55741165325</v>
      </c>
    </row>
    <row r="69" spans="1:13" ht="13.5">
      <c r="A69" s="20">
        <v>65</v>
      </c>
      <c r="B69" s="22">
        <v>414877</v>
      </c>
      <c r="C69" s="23">
        <v>989612890.9018618</v>
      </c>
      <c r="D69" s="23">
        <v>-527180815.024998</v>
      </c>
      <c r="E69" s="23">
        <f t="shared" si="16"/>
        <v>-2986609125.042834</v>
      </c>
      <c r="F69" s="23">
        <f t="shared" si="17"/>
        <v>-7198.782109017453</v>
      </c>
      <c r="G69" s="23">
        <f t="shared" si="18"/>
        <v>2826695450.459854</v>
      </c>
      <c r="H69" s="23">
        <f t="shared" si="19"/>
        <v>126210095.78847447</v>
      </c>
      <c r="I69" s="23">
        <f aca="true" t="shared" si="23" ref="I69:I94">G69+H69</f>
        <v>2952905546.2483287</v>
      </c>
      <c r="J69" s="23">
        <f t="shared" si="20"/>
        <v>7117.544588512568</v>
      </c>
      <c r="K69" s="23">
        <f t="shared" si="21"/>
        <v>4663778010.017847</v>
      </c>
      <c r="L69" s="25">
        <f aca="true" t="shared" si="24" ref="L69:L94">(K69+D69)</f>
        <v>4136597194.992849</v>
      </c>
      <c r="M69" s="24">
        <f t="shared" si="22"/>
        <v>9970.6592435658</v>
      </c>
    </row>
    <row r="70" spans="1:13" ht="13.5">
      <c r="A70" s="20">
        <v>66</v>
      </c>
      <c r="B70" s="22">
        <v>392666</v>
      </c>
      <c r="C70" s="23">
        <v>569980865.8981788</v>
      </c>
      <c r="D70" s="23">
        <v>-891296529.2776594</v>
      </c>
      <c r="E70" s="23">
        <f t="shared" si="16"/>
        <v>2075211349.5774934</v>
      </c>
      <c r="F70" s="23">
        <f t="shared" si="17"/>
        <v>5284.9275200233615</v>
      </c>
      <c r="G70" s="23">
        <f t="shared" si="18"/>
        <v>1628073295.4228733</v>
      </c>
      <c r="H70" s="23">
        <f t="shared" si="19"/>
        <v>213381475.82387674</v>
      </c>
      <c r="I70" s="23">
        <f t="shared" si="23"/>
        <v>1841454771.2467499</v>
      </c>
      <c r="J70" s="23">
        <f t="shared" si="20"/>
        <v>4689.621131564102</v>
      </c>
      <c r="K70" s="23">
        <f t="shared" si="21"/>
        <v>2686165724.9475675</v>
      </c>
      <c r="L70" s="25">
        <f t="shared" si="24"/>
        <v>1794869195.669908</v>
      </c>
      <c r="M70" s="24">
        <f t="shared" si="22"/>
        <v>4570.981943101537</v>
      </c>
    </row>
    <row r="71" spans="1:13" ht="13.5">
      <c r="A71" s="20">
        <v>67</v>
      </c>
      <c r="B71" s="22">
        <v>370954</v>
      </c>
      <c r="C71" s="23">
        <v>1163792588.7543194</v>
      </c>
      <c r="D71" s="23">
        <v>-639650893.0214742</v>
      </c>
      <c r="E71" s="23">
        <f t="shared" si="16"/>
        <v>-3385159578.999394</v>
      </c>
      <c r="F71" s="23">
        <f t="shared" si="17"/>
        <v>-9125.55082031571</v>
      </c>
      <c r="G71" s="23">
        <f t="shared" si="18"/>
        <v>3324216212.374464</v>
      </c>
      <c r="H71" s="23">
        <f t="shared" si="19"/>
        <v>153136074.33835658</v>
      </c>
      <c r="I71" s="23">
        <f t="shared" si="23"/>
        <v>3477352286.7128205</v>
      </c>
      <c r="J71" s="23">
        <f t="shared" si="20"/>
        <v>9374.079499649068</v>
      </c>
      <c r="K71" s="23">
        <f t="shared" si="21"/>
        <v>5484639835.994609</v>
      </c>
      <c r="L71" s="25">
        <f t="shared" si="24"/>
        <v>4844988942.973135</v>
      </c>
      <c r="M71" s="24">
        <f t="shared" si="22"/>
        <v>13060.888797460426</v>
      </c>
    </row>
    <row r="72" spans="1:13" ht="13.5">
      <c r="A72" s="20">
        <v>68</v>
      </c>
      <c r="B72" s="22">
        <v>349724</v>
      </c>
      <c r="C72" s="23">
        <v>614059183.3163282</v>
      </c>
      <c r="D72" s="23">
        <v>-674952647.0440534</v>
      </c>
      <c r="E72" s="23">
        <f t="shared" si="16"/>
        <v>393279324.4928711</v>
      </c>
      <c r="F72" s="23">
        <f t="shared" si="17"/>
        <v>1124.5419945238848</v>
      </c>
      <c r="G72" s="23">
        <f t="shared" si="18"/>
        <v>1753977050.7753932</v>
      </c>
      <c r="H72" s="23">
        <f t="shared" si="19"/>
        <v>161587515.72185916</v>
      </c>
      <c r="I72" s="23">
        <f t="shared" si="23"/>
        <v>1915564566.4972525</v>
      </c>
      <c r="J72" s="23">
        <f t="shared" si="20"/>
        <v>5477.360908880296</v>
      </c>
      <c r="K72" s="23">
        <f t="shared" si="21"/>
        <v>2893894918.2344584</v>
      </c>
      <c r="L72" s="25">
        <f t="shared" si="24"/>
        <v>2218942271.190405</v>
      </c>
      <c r="M72" s="24">
        <f t="shared" si="22"/>
        <v>6344.838418840013</v>
      </c>
    </row>
    <row r="73" spans="1:13" ht="13.5">
      <c r="A73" s="20">
        <v>69</v>
      </c>
      <c r="B73" s="22">
        <v>329065</v>
      </c>
      <c r="C73" s="23">
        <v>712916328.1842959</v>
      </c>
      <c r="D73" s="23">
        <v>-905630241.537462</v>
      </c>
      <c r="E73" s="23">
        <f t="shared" si="16"/>
        <v>1244639293.3533013</v>
      </c>
      <c r="F73" s="23">
        <f t="shared" si="17"/>
        <v>3782.350883118233</v>
      </c>
      <c r="G73" s="23">
        <f t="shared" si="18"/>
        <v>2036349121.9284625</v>
      </c>
      <c r="H73" s="23">
        <f t="shared" si="19"/>
        <v>216813048.34274453</v>
      </c>
      <c r="I73" s="23">
        <f t="shared" si="23"/>
        <v>2253162170.271207</v>
      </c>
      <c r="J73" s="23">
        <f t="shared" si="20"/>
        <v>6847.164451616571</v>
      </c>
      <c r="K73" s="23">
        <f t="shared" si="21"/>
        <v>3359781915.672629</v>
      </c>
      <c r="L73" s="25">
        <f t="shared" si="24"/>
        <v>2454151674.135167</v>
      </c>
      <c r="M73" s="24">
        <f t="shared" si="22"/>
        <v>7457.954124975817</v>
      </c>
    </row>
    <row r="74" spans="1:13" ht="13.5">
      <c r="A74" s="20">
        <v>70</v>
      </c>
      <c r="B74" s="22">
        <v>309029</v>
      </c>
      <c r="C74" s="23">
        <v>1193840228.8045175</v>
      </c>
      <c r="D74" s="23">
        <v>-380683710.14052147</v>
      </c>
      <c r="E74" s="23">
        <f t="shared" si="16"/>
        <v>-5251756539.86562</v>
      </c>
      <c r="F74" s="23">
        <f t="shared" si="17"/>
        <v>-16994.380915272093</v>
      </c>
      <c r="G74" s="23">
        <f t="shared" si="18"/>
        <v>3410043234.443211</v>
      </c>
      <c r="H74" s="23">
        <f t="shared" si="19"/>
        <v>91137852.80609804</v>
      </c>
      <c r="I74" s="23">
        <f t="shared" si="23"/>
        <v>3501181087.249309</v>
      </c>
      <c r="J74" s="23">
        <f t="shared" si="20"/>
        <v>11329.619832602471</v>
      </c>
      <c r="K74" s="23">
        <f t="shared" si="21"/>
        <v>5626246240.081904</v>
      </c>
      <c r="L74" s="25">
        <f t="shared" si="24"/>
        <v>5245562529.941383</v>
      </c>
      <c r="M74" s="24">
        <f t="shared" si="22"/>
        <v>16974.337456812736</v>
      </c>
    </row>
    <row r="75" spans="1:13" ht="13.5">
      <c r="A75" s="20">
        <v>71</v>
      </c>
      <c r="B75" s="22">
        <v>289605</v>
      </c>
      <c r="C75" s="23">
        <v>720228763.3895769</v>
      </c>
      <c r="D75" s="23">
        <v>-337807494.1179512</v>
      </c>
      <c r="E75" s="23">
        <f t="shared" si="16"/>
        <v>-2469860790.3687663</v>
      </c>
      <c r="F75" s="23">
        <f t="shared" si="17"/>
        <v>-8528.3775845333</v>
      </c>
      <c r="G75" s="23">
        <f t="shared" si="18"/>
        <v>2057236104.6229918</v>
      </c>
      <c r="H75" s="23">
        <f t="shared" si="19"/>
        <v>80873041.99161626</v>
      </c>
      <c r="I75" s="23">
        <f t="shared" si="23"/>
        <v>2138109146.614608</v>
      </c>
      <c r="J75" s="23">
        <f t="shared" si="20"/>
        <v>7382.846106298607</v>
      </c>
      <c r="K75" s="23">
        <f t="shared" si="21"/>
        <v>3394243445.8564067</v>
      </c>
      <c r="L75" s="25">
        <f t="shared" si="24"/>
        <v>3056435951.7384553</v>
      </c>
      <c r="M75" s="24">
        <f t="shared" si="22"/>
        <v>10553.809332499284</v>
      </c>
    </row>
    <row r="76" spans="1:13" ht="13.5">
      <c r="A76" s="20">
        <v>72</v>
      </c>
      <c r="B76" s="22">
        <v>270776</v>
      </c>
      <c r="C76" s="23">
        <v>853681035.808156</v>
      </c>
      <c r="D76" s="23">
        <v>-389402821.38289905</v>
      </c>
      <c r="E76" s="23">
        <f t="shared" si="16"/>
        <v>-2998532377.1750946</v>
      </c>
      <c r="F76" s="23">
        <f t="shared" si="17"/>
        <v>-11073.848410402305</v>
      </c>
      <c r="G76" s="23">
        <f t="shared" si="18"/>
        <v>2438424481.17632</v>
      </c>
      <c r="H76" s="23">
        <f t="shared" si="19"/>
        <v>93225257.79832762</v>
      </c>
      <c r="I76" s="23">
        <f t="shared" si="23"/>
        <v>2531649738.9746475</v>
      </c>
      <c r="J76" s="23">
        <f t="shared" si="20"/>
        <v>9349.60904575977</v>
      </c>
      <c r="K76" s="23">
        <f t="shared" si="21"/>
        <v>4023167926.544484</v>
      </c>
      <c r="L76" s="25">
        <f t="shared" si="24"/>
        <v>3633765105.161585</v>
      </c>
      <c r="M76" s="24">
        <f t="shared" si="22"/>
        <v>13419.819722433247</v>
      </c>
    </row>
    <row r="77" spans="1:13" ht="13.5">
      <c r="A77" s="20">
        <v>73</v>
      </c>
      <c r="B77" s="22">
        <v>252541</v>
      </c>
      <c r="C77" s="23">
        <v>709546876.1671318</v>
      </c>
      <c r="D77" s="23">
        <v>-457754118.4782455</v>
      </c>
      <c r="E77" s="23">
        <f t="shared" si="16"/>
        <v>-1626198931.610382</v>
      </c>
      <c r="F77" s="23">
        <f t="shared" si="17"/>
        <v>-6439.346211547361</v>
      </c>
      <c r="G77" s="23">
        <f t="shared" si="18"/>
        <v>2026724737.7121446</v>
      </c>
      <c r="H77" s="23">
        <f t="shared" si="19"/>
        <v>109588948.41036382</v>
      </c>
      <c r="I77" s="23">
        <f t="shared" si="23"/>
        <v>2136313686.1225085</v>
      </c>
      <c r="J77" s="23">
        <f t="shared" si="20"/>
        <v>8459.274676676296</v>
      </c>
      <c r="K77" s="23">
        <f t="shared" si="21"/>
        <v>3343902599.2571573</v>
      </c>
      <c r="L77" s="25">
        <f t="shared" si="24"/>
        <v>2886148480.7789116</v>
      </c>
      <c r="M77" s="24">
        <f t="shared" si="22"/>
        <v>11428.435306658766</v>
      </c>
    </row>
    <row r="78" spans="1:13" ht="13.5">
      <c r="A78" s="20">
        <v>74</v>
      </c>
      <c r="B78" s="22">
        <v>234856</v>
      </c>
      <c r="C78" s="23">
        <v>512437335.1205011</v>
      </c>
      <c r="D78" s="23">
        <v>-156902249.99646875</v>
      </c>
      <c r="E78" s="23">
        <f t="shared" si="16"/>
        <v>-2296216860.586166</v>
      </c>
      <c r="F78" s="23">
        <f t="shared" si="17"/>
        <v>-9777.126667345803</v>
      </c>
      <c r="G78" s="23">
        <f t="shared" si="18"/>
        <v>1463707978.2891974</v>
      </c>
      <c r="H78" s="23">
        <f t="shared" si="19"/>
        <v>37563294.10534881</v>
      </c>
      <c r="I78" s="23">
        <f t="shared" si="23"/>
        <v>1501271272.3945463</v>
      </c>
      <c r="J78" s="23">
        <f t="shared" si="20"/>
        <v>6392.305380294931</v>
      </c>
      <c r="K78" s="23">
        <f t="shared" si="21"/>
        <v>2414978621.457894</v>
      </c>
      <c r="L78" s="25">
        <f t="shared" si="24"/>
        <v>2258076371.4614253</v>
      </c>
      <c r="M78" s="24">
        <f t="shared" si="22"/>
        <v>9614.72720075887</v>
      </c>
    </row>
    <row r="79" spans="1:13" ht="13.5">
      <c r="A79" s="20">
        <v>75</v>
      </c>
      <c r="B79" s="22">
        <v>217668</v>
      </c>
      <c r="C79" s="23">
        <v>1062348131.5823423</v>
      </c>
      <c r="D79" s="23">
        <v>-421835989.6694463</v>
      </c>
      <c r="E79" s="23">
        <f t="shared" si="16"/>
        <v>-4136735982.4909024</v>
      </c>
      <c r="F79" s="23">
        <f t="shared" si="17"/>
        <v>-19004.796214835907</v>
      </c>
      <c r="G79" s="23">
        <f t="shared" si="18"/>
        <v>3034453833.3687987</v>
      </c>
      <c r="H79" s="23">
        <f t="shared" si="19"/>
        <v>100989943.38533014</v>
      </c>
      <c r="I79" s="23">
        <f t="shared" si="23"/>
        <v>3135443776.754129</v>
      </c>
      <c r="J79" s="23">
        <f t="shared" si="20"/>
        <v>14404.70706192058</v>
      </c>
      <c r="K79" s="23">
        <f t="shared" si="21"/>
        <v>5006559535.155255</v>
      </c>
      <c r="L79" s="25">
        <f t="shared" si="24"/>
        <v>4584723545.485809</v>
      </c>
      <c r="M79" s="24">
        <f t="shared" si="22"/>
        <v>21062.919425390086</v>
      </c>
    </row>
    <row r="80" spans="1:13" ht="13.5">
      <c r="A80" s="20">
        <v>76</v>
      </c>
      <c r="B80" s="22">
        <v>200990</v>
      </c>
      <c r="C80" s="23">
        <v>414356662.6986598</v>
      </c>
      <c r="D80" s="23">
        <v>-246265880.34395483</v>
      </c>
      <c r="E80" s="23">
        <f t="shared" si="16"/>
        <v>-1085611251.0452862</v>
      </c>
      <c r="F80" s="23">
        <f t="shared" si="17"/>
        <v>-5401.319722599563</v>
      </c>
      <c r="G80" s="23">
        <f t="shared" si="18"/>
        <v>1183553795.717665</v>
      </c>
      <c r="H80" s="23">
        <f t="shared" si="19"/>
        <v>58957457.21734907</v>
      </c>
      <c r="I80" s="23">
        <f t="shared" si="23"/>
        <v>1242511252.935014</v>
      </c>
      <c r="J80" s="23">
        <f t="shared" si="20"/>
        <v>6181.955584531638</v>
      </c>
      <c r="K80" s="23">
        <f t="shared" si="21"/>
        <v>1952750928.7366703</v>
      </c>
      <c r="L80" s="25">
        <f t="shared" si="24"/>
        <v>1706485048.3927155</v>
      </c>
      <c r="M80" s="24">
        <f t="shared" si="22"/>
        <v>8490.39777298729</v>
      </c>
    </row>
    <row r="81" spans="1:13" ht="13.5">
      <c r="A81" s="20">
        <v>77</v>
      </c>
      <c r="B81" s="22">
        <v>184928</v>
      </c>
      <c r="C81" s="23">
        <v>998393471.4603637</v>
      </c>
      <c r="D81" s="23">
        <v>-144194612.54155043</v>
      </c>
      <c r="E81" s="23">
        <f t="shared" si="16"/>
        <v>-5516827745.589659</v>
      </c>
      <c r="F81" s="23">
        <f t="shared" si="17"/>
        <v>-29832.300925709784</v>
      </c>
      <c r="G81" s="23">
        <f t="shared" si="18"/>
        <v>2851775991.897117</v>
      </c>
      <c r="H81" s="23">
        <f t="shared" si="19"/>
        <v>34521013.17493522</v>
      </c>
      <c r="I81" s="23">
        <f t="shared" si="23"/>
        <v>2886297005.0720525</v>
      </c>
      <c r="J81" s="23">
        <f t="shared" si="20"/>
        <v>15607.679773057906</v>
      </c>
      <c r="K81" s="23">
        <f t="shared" si="21"/>
        <v>4705158512.333871</v>
      </c>
      <c r="L81" s="25">
        <f t="shared" si="24"/>
        <v>4560963899.79232</v>
      </c>
      <c r="M81" s="24">
        <f t="shared" si="22"/>
        <v>24663.45766888908</v>
      </c>
    </row>
    <row r="82" spans="1:13" ht="13.5">
      <c r="A82" s="20">
        <v>78</v>
      </c>
      <c r="B82" s="22">
        <v>169576</v>
      </c>
      <c r="C82" s="23">
        <v>485775860.39770555</v>
      </c>
      <c r="D82" s="23">
        <v>-591688138.3080009</v>
      </c>
      <c r="E82" s="23">
        <f t="shared" si="16"/>
        <v>684032514.5290958</v>
      </c>
      <c r="F82" s="23">
        <f t="shared" si="17"/>
        <v>4033.7813990723675</v>
      </c>
      <c r="G82" s="23">
        <f t="shared" si="18"/>
        <v>1387553079.748218</v>
      </c>
      <c r="H82" s="23">
        <f t="shared" si="19"/>
        <v>141653517.1319083</v>
      </c>
      <c r="I82" s="23">
        <f t="shared" si="23"/>
        <v>1529206596.8801265</v>
      </c>
      <c r="J82" s="23">
        <f t="shared" si="20"/>
        <v>9017.824437892901</v>
      </c>
      <c r="K82" s="23">
        <f t="shared" si="21"/>
        <v>2289330299.0987306</v>
      </c>
      <c r="L82" s="25">
        <f t="shared" si="24"/>
        <v>1697642160.7907295</v>
      </c>
      <c r="M82" s="24">
        <f t="shared" si="22"/>
        <v>10011.099216815643</v>
      </c>
    </row>
    <row r="83" spans="1:13" ht="13.5">
      <c r="A83" s="20">
        <v>79</v>
      </c>
      <c r="B83" s="22">
        <v>155204</v>
      </c>
      <c r="C83" s="23">
        <v>357073559.4503934</v>
      </c>
      <c r="D83" s="23">
        <v>-611064968.7070731</v>
      </c>
      <c r="E83" s="23">
        <f t="shared" si="16"/>
        <v>1640398882.6468887</v>
      </c>
      <c r="F83" s="23">
        <f t="shared" si="17"/>
        <v>10569.308024579836</v>
      </c>
      <c r="G83" s="23">
        <f t="shared" si="18"/>
        <v>1019932354.6180722</v>
      </c>
      <c r="H83" s="23">
        <f t="shared" si="19"/>
        <v>146292440.9148763</v>
      </c>
      <c r="I83" s="23">
        <f t="shared" si="23"/>
        <v>1166224795.5329485</v>
      </c>
      <c r="J83" s="23">
        <f t="shared" si="20"/>
        <v>7514.141359326747</v>
      </c>
      <c r="K83" s="23">
        <f t="shared" si="21"/>
        <v>1682791149.7857509</v>
      </c>
      <c r="L83" s="25">
        <f t="shared" si="24"/>
        <v>1071726181.0786778</v>
      </c>
      <c r="M83" s="24">
        <f t="shared" si="22"/>
        <v>6905.274226686669</v>
      </c>
    </row>
    <row r="84" spans="1:13" ht="13.5">
      <c r="A84" s="20">
        <v>80</v>
      </c>
      <c r="B84" s="22">
        <v>141816</v>
      </c>
      <c r="C84" s="23">
        <v>808012696.0015911</v>
      </c>
      <c r="D84" s="23">
        <v>-364305320.0172054</v>
      </c>
      <c r="E84" s="23">
        <f t="shared" si="16"/>
        <v>-2865675992.416768</v>
      </c>
      <c r="F84" s="23">
        <f t="shared" si="17"/>
        <v>-20207.000567050036</v>
      </c>
      <c r="G84" s="23">
        <f t="shared" si="18"/>
        <v>2307979041.804943</v>
      </c>
      <c r="H84" s="23">
        <f t="shared" si="19"/>
        <v>87216772.73753238</v>
      </c>
      <c r="I84" s="23">
        <f t="shared" si="23"/>
        <v>2395195814.5424757</v>
      </c>
      <c r="J84" s="23">
        <f t="shared" si="20"/>
        <v>16889.46109425224</v>
      </c>
      <c r="K84" s="23">
        <f t="shared" si="21"/>
        <v>3807945387.6082954</v>
      </c>
      <c r="L84" s="25">
        <f t="shared" si="24"/>
        <v>3443640067.59109</v>
      </c>
      <c r="M84" s="24">
        <f t="shared" si="22"/>
        <v>24282.450975849624</v>
      </c>
    </row>
    <row r="85" spans="1:13" ht="13.5">
      <c r="A85" s="20">
        <v>81</v>
      </c>
      <c r="B85" s="22">
        <v>129097</v>
      </c>
      <c r="C85" s="23">
        <v>291087116.507228</v>
      </c>
      <c r="D85" s="23">
        <v>-404455378.3651241</v>
      </c>
      <c r="E85" s="23">
        <f t="shared" si="16"/>
        <v>732186850.8213012</v>
      </c>
      <c r="F85" s="23">
        <f t="shared" si="17"/>
        <v>5671.602367377253</v>
      </c>
      <c r="G85" s="23">
        <f t="shared" si="18"/>
        <v>831451000.1669493</v>
      </c>
      <c r="H85" s="23">
        <f t="shared" si="19"/>
        <v>96828925.84625916</v>
      </c>
      <c r="I85" s="23">
        <f t="shared" si="23"/>
        <v>928279926.0132084</v>
      </c>
      <c r="J85" s="23">
        <f t="shared" si="20"/>
        <v>7190.561562338462</v>
      </c>
      <c r="K85" s="23">
        <f t="shared" si="21"/>
        <v>1371814883.8266704</v>
      </c>
      <c r="L85" s="25">
        <f t="shared" si="24"/>
        <v>967359505.4615463</v>
      </c>
      <c r="M85" s="24">
        <f t="shared" si="22"/>
        <v>7493.276415885313</v>
      </c>
    </row>
    <row r="86" spans="1:13" ht="13.5">
      <c r="A86" s="20">
        <v>82</v>
      </c>
      <c r="B86" s="22">
        <v>116132</v>
      </c>
      <c r="C86" s="23">
        <v>438820512.62816024</v>
      </c>
      <c r="D86" s="23">
        <v>-47247966.791686244</v>
      </c>
      <c r="E86" s="23">
        <f t="shared" si="16"/>
        <v>-2528964143.099091</v>
      </c>
      <c r="F86" s="23">
        <f t="shared" si="17"/>
        <v>-21776.63471824382</v>
      </c>
      <c r="G86" s="23">
        <f t="shared" si="18"/>
        <v>1253431476.1038122</v>
      </c>
      <c r="H86" s="23">
        <f t="shared" si="19"/>
        <v>11311432.898609215</v>
      </c>
      <c r="I86" s="23">
        <f t="shared" si="23"/>
        <v>1264742909.0024214</v>
      </c>
      <c r="J86" s="23">
        <f t="shared" si="20"/>
        <v>10890.563402011689</v>
      </c>
      <c r="K86" s="23">
        <f t="shared" si="21"/>
        <v>2068042439.5794644</v>
      </c>
      <c r="L86" s="25">
        <f t="shared" si="24"/>
        <v>2020794472.7877781</v>
      </c>
      <c r="M86" s="24">
        <f t="shared" si="22"/>
        <v>17400.841049734598</v>
      </c>
    </row>
    <row r="87" spans="1:13" ht="13.5">
      <c r="A87" s="20">
        <v>83</v>
      </c>
      <c r="B87" s="22">
        <v>102939</v>
      </c>
      <c r="C87" s="23">
        <v>223288918.31556636</v>
      </c>
      <c r="D87" s="23">
        <v>-99545864.17011958</v>
      </c>
      <c r="E87" s="23">
        <f t="shared" si="16"/>
        <v>-799192257.5238279</v>
      </c>
      <c r="F87" s="23">
        <f t="shared" si="17"/>
        <v>-7763.746078005692</v>
      </c>
      <c r="G87" s="23">
        <f t="shared" si="18"/>
        <v>637794611.7552196</v>
      </c>
      <c r="H87" s="23">
        <f t="shared" si="19"/>
        <v>23831848.000124045</v>
      </c>
      <c r="I87" s="23">
        <f t="shared" si="23"/>
        <v>661626459.7553437</v>
      </c>
      <c r="J87" s="23">
        <f t="shared" si="20"/>
        <v>6427.364359041216</v>
      </c>
      <c r="K87" s="23">
        <f t="shared" si="21"/>
        <v>1052300305.1948729</v>
      </c>
      <c r="L87" s="25">
        <f t="shared" si="24"/>
        <v>952754441.0247533</v>
      </c>
      <c r="M87" s="24">
        <f t="shared" si="22"/>
        <v>9255.524543902246</v>
      </c>
    </row>
    <row r="88" spans="1:13" ht="13.5">
      <c r="A88" s="20">
        <v>84</v>
      </c>
      <c r="B88" s="22">
        <v>90498</v>
      </c>
      <c r="C88" s="23">
        <v>232566146.11140972</v>
      </c>
      <c r="D88" s="23">
        <v>-149149626.58714902</v>
      </c>
      <c r="E88" s="23">
        <f t="shared" si="16"/>
        <v>-538744069.4248244</v>
      </c>
      <c r="F88" s="23">
        <f t="shared" si="17"/>
        <v>-5953.10470314067</v>
      </c>
      <c r="G88" s="23">
        <f t="shared" si="18"/>
        <v>664293758.8909159</v>
      </c>
      <c r="H88" s="23">
        <f t="shared" si="19"/>
        <v>35707271.816192076</v>
      </c>
      <c r="I88" s="23">
        <f t="shared" si="23"/>
        <v>700001030.7071079</v>
      </c>
      <c r="J88" s="23">
        <f t="shared" si="20"/>
        <v>7734.988957845565</v>
      </c>
      <c r="K88" s="23">
        <f t="shared" si="21"/>
        <v>1096021371.670422</v>
      </c>
      <c r="L88" s="25">
        <f t="shared" si="24"/>
        <v>946871745.083273</v>
      </c>
      <c r="M88" s="24">
        <f t="shared" si="22"/>
        <v>10462.902440753089</v>
      </c>
    </row>
    <row r="89" spans="1:13" ht="13.5">
      <c r="A89" s="20">
        <v>85</v>
      </c>
      <c r="B89" s="22">
        <v>78041</v>
      </c>
      <c r="C89" s="23">
        <v>301400307.76069367</v>
      </c>
      <c r="D89" s="23">
        <v>-129567874.33583675</v>
      </c>
      <c r="E89" s="23">
        <f t="shared" si="16"/>
        <v>-1109776636.2159674</v>
      </c>
      <c r="F89" s="23">
        <f t="shared" si="17"/>
        <v>-14220.430750707545</v>
      </c>
      <c r="G89" s="23">
        <f t="shared" si="18"/>
        <v>860909236.881435</v>
      </c>
      <c r="H89" s="23">
        <f t="shared" si="19"/>
        <v>31019288.572289113</v>
      </c>
      <c r="I89" s="23">
        <f t="shared" si="23"/>
        <v>891928525.4537241</v>
      </c>
      <c r="J89" s="23">
        <f t="shared" si="20"/>
        <v>11428.973558177422</v>
      </c>
      <c r="K89" s="23">
        <f t="shared" si="21"/>
        <v>1420418166.0021765</v>
      </c>
      <c r="L89" s="25">
        <f t="shared" si="24"/>
        <v>1290850291.6663399</v>
      </c>
      <c r="M89" s="24">
        <f t="shared" si="22"/>
        <v>16540.668259842132</v>
      </c>
    </row>
    <row r="90" spans="1:13" ht="13.5">
      <c r="A90" s="20">
        <v>86</v>
      </c>
      <c r="B90" s="22">
        <v>66863</v>
      </c>
      <c r="C90" s="23">
        <v>105517611.21563025</v>
      </c>
      <c r="D90" s="23">
        <v>-87040672.87778708</v>
      </c>
      <c r="E90" s="23">
        <f t="shared" si="16"/>
        <v>-119332969.14583057</v>
      </c>
      <c r="F90" s="23">
        <f t="shared" si="17"/>
        <v>-1784.7384823569175</v>
      </c>
      <c r="G90" s="23">
        <f t="shared" si="18"/>
        <v>301396792.93667597</v>
      </c>
      <c r="H90" s="23">
        <f t="shared" si="19"/>
        <v>20838033.836413167</v>
      </c>
      <c r="I90" s="23">
        <f t="shared" si="23"/>
        <v>322234826.7730891</v>
      </c>
      <c r="J90" s="23">
        <f t="shared" si="20"/>
        <v>4819.329476288666</v>
      </c>
      <c r="K90" s="23">
        <f t="shared" si="21"/>
        <v>497275974.65772164</v>
      </c>
      <c r="L90" s="25">
        <f t="shared" si="24"/>
        <v>410235301.7799345</v>
      </c>
      <c r="M90" s="24">
        <f t="shared" si="22"/>
        <v>6135.460595246019</v>
      </c>
    </row>
    <row r="91" spans="1:13" ht="13.5">
      <c r="A91" s="20">
        <v>87</v>
      </c>
      <c r="B91" s="22">
        <v>58393</v>
      </c>
      <c r="C91" s="23">
        <v>93718299.15512423</v>
      </c>
      <c r="D91" s="23">
        <v>-21217375.360838424</v>
      </c>
      <c r="E91" s="23">
        <f t="shared" si="16"/>
        <v>-468245893.55628335</v>
      </c>
      <c r="F91" s="23">
        <f t="shared" si="17"/>
        <v>-8018.870302198608</v>
      </c>
      <c r="G91" s="23">
        <f t="shared" si="18"/>
        <v>267693653.0254801</v>
      </c>
      <c r="H91" s="23">
        <f t="shared" si="19"/>
        <v>5079560.750981534</v>
      </c>
      <c r="I91" s="23">
        <f t="shared" si="23"/>
        <v>272773213.7764616</v>
      </c>
      <c r="J91" s="23">
        <f t="shared" si="20"/>
        <v>4671.334128687713</v>
      </c>
      <c r="K91" s="23">
        <f t="shared" si="21"/>
        <v>441669006.89583594</v>
      </c>
      <c r="L91" s="25">
        <f t="shared" si="24"/>
        <v>420451631.5349975</v>
      </c>
      <c r="M91" s="24">
        <f t="shared" si="22"/>
        <v>7200.377297535621</v>
      </c>
    </row>
    <row r="92" spans="1:13" ht="13.5">
      <c r="A92" s="20">
        <v>88</v>
      </c>
      <c r="B92" s="22">
        <v>51880</v>
      </c>
      <c r="C92" s="23">
        <v>145533544.62033167</v>
      </c>
      <c r="D92" s="23">
        <v>-71428514.84919173</v>
      </c>
      <c r="E92" s="23">
        <f t="shared" si="16"/>
        <v>-478605982.74110895</v>
      </c>
      <c r="F92" s="23">
        <f t="shared" si="17"/>
        <v>-9225.250245588068</v>
      </c>
      <c r="G92" s="23">
        <f t="shared" si="18"/>
        <v>415696897.49361145</v>
      </c>
      <c r="H92" s="23">
        <f t="shared" si="19"/>
        <v>17100394.104283713</v>
      </c>
      <c r="I92" s="23">
        <f t="shared" si="23"/>
        <v>432797291.59789515</v>
      </c>
      <c r="J92" s="23">
        <f t="shared" si="20"/>
        <v>8342.276245140616</v>
      </c>
      <c r="K92" s="23">
        <f t="shared" si="21"/>
        <v>685860250.3668913</v>
      </c>
      <c r="L92" s="25">
        <f t="shared" si="24"/>
        <v>614431735.5176995</v>
      </c>
      <c r="M92" s="24">
        <f t="shared" si="22"/>
        <v>11843.325665337306</v>
      </c>
    </row>
    <row r="93" spans="1:13" ht="13.5">
      <c r="A93" s="20">
        <v>89</v>
      </c>
      <c r="B93" s="22">
        <v>46226</v>
      </c>
      <c r="C93" s="23">
        <v>67870986.72518323</v>
      </c>
      <c r="D93" s="23">
        <v>-16079502.190746536</v>
      </c>
      <c r="E93" s="23">
        <f t="shared" si="16"/>
        <v>-334494357.93734133</v>
      </c>
      <c r="F93" s="23">
        <f t="shared" si="17"/>
        <v>-7236.0653731091015</v>
      </c>
      <c r="G93" s="23">
        <f t="shared" si="18"/>
        <v>193864299.01843518</v>
      </c>
      <c r="H93" s="23">
        <f t="shared" si="19"/>
        <v>3849524.5917264177</v>
      </c>
      <c r="I93" s="23">
        <f t="shared" si="23"/>
        <v>197713823.6101616</v>
      </c>
      <c r="J93" s="23">
        <f t="shared" si="20"/>
        <v>4277.112958295366</v>
      </c>
      <c r="K93" s="23">
        <f t="shared" si="21"/>
        <v>319857611.3116871</v>
      </c>
      <c r="L93" s="25">
        <f t="shared" si="24"/>
        <v>303778109.12094057</v>
      </c>
      <c r="M93" s="24">
        <f t="shared" si="22"/>
        <v>6571.585452363184</v>
      </c>
    </row>
    <row r="94" spans="1:13" ht="13.5">
      <c r="A94" s="26" t="s">
        <v>7</v>
      </c>
      <c r="B94" s="22">
        <v>204754</v>
      </c>
      <c r="C94" s="23">
        <v>895689568.8682293</v>
      </c>
      <c r="D94" s="23">
        <v>-161137407.81522825</v>
      </c>
      <c r="E94" s="23">
        <f t="shared" si="16"/>
        <v>-4744091730.360409</v>
      </c>
      <c r="F94" s="23">
        <f t="shared" si="17"/>
        <v>-23169.714537251573</v>
      </c>
      <c r="G94" s="23">
        <f t="shared" si="18"/>
        <v>2558416177.2961893</v>
      </c>
      <c r="H94" s="23">
        <f t="shared" si="19"/>
        <v>38577215.05761184</v>
      </c>
      <c r="I94" s="23">
        <f t="shared" si="23"/>
        <v>2596993392.3538013</v>
      </c>
      <c r="J94" s="23">
        <f t="shared" si="20"/>
        <v>12683.480627259058</v>
      </c>
      <c r="K94" s="23">
        <f t="shared" si="21"/>
        <v>4221142785.724149</v>
      </c>
      <c r="L94" s="25">
        <f t="shared" si="24"/>
        <v>4060005377.908921</v>
      </c>
      <c r="M94" s="24">
        <f t="shared" si="22"/>
        <v>19828.69872094768</v>
      </c>
    </row>
    <row r="95" spans="2:12" ht="13.5">
      <c r="B95" s="22"/>
      <c r="C95" s="32" t="s">
        <v>40</v>
      </c>
      <c r="D95" s="32" t="s">
        <v>41</v>
      </c>
      <c r="K95" s="27"/>
      <c r="L95" s="27"/>
    </row>
    <row r="96" spans="1:13" ht="13.5">
      <c r="A96" s="20" t="s">
        <v>6</v>
      </c>
      <c r="B96" s="22">
        <f>SUM(B4:B94)</f>
        <v>103001867</v>
      </c>
      <c r="C96" s="24">
        <f>SUM(C4:C94)</f>
        <v>59944601838.38568</v>
      </c>
      <c r="D96" s="24">
        <f>SUM(D4:D94)</f>
        <v>-89784200262.05331</v>
      </c>
      <c r="E96" s="24">
        <f>SUM(E4:E94)</f>
        <v>192718501999.99994</v>
      </c>
      <c r="F96" s="24"/>
      <c r="G96" s="24">
        <f>SUM(G4:G94)</f>
        <v>171223652050.21954</v>
      </c>
      <c r="H96" s="24">
        <f>SUM(H4:H94)</f>
        <v>21494849949.780506</v>
      </c>
      <c r="I96" s="24">
        <f>G96+H96</f>
        <v>192718502000.00006</v>
      </c>
      <c r="J96" s="24"/>
      <c r="K96" s="24">
        <f>SUM(K4:K94)</f>
        <v>282502702262.0533</v>
      </c>
      <c r="L96" s="24">
        <f>SUM(L4:L94)</f>
        <v>192718502000.00003</v>
      </c>
      <c r="M96" s="24"/>
    </row>
    <row r="97" spans="2:13" ht="13.5">
      <c r="B97" s="22"/>
      <c r="C97" s="27">
        <f>C96/($C$96+$D$96)</f>
        <v>-2.008894388834667</v>
      </c>
      <c r="D97" s="27">
        <f>D96/($C$96+$D$96)</f>
        <v>3.008894388834667</v>
      </c>
      <c r="M97" s="24"/>
    </row>
    <row r="98" spans="2:12" ht="13.5">
      <c r="B98" s="27"/>
      <c r="C98" s="25">
        <f>C97*E96</f>
        <v>-387151117292.4224</v>
      </c>
      <c r="D98" s="25">
        <f>D97*E96</f>
        <v>579869619292.4224</v>
      </c>
      <c r="G98" s="27"/>
      <c r="H98" s="27"/>
      <c r="K98" s="27"/>
      <c r="L98" s="27"/>
    </row>
    <row r="99" spans="2:10" ht="13.5">
      <c r="B99" s="27"/>
      <c r="C99" s="27"/>
      <c r="D99" s="27"/>
      <c r="E99" s="27"/>
      <c r="F99" s="27"/>
      <c r="G99" s="27"/>
      <c r="H99" s="27"/>
      <c r="I99" s="27"/>
      <c r="J99" s="27"/>
    </row>
    <row r="100" spans="3:6" ht="13.5">
      <c r="C100" s="27"/>
      <c r="D100" s="16" t="s">
        <v>5</v>
      </c>
      <c r="E100" s="16" t="s">
        <v>4</v>
      </c>
      <c r="F100" s="16" t="s">
        <v>3</v>
      </c>
    </row>
    <row r="101" spans="3:6" ht="13.5">
      <c r="C101" s="30" t="s">
        <v>2</v>
      </c>
      <c r="D101" s="16"/>
      <c r="E101" s="16"/>
      <c r="F101" s="17">
        <f>D105/(C96+D96)</f>
        <v>-6.458481755141283</v>
      </c>
    </row>
    <row r="102" spans="3:6" ht="13.5">
      <c r="C102" s="26" t="s">
        <v>1</v>
      </c>
      <c r="D102" s="18">
        <f>1+(D105-C96-D96)/(2*C96)</f>
        <v>2.856364823505692</v>
      </c>
      <c r="E102" s="17">
        <f>1+(D105-C96-D96)/(2*D96)</f>
        <v>-0.23940570709594167</v>
      </c>
      <c r="F102" s="16"/>
    </row>
    <row r="103" spans="3:7" ht="13.5">
      <c r="C103" s="26" t="s">
        <v>0</v>
      </c>
      <c r="D103" s="17">
        <f>(D105-D96)/C96</f>
        <v>4.712729647011384</v>
      </c>
      <c r="E103" s="17"/>
      <c r="F103" s="16"/>
      <c r="G103" s="16"/>
    </row>
    <row r="105" spans="3:5" ht="13.5">
      <c r="C105" s="26" t="s">
        <v>42</v>
      </c>
      <c r="D105" s="31">
        <v>192718502000</v>
      </c>
      <c r="E105" s="31"/>
    </row>
    <row r="106" ht="13.5">
      <c r="D106" s="31"/>
    </row>
    <row r="107" spans="4:13" ht="13.5">
      <c r="D107" s="25"/>
      <c r="M107" s="24"/>
    </row>
    <row r="108" ht="13.5">
      <c r="M108" s="25"/>
    </row>
  </sheetData>
  <sheetProtection/>
  <mergeCells count="4">
    <mergeCell ref="C1:M1"/>
    <mergeCell ref="E2:F2"/>
    <mergeCell ref="G2:J2"/>
    <mergeCell ref="K2:M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pane xSplit="1" ySplit="2" topLeftCell="B3" activePane="bottomRight" state="frozen"/>
      <selection pane="topLeft" activeCell="A109" sqref="A109"/>
      <selection pane="topRight" activeCell="A109" sqref="A109"/>
      <selection pane="bottomLeft" activeCell="A109" sqref="A109"/>
      <selection pane="bottomRight" activeCell="A12" sqref="A12"/>
    </sheetView>
  </sheetViews>
  <sheetFormatPr defaultColWidth="9.140625" defaultRowHeight="12.75"/>
  <cols>
    <col min="1" max="1" width="6.7109375" style="20" bestFit="1" customWidth="1"/>
    <col min="2" max="2" width="16.00390625" style="20" bestFit="1" customWidth="1"/>
    <col min="3" max="3" width="22.00390625" style="20" bestFit="1" customWidth="1"/>
    <col min="4" max="4" width="22.00390625" style="20" customWidth="1"/>
    <col min="5" max="5" width="29.00390625" style="20" bestFit="1" customWidth="1"/>
    <col min="6" max="6" width="26.7109375" style="20" bestFit="1" customWidth="1"/>
    <col min="7" max="7" width="25.00390625" style="20" customWidth="1"/>
    <col min="8" max="8" width="29.00390625" style="20" bestFit="1" customWidth="1"/>
    <col min="9" max="9" width="26.7109375" style="20" bestFit="1" customWidth="1"/>
    <col min="10" max="10" width="23.140625" style="20" customWidth="1"/>
    <col min="11" max="11" width="27.8515625" style="20" bestFit="1" customWidth="1"/>
    <col min="12" max="13" width="29.00390625" style="20" bestFit="1" customWidth="1"/>
    <col min="14" max="14" width="23.140625" style="20" customWidth="1"/>
    <col min="15" max="15" width="27.8515625" style="20" bestFit="1" customWidth="1"/>
    <col min="16" max="17" width="26.7109375" style="20" customWidth="1"/>
    <col min="18" max="18" width="29.00390625" style="20" bestFit="1" customWidth="1"/>
    <col min="19" max="19" width="21.421875" style="20" customWidth="1"/>
    <col min="20" max="20" width="18.8515625" style="20" customWidth="1"/>
    <col min="21" max="16384" width="9.140625" style="20" customWidth="1"/>
  </cols>
  <sheetData>
    <row r="1" spans="1:20" s="15" customFormat="1" ht="15.75">
      <c r="A1" s="2"/>
      <c r="B1" s="14"/>
      <c r="C1" s="33" t="s">
        <v>20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15" customFormat="1" ht="47.25">
      <c r="A2" s="14" t="s">
        <v>19</v>
      </c>
      <c r="B2" s="19" t="s">
        <v>18</v>
      </c>
      <c r="C2" s="19" t="s">
        <v>21</v>
      </c>
      <c r="D2" s="19" t="s">
        <v>22</v>
      </c>
      <c r="E2" s="19" t="s">
        <v>17</v>
      </c>
      <c r="F2" s="19" t="s">
        <v>16</v>
      </c>
      <c r="G2" s="19" t="s">
        <v>23</v>
      </c>
      <c r="H2" s="19" t="s">
        <v>24</v>
      </c>
      <c r="I2" s="34" t="s">
        <v>15</v>
      </c>
      <c r="J2" s="34"/>
      <c r="K2" s="35" t="s">
        <v>14</v>
      </c>
      <c r="L2" s="35"/>
      <c r="M2" s="35"/>
      <c r="N2" s="35"/>
      <c r="O2" s="36" t="s">
        <v>13</v>
      </c>
      <c r="P2" s="36"/>
      <c r="Q2" s="36"/>
      <c r="R2" s="36"/>
      <c r="S2" s="36"/>
      <c r="T2" s="19" t="s">
        <v>25</v>
      </c>
    </row>
    <row r="3" spans="9:21" ht="27">
      <c r="I3" s="16" t="s">
        <v>12</v>
      </c>
      <c r="J3" s="21" t="s">
        <v>8</v>
      </c>
      <c r="K3" s="16" t="s">
        <v>10</v>
      </c>
      <c r="L3" s="16" t="s">
        <v>11</v>
      </c>
      <c r="M3" s="16" t="s">
        <v>9</v>
      </c>
      <c r="N3" s="21" t="s">
        <v>8</v>
      </c>
      <c r="O3" s="16" t="s">
        <v>10</v>
      </c>
      <c r="P3" s="16" t="s">
        <v>26</v>
      </c>
      <c r="Q3" s="16" t="s">
        <v>27</v>
      </c>
      <c r="R3" s="16" t="s">
        <v>9</v>
      </c>
      <c r="S3" s="21" t="s">
        <v>8</v>
      </c>
      <c r="U3" s="16"/>
    </row>
    <row r="4" spans="1:20" ht="13.5">
      <c r="A4" s="20">
        <v>0</v>
      </c>
      <c r="B4" s="22">
        <v>2027944</v>
      </c>
      <c r="C4" s="23">
        <v>0</v>
      </c>
      <c r="D4" s="24">
        <f>C4/C$96*D$96/$B4</f>
        <v>0</v>
      </c>
      <c r="E4" s="24">
        <v>0</v>
      </c>
      <c r="F4" s="24">
        <v>0</v>
      </c>
      <c r="G4" s="23">
        <f>E4/$E$96*$E$98</f>
        <v>0</v>
      </c>
      <c r="H4" s="23">
        <f>F4/$F$96*$F$98</f>
        <v>0</v>
      </c>
      <c r="I4" s="23">
        <f>(G4+H4)*$J$101</f>
        <v>0</v>
      </c>
      <c r="J4" s="23">
        <f>I4/$B4</f>
        <v>0</v>
      </c>
      <c r="K4" s="23">
        <f aca="true" t="shared" si="0" ref="K4:K67">G4*$H$102</f>
        <v>0</v>
      </c>
      <c r="L4" s="23">
        <f aca="true" t="shared" si="1" ref="L4:L67">H4*$I$102</f>
        <v>0</v>
      </c>
      <c r="M4" s="23">
        <f>K4+L4</f>
        <v>0</v>
      </c>
      <c r="N4" s="23">
        <f>M4/$B4</f>
        <v>0</v>
      </c>
      <c r="O4" s="23">
        <f>G4*$H$103</f>
        <v>0</v>
      </c>
      <c r="P4" s="23">
        <f>O4/$B4</f>
        <v>0</v>
      </c>
      <c r="Q4" s="23">
        <f>H4/$B4</f>
        <v>0</v>
      </c>
      <c r="R4" s="25">
        <f>(O4+H4)</f>
        <v>0</v>
      </c>
      <c r="S4" s="24">
        <f>R4/$B4</f>
        <v>0</v>
      </c>
      <c r="T4" s="24">
        <f>S4+D4</f>
        <v>0</v>
      </c>
    </row>
    <row r="5" spans="1:20" ht="13.5">
      <c r="A5" s="20">
        <v>1</v>
      </c>
      <c r="B5" s="22">
        <v>2082939</v>
      </c>
      <c r="C5" s="23">
        <v>0</v>
      </c>
      <c r="D5" s="24">
        <f aca="true" t="shared" si="2" ref="D5:D68">C5/C$96*D$96/$B5</f>
        <v>0</v>
      </c>
      <c r="E5" s="24">
        <v>0</v>
      </c>
      <c r="F5" s="24">
        <v>0</v>
      </c>
      <c r="G5" s="23">
        <f aca="true" t="shared" si="3" ref="G5:G68">E5/$E$96*$E$98</f>
        <v>0</v>
      </c>
      <c r="H5" s="23">
        <f aca="true" t="shared" si="4" ref="H5:H68">F5/$F$96*$F$98</f>
        <v>0</v>
      </c>
      <c r="I5" s="23">
        <f aca="true" t="shared" si="5" ref="I5:I68">(G5+H5)*$J$101</f>
        <v>0</v>
      </c>
      <c r="J5" s="23">
        <f aca="true" t="shared" si="6" ref="J5:J68">I5/$B5</f>
        <v>0</v>
      </c>
      <c r="K5" s="23">
        <f t="shared" si="0"/>
        <v>0</v>
      </c>
      <c r="L5" s="23">
        <f t="shared" si="1"/>
        <v>0</v>
      </c>
      <c r="M5" s="23">
        <f aca="true" t="shared" si="7" ref="M5:M68">K5+L5</f>
        <v>0</v>
      </c>
      <c r="N5" s="23">
        <f aca="true" t="shared" si="8" ref="N5:N68">M5/$B5</f>
        <v>0</v>
      </c>
      <c r="O5" s="23">
        <f aca="true" t="shared" si="9" ref="O5:O68">G5*$H$103</f>
        <v>0</v>
      </c>
      <c r="P5" s="23">
        <f aca="true" t="shared" si="10" ref="P5:P68">O5/$B5</f>
        <v>0</v>
      </c>
      <c r="Q5" s="23">
        <f aca="true" t="shared" si="11" ref="Q5:Q68">H5/$B5</f>
        <v>0</v>
      </c>
      <c r="R5" s="25">
        <f aca="true" t="shared" si="12" ref="R5:R68">(O5+H5)</f>
        <v>0</v>
      </c>
      <c r="S5" s="24">
        <f aca="true" t="shared" si="13" ref="S5:S68">R5/$B5</f>
        <v>0</v>
      </c>
      <c r="T5" s="24">
        <f aca="true" t="shared" si="14" ref="T5:T68">S5+D5</f>
        <v>0</v>
      </c>
    </row>
    <row r="6" spans="1:20" ht="13.5">
      <c r="A6" s="20">
        <v>2</v>
      </c>
      <c r="B6" s="22">
        <v>2158807</v>
      </c>
      <c r="C6" s="23">
        <v>0</v>
      </c>
      <c r="D6" s="24">
        <f t="shared" si="2"/>
        <v>0</v>
      </c>
      <c r="E6" s="24">
        <v>0</v>
      </c>
      <c r="F6" s="24">
        <v>0</v>
      </c>
      <c r="G6" s="23">
        <f t="shared" si="3"/>
        <v>0</v>
      </c>
      <c r="H6" s="23">
        <f t="shared" si="4"/>
        <v>0</v>
      </c>
      <c r="I6" s="23">
        <f t="shared" si="5"/>
        <v>0</v>
      </c>
      <c r="J6" s="23">
        <f t="shared" si="6"/>
        <v>0</v>
      </c>
      <c r="K6" s="23">
        <f t="shared" si="0"/>
        <v>0</v>
      </c>
      <c r="L6" s="23">
        <f t="shared" si="1"/>
        <v>0</v>
      </c>
      <c r="M6" s="23">
        <f t="shared" si="7"/>
        <v>0</v>
      </c>
      <c r="N6" s="23">
        <f t="shared" si="8"/>
        <v>0</v>
      </c>
      <c r="O6" s="23">
        <f t="shared" si="9"/>
        <v>0</v>
      </c>
      <c r="P6" s="23">
        <f t="shared" si="10"/>
        <v>0</v>
      </c>
      <c r="Q6" s="23">
        <f t="shared" si="11"/>
        <v>0</v>
      </c>
      <c r="R6" s="25">
        <f t="shared" si="12"/>
        <v>0</v>
      </c>
      <c r="S6" s="24">
        <f t="shared" si="13"/>
        <v>0</v>
      </c>
      <c r="T6" s="24">
        <f t="shared" si="14"/>
        <v>0</v>
      </c>
    </row>
    <row r="7" spans="1:20" ht="13.5">
      <c r="A7" s="20">
        <v>3</v>
      </c>
      <c r="B7" s="22">
        <v>2252937</v>
      </c>
      <c r="C7" s="23">
        <v>0</v>
      </c>
      <c r="D7" s="24">
        <f t="shared" si="2"/>
        <v>0</v>
      </c>
      <c r="E7" s="24">
        <v>0</v>
      </c>
      <c r="F7" s="24">
        <v>0</v>
      </c>
      <c r="G7" s="23">
        <f t="shared" si="3"/>
        <v>0</v>
      </c>
      <c r="H7" s="23">
        <f t="shared" si="4"/>
        <v>0</v>
      </c>
      <c r="I7" s="23">
        <f t="shared" si="5"/>
        <v>0</v>
      </c>
      <c r="J7" s="23">
        <f t="shared" si="6"/>
        <v>0</v>
      </c>
      <c r="K7" s="23">
        <f t="shared" si="0"/>
        <v>0</v>
      </c>
      <c r="L7" s="23">
        <f t="shared" si="1"/>
        <v>0</v>
      </c>
      <c r="M7" s="23">
        <f t="shared" si="7"/>
        <v>0</v>
      </c>
      <c r="N7" s="23">
        <f t="shared" si="8"/>
        <v>0</v>
      </c>
      <c r="O7" s="23">
        <f t="shared" si="9"/>
        <v>0</v>
      </c>
      <c r="P7" s="23">
        <f t="shared" si="10"/>
        <v>0</v>
      </c>
      <c r="Q7" s="23">
        <f t="shared" si="11"/>
        <v>0</v>
      </c>
      <c r="R7" s="25">
        <f t="shared" si="12"/>
        <v>0</v>
      </c>
      <c r="S7" s="24">
        <f t="shared" si="13"/>
        <v>0</v>
      </c>
      <c r="T7" s="24">
        <f t="shared" si="14"/>
        <v>0</v>
      </c>
    </row>
    <row r="8" spans="1:20" ht="13.5">
      <c r="A8" s="20">
        <v>4</v>
      </c>
      <c r="B8" s="22">
        <v>2285729</v>
      </c>
      <c r="C8" s="23">
        <v>0</v>
      </c>
      <c r="D8" s="24">
        <f t="shared" si="2"/>
        <v>0</v>
      </c>
      <c r="E8" s="24">
        <v>0</v>
      </c>
      <c r="F8" s="24">
        <v>0</v>
      </c>
      <c r="G8" s="23">
        <f t="shared" si="3"/>
        <v>0</v>
      </c>
      <c r="H8" s="23">
        <f t="shared" si="4"/>
        <v>0</v>
      </c>
      <c r="I8" s="23">
        <f t="shared" si="5"/>
        <v>0</v>
      </c>
      <c r="J8" s="23">
        <f t="shared" si="6"/>
        <v>0</v>
      </c>
      <c r="K8" s="23">
        <f t="shared" si="0"/>
        <v>0</v>
      </c>
      <c r="L8" s="23">
        <f t="shared" si="1"/>
        <v>0</v>
      </c>
      <c r="M8" s="23">
        <f t="shared" si="7"/>
        <v>0</v>
      </c>
      <c r="N8" s="23">
        <f t="shared" si="8"/>
        <v>0</v>
      </c>
      <c r="O8" s="23">
        <f t="shared" si="9"/>
        <v>0</v>
      </c>
      <c r="P8" s="23">
        <f t="shared" si="10"/>
        <v>0</v>
      </c>
      <c r="Q8" s="23">
        <f t="shared" si="11"/>
        <v>0</v>
      </c>
      <c r="R8" s="25">
        <f t="shared" si="12"/>
        <v>0</v>
      </c>
      <c r="S8" s="24">
        <f t="shared" si="13"/>
        <v>0</v>
      </c>
      <c r="T8" s="24">
        <f t="shared" si="14"/>
        <v>0</v>
      </c>
    </row>
    <row r="9" spans="1:20" ht="13.5">
      <c r="A9" s="20">
        <v>5</v>
      </c>
      <c r="B9" s="22">
        <v>2241854</v>
      </c>
      <c r="C9" s="23">
        <v>0</v>
      </c>
      <c r="D9" s="24">
        <f t="shared" si="2"/>
        <v>0</v>
      </c>
      <c r="E9" s="24">
        <v>0</v>
      </c>
      <c r="F9" s="24">
        <v>0</v>
      </c>
      <c r="G9" s="23">
        <f t="shared" si="3"/>
        <v>0</v>
      </c>
      <c r="H9" s="23">
        <f t="shared" si="4"/>
        <v>0</v>
      </c>
      <c r="I9" s="23">
        <f t="shared" si="5"/>
        <v>0</v>
      </c>
      <c r="J9" s="23">
        <f t="shared" si="6"/>
        <v>0</v>
      </c>
      <c r="K9" s="23">
        <f t="shared" si="0"/>
        <v>0</v>
      </c>
      <c r="L9" s="23">
        <f t="shared" si="1"/>
        <v>0</v>
      </c>
      <c r="M9" s="23">
        <f t="shared" si="7"/>
        <v>0</v>
      </c>
      <c r="N9" s="23">
        <f t="shared" si="8"/>
        <v>0</v>
      </c>
      <c r="O9" s="23">
        <f t="shared" si="9"/>
        <v>0</v>
      </c>
      <c r="P9" s="23">
        <f t="shared" si="10"/>
        <v>0</v>
      </c>
      <c r="Q9" s="23">
        <f t="shared" si="11"/>
        <v>0</v>
      </c>
      <c r="R9" s="25">
        <f t="shared" si="12"/>
        <v>0</v>
      </c>
      <c r="S9" s="24">
        <f t="shared" si="13"/>
        <v>0</v>
      </c>
      <c r="T9" s="24">
        <f t="shared" si="14"/>
        <v>0</v>
      </c>
    </row>
    <row r="10" spans="1:20" ht="13.5">
      <c r="A10" s="20">
        <v>6</v>
      </c>
      <c r="B10" s="22">
        <v>2214171</v>
      </c>
      <c r="C10" s="23">
        <v>0</v>
      </c>
      <c r="D10" s="24">
        <f t="shared" si="2"/>
        <v>0</v>
      </c>
      <c r="E10" s="24">
        <v>0</v>
      </c>
      <c r="F10" s="24">
        <v>0</v>
      </c>
      <c r="G10" s="23">
        <f t="shared" si="3"/>
        <v>0</v>
      </c>
      <c r="H10" s="23">
        <f t="shared" si="4"/>
        <v>0</v>
      </c>
      <c r="I10" s="23">
        <f t="shared" si="5"/>
        <v>0</v>
      </c>
      <c r="J10" s="23">
        <f t="shared" si="6"/>
        <v>0</v>
      </c>
      <c r="K10" s="23">
        <f t="shared" si="0"/>
        <v>0</v>
      </c>
      <c r="L10" s="23">
        <f t="shared" si="1"/>
        <v>0</v>
      </c>
      <c r="M10" s="23">
        <f t="shared" si="7"/>
        <v>0</v>
      </c>
      <c r="N10" s="23">
        <f t="shared" si="8"/>
        <v>0</v>
      </c>
      <c r="O10" s="23">
        <f t="shared" si="9"/>
        <v>0</v>
      </c>
      <c r="P10" s="23">
        <f t="shared" si="10"/>
        <v>0</v>
      </c>
      <c r="Q10" s="23">
        <f t="shared" si="11"/>
        <v>0</v>
      </c>
      <c r="R10" s="25">
        <f t="shared" si="12"/>
        <v>0</v>
      </c>
      <c r="S10" s="24">
        <f t="shared" si="13"/>
        <v>0</v>
      </c>
      <c r="T10" s="24">
        <f t="shared" si="14"/>
        <v>0</v>
      </c>
    </row>
    <row r="11" spans="1:20" ht="13.5">
      <c r="A11" s="20">
        <v>7</v>
      </c>
      <c r="B11" s="22">
        <v>2214585</v>
      </c>
      <c r="C11" s="23">
        <v>0</v>
      </c>
      <c r="D11" s="24">
        <f t="shared" si="2"/>
        <v>0</v>
      </c>
      <c r="E11" s="24">
        <v>0</v>
      </c>
      <c r="F11" s="24">
        <v>0</v>
      </c>
      <c r="G11" s="23">
        <f t="shared" si="3"/>
        <v>0</v>
      </c>
      <c r="H11" s="23">
        <f t="shared" si="4"/>
        <v>0</v>
      </c>
      <c r="I11" s="23">
        <f t="shared" si="5"/>
        <v>0</v>
      </c>
      <c r="J11" s="23">
        <f t="shared" si="6"/>
        <v>0</v>
      </c>
      <c r="K11" s="23">
        <f t="shared" si="0"/>
        <v>0</v>
      </c>
      <c r="L11" s="23">
        <f t="shared" si="1"/>
        <v>0</v>
      </c>
      <c r="M11" s="23">
        <f t="shared" si="7"/>
        <v>0</v>
      </c>
      <c r="N11" s="23">
        <f t="shared" si="8"/>
        <v>0</v>
      </c>
      <c r="O11" s="23">
        <f t="shared" si="9"/>
        <v>0</v>
      </c>
      <c r="P11" s="23">
        <f t="shared" si="10"/>
        <v>0</v>
      </c>
      <c r="Q11" s="23">
        <f t="shared" si="11"/>
        <v>0</v>
      </c>
      <c r="R11" s="25">
        <f t="shared" si="12"/>
        <v>0</v>
      </c>
      <c r="S11" s="24">
        <f t="shared" si="13"/>
        <v>0</v>
      </c>
      <c r="T11" s="24">
        <f t="shared" si="14"/>
        <v>0</v>
      </c>
    </row>
    <row r="12" spans="1:20" ht="13.5">
      <c r="A12" s="20">
        <v>8</v>
      </c>
      <c r="B12" s="22">
        <v>2216734</v>
      </c>
      <c r="C12" s="23">
        <v>0</v>
      </c>
      <c r="D12" s="24">
        <f t="shared" si="2"/>
        <v>0</v>
      </c>
      <c r="E12" s="24">
        <v>0</v>
      </c>
      <c r="F12" s="24">
        <v>0</v>
      </c>
      <c r="G12" s="23">
        <f t="shared" si="3"/>
        <v>0</v>
      </c>
      <c r="H12" s="23">
        <f t="shared" si="4"/>
        <v>0</v>
      </c>
      <c r="I12" s="23">
        <f t="shared" si="5"/>
        <v>0</v>
      </c>
      <c r="J12" s="23">
        <f t="shared" si="6"/>
        <v>0</v>
      </c>
      <c r="K12" s="23">
        <f t="shared" si="0"/>
        <v>0</v>
      </c>
      <c r="L12" s="23">
        <f t="shared" si="1"/>
        <v>0</v>
      </c>
      <c r="M12" s="23">
        <f t="shared" si="7"/>
        <v>0</v>
      </c>
      <c r="N12" s="23">
        <f t="shared" si="8"/>
        <v>0</v>
      </c>
      <c r="O12" s="23">
        <f t="shared" si="9"/>
        <v>0</v>
      </c>
      <c r="P12" s="23">
        <f t="shared" si="10"/>
        <v>0</v>
      </c>
      <c r="Q12" s="23">
        <f t="shared" si="11"/>
        <v>0</v>
      </c>
      <c r="R12" s="25">
        <f t="shared" si="12"/>
        <v>0</v>
      </c>
      <c r="S12" s="24">
        <f t="shared" si="13"/>
        <v>0</v>
      </c>
      <c r="T12" s="24">
        <f t="shared" si="14"/>
        <v>0</v>
      </c>
    </row>
    <row r="13" spans="1:20" ht="13.5">
      <c r="A13" s="20">
        <v>9</v>
      </c>
      <c r="B13" s="22">
        <v>2214261</v>
      </c>
      <c r="C13" s="23">
        <v>0</v>
      </c>
      <c r="D13" s="24">
        <f t="shared" si="2"/>
        <v>0</v>
      </c>
      <c r="E13" s="24">
        <v>0</v>
      </c>
      <c r="F13" s="24">
        <v>0</v>
      </c>
      <c r="G13" s="23">
        <f t="shared" si="3"/>
        <v>0</v>
      </c>
      <c r="H13" s="23">
        <f t="shared" si="4"/>
        <v>0</v>
      </c>
      <c r="I13" s="23">
        <f t="shared" si="5"/>
        <v>0</v>
      </c>
      <c r="J13" s="23">
        <f t="shared" si="6"/>
        <v>0</v>
      </c>
      <c r="K13" s="23">
        <f t="shared" si="0"/>
        <v>0</v>
      </c>
      <c r="L13" s="23">
        <f t="shared" si="1"/>
        <v>0</v>
      </c>
      <c r="M13" s="23">
        <f t="shared" si="7"/>
        <v>0</v>
      </c>
      <c r="N13" s="23">
        <f t="shared" si="8"/>
        <v>0</v>
      </c>
      <c r="O13" s="23">
        <f t="shared" si="9"/>
        <v>0</v>
      </c>
      <c r="P13" s="23">
        <f t="shared" si="10"/>
        <v>0</v>
      </c>
      <c r="Q13" s="23">
        <f t="shared" si="11"/>
        <v>0</v>
      </c>
      <c r="R13" s="25">
        <f t="shared" si="12"/>
        <v>0</v>
      </c>
      <c r="S13" s="24">
        <f t="shared" si="13"/>
        <v>0</v>
      </c>
      <c r="T13" s="24">
        <f t="shared" si="14"/>
        <v>0</v>
      </c>
    </row>
    <row r="14" spans="1:20" ht="13.5">
      <c r="A14" s="20">
        <v>10</v>
      </c>
      <c r="B14" s="22">
        <v>2213685</v>
      </c>
      <c r="C14" s="23">
        <v>0</v>
      </c>
      <c r="D14" s="24">
        <f t="shared" si="2"/>
        <v>0</v>
      </c>
      <c r="E14" s="24">
        <v>0</v>
      </c>
      <c r="F14" s="24">
        <v>0</v>
      </c>
      <c r="G14" s="23">
        <f t="shared" si="3"/>
        <v>0</v>
      </c>
      <c r="H14" s="23">
        <f t="shared" si="4"/>
        <v>0</v>
      </c>
      <c r="I14" s="23">
        <f t="shared" si="5"/>
        <v>0</v>
      </c>
      <c r="J14" s="23">
        <f t="shared" si="6"/>
        <v>0</v>
      </c>
      <c r="K14" s="23">
        <f t="shared" si="0"/>
        <v>0</v>
      </c>
      <c r="L14" s="23">
        <f t="shared" si="1"/>
        <v>0</v>
      </c>
      <c r="M14" s="23">
        <f t="shared" si="7"/>
        <v>0</v>
      </c>
      <c r="N14" s="23">
        <f t="shared" si="8"/>
        <v>0</v>
      </c>
      <c r="O14" s="23">
        <f t="shared" si="9"/>
        <v>0</v>
      </c>
      <c r="P14" s="23">
        <f t="shared" si="10"/>
        <v>0</v>
      </c>
      <c r="Q14" s="23">
        <f t="shared" si="11"/>
        <v>0</v>
      </c>
      <c r="R14" s="25">
        <f t="shared" si="12"/>
        <v>0</v>
      </c>
      <c r="S14" s="24">
        <f t="shared" si="13"/>
        <v>0</v>
      </c>
      <c r="T14" s="24">
        <f t="shared" si="14"/>
        <v>0</v>
      </c>
    </row>
    <row r="15" spans="1:20" ht="13.5">
      <c r="A15" s="20">
        <v>11</v>
      </c>
      <c r="B15" s="22">
        <v>2212361</v>
      </c>
      <c r="C15" s="23">
        <v>0</v>
      </c>
      <c r="D15" s="24">
        <f t="shared" si="2"/>
        <v>0</v>
      </c>
      <c r="E15" s="24">
        <v>0</v>
      </c>
      <c r="F15" s="24">
        <v>0</v>
      </c>
      <c r="G15" s="23">
        <f t="shared" si="3"/>
        <v>0</v>
      </c>
      <c r="H15" s="23">
        <f t="shared" si="4"/>
        <v>0</v>
      </c>
      <c r="I15" s="23">
        <f t="shared" si="5"/>
        <v>0</v>
      </c>
      <c r="J15" s="23">
        <f t="shared" si="6"/>
        <v>0</v>
      </c>
      <c r="K15" s="23">
        <f t="shared" si="0"/>
        <v>0</v>
      </c>
      <c r="L15" s="23">
        <f t="shared" si="1"/>
        <v>0</v>
      </c>
      <c r="M15" s="23">
        <f t="shared" si="7"/>
        <v>0</v>
      </c>
      <c r="N15" s="23">
        <f t="shared" si="8"/>
        <v>0</v>
      </c>
      <c r="O15" s="23">
        <f t="shared" si="9"/>
        <v>0</v>
      </c>
      <c r="P15" s="23">
        <f t="shared" si="10"/>
        <v>0</v>
      </c>
      <c r="Q15" s="23">
        <f t="shared" si="11"/>
        <v>0</v>
      </c>
      <c r="R15" s="25">
        <f t="shared" si="12"/>
        <v>0</v>
      </c>
      <c r="S15" s="24">
        <f t="shared" si="13"/>
        <v>0</v>
      </c>
      <c r="T15" s="24">
        <f t="shared" si="14"/>
        <v>0</v>
      </c>
    </row>
    <row r="16" spans="1:20" ht="13.5">
      <c r="A16" s="20">
        <v>12</v>
      </c>
      <c r="B16" s="22">
        <v>2205925</v>
      </c>
      <c r="C16" s="23">
        <v>0</v>
      </c>
      <c r="D16" s="24">
        <f t="shared" si="2"/>
        <v>0</v>
      </c>
      <c r="E16" s="24">
        <v>138423.55260175568</v>
      </c>
      <c r="F16" s="24">
        <v>0</v>
      </c>
      <c r="G16" s="23">
        <f t="shared" si="3"/>
        <v>453279.2317512582</v>
      </c>
      <c r="H16" s="23">
        <f t="shared" si="4"/>
        <v>0</v>
      </c>
      <c r="I16" s="23">
        <f t="shared" si="5"/>
        <v>0</v>
      </c>
      <c r="J16" s="23">
        <f t="shared" si="6"/>
        <v>0</v>
      </c>
      <c r="K16" s="23">
        <f t="shared" si="0"/>
        <v>362553.0536690514</v>
      </c>
      <c r="L16" s="23">
        <f t="shared" si="1"/>
        <v>0</v>
      </c>
      <c r="M16" s="23">
        <f t="shared" si="7"/>
        <v>362553.0536690514</v>
      </c>
      <c r="N16" s="23">
        <f t="shared" si="8"/>
        <v>0.16435420681530485</v>
      </c>
      <c r="O16" s="23">
        <f t="shared" si="9"/>
        <v>271826.8755868445</v>
      </c>
      <c r="P16" s="23">
        <f t="shared" si="10"/>
        <v>0.123225801233879</v>
      </c>
      <c r="Q16" s="23">
        <f t="shared" si="11"/>
        <v>0</v>
      </c>
      <c r="R16" s="25">
        <f t="shared" si="12"/>
        <v>271826.8755868445</v>
      </c>
      <c r="S16" s="24">
        <f t="shared" si="13"/>
        <v>0.123225801233879</v>
      </c>
      <c r="T16" s="24">
        <f t="shared" si="14"/>
        <v>0.123225801233879</v>
      </c>
    </row>
    <row r="17" spans="1:20" ht="13.5">
      <c r="A17" s="20">
        <v>13</v>
      </c>
      <c r="B17" s="22">
        <v>2190028</v>
      </c>
      <c r="C17" s="23">
        <v>0</v>
      </c>
      <c r="D17" s="24">
        <f t="shared" si="2"/>
        <v>0</v>
      </c>
      <c r="E17" s="24">
        <v>0</v>
      </c>
      <c r="F17" s="24">
        <v>0</v>
      </c>
      <c r="G17" s="23">
        <f t="shared" si="3"/>
        <v>0</v>
      </c>
      <c r="H17" s="23">
        <f t="shared" si="4"/>
        <v>0</v>
      </c>
      <c r="I17" s="23">
        <f t="shared" si="5"/>
        <v>0</v>
      </c>
      <c r="J17" s="23">
        <f t="shared" si="6"/>
        <v>0</v>
      </c>
      <c r="K17" s="23">
        <f t="shared" si="0"/>
        <v>0</v>
      </c>
      <c r="L17" s="23">
        <f t="shared" si="1"/>
        <v>0</v>
      </c>
      <c r="M17" s="23">
        <f t="shared" si="7"/>
        <v>0</v>
      </c>
      <c r="N17" s="23">
        <f t="shared" si="8"/>
        <v>0</v>
      </c>
      <c r="O17" s="23">
        <f t="shared" si="9"/>
        <v>0</v>
      </c>
      <c r="P17" s="23">
        <f t="shared" si="10"/>
        <v>0</v>
      </c>
      <c r="Q17" s="23">
        <f t="shared" si="11"/>
        <v>0</v>
      </c>
      <c r="R17" s="25">
        <f t="shared" si="12"/>
        <v>0</v>
      </c>
      <c r="S17" s="24">
        <f t="shared" si="13"/>
        <v>0</v>
      </c>
      <c r="T17" s="24">
        <f t="shared" si="14"/>
        <v>0</v>
      </c>
    </row>
    <row r="18" spans="1:20" ht="13.5">
      <c r="A18" s="20">
        <v>14</v>
      </c>
      <c r="B18" s="22">
        <v>2164716</v>
      </c>
      <c r="C18" s="23">
        <v>0</v>
      </c>
      <c r="D18" s="24">
        <f t="shared" si="2"/>
        <v>0</v>
      </c>
      <c r="E18" s="24">
        <v>31873950.61124222</v>
      </c>
      <c r="F18" s="24">
        <v>-532181.9612353521</v>
      </c>
      <c r="G18" s="23">
        <f t="shared" si="3"/>
        <v>104373855.27524866</v>
      </c>
      <c r="H18" s="23">
        <f t="shared" si="4"/>
        <v>-697738.5416729634</v>
      </c>
      <c r="I18" s="23">
        <f t="shared" si="5"/>
        <v>0</v>
      </c>
      <c r="J18" s="23">
        <f t="shared" si="6"/>
        <v>0</v>
      </c>
      <c r="K18" s="23">
        <f t="shared" si="0"/>
        <v>83482889.3595079</v>
      </c>
      <c r="L18" s="23">
        <f t="shared" si="1"/>
        <v>-930618.940456108</v>
      </c>
      <c r="M18" s="23">
        <f t="shared" si="7"/>
        <v>82552270.4190518</v>
      </c>
      <c r="N18" s="23">
        <f t="shared" si="8"/>
        <v>38.135381462996435</v>
      </c>
      <c r="O18" s="23">
        <f t="shared" si="9"/>
        <v>62591923.44376714</v>
      </c>
      <c r="P18" s="23">
        <f t="shared" si="10"/>
        <v>28.914612098661966</v>
      </c>
      <c r="Q18" s="23">
        <f t="shared" si="11"/>
        <v>-0.3223233632832036</v>
      </c>
      <c r="R18" s="25">
        <f t="shared" si="12"/>
        <v>61894184.90209418</v>
      </c>
      <c r="S18" s="24">
        <f t="shared" si="13"/>
        <v>28.592288735378766</v>
      </c>
      <c r="T18" s="24">
        <f t="shared" si="14"/>
        <v>28.592288735378766</v>
      </c>
    </row>
    <row r="19" spans="1:20" ht="13.5">
      <c r="A19" s="20">
        <v>15</v>
      </c>
      <c r="B19" s="22">
        <v>2137264</v>
      </c>
      <c r="C19" s="23">
        <v>0</v>
      </c>
      <c r="D19" s="24">
        <f t="shared" si="2"/>
        <v>0</v>
      </c>
      <c r="E19" s="24">
        <v>37653992.74305045</v>
      </c>
      <c r="F19" s="24">
        <v>0</v>
      </c>
      <c r="G19" s="23">
        <f t="shared" si="3"/>
        <v>123301075.44661355</v>
      </c>
      <c r="H19" s="23">
        <f t="shared" si="4"/>
        <v>0</v>
      </c>
      <c r="I19" s="23">
        <f t="shared" si="5"/>
        <v>0</v>
      </c>
      <c r="J19" s="23">
        <f t="shared" si="6"/>
        <v>0</v>
      </c>
      <c r="K19" s="23">
        <f t="shared" si="0"/>
        <v>98621728.7104369</v>
      </c>
      <c r="L19" s="23">
        <f t="shared" si="1"/>
        <v>0</v>
      </c>
      <c r="M19" s="23">
        <f t="shared" si="7"/>
        <v>98621728.7104369</v>
      </c>
      <c r="N19" s="23">
        <f t="shared" si="8"/>
        <v>46.14391516931783</v>
      </c>
      <c r="O19" s="23">
        <f t="shared" si="9"/>
        <v>73942381.97426021</v>
      </c>
      <c r="P19" s="23">
        <f t="shared" si="10"/>
        <v>34.596747044005895</v>
      </c>
      <c r="Q19" s="23">
        <f t="shared" si="11"/>
        <v>0</v>
      </c>
      <c r="R19" s="25">
        <f t="shared" si="12"/>
        <v>73942381.97426021</v>
      </c>
      <c r="S19" s="24">
        <f t="shared" si="13"/>
        <v>34.596747044005895</v>
      </c>
      <c r="T19" s="24">
        <f t="shared" si="14"/>
        <v>34.596747044005895</v>
      </c>
    </row>
    <row r="20" spans="1:20" ht="13.5">
      <c r="A20" s="20">
        <v>16</v>
      </c>
      <c r="B20" s="22">
        <v>2108597</v>
      </c>
      <c r="C20" s="23">
        <v>0</v>
      </c>
      <c r="D20" s="24">
        <f t="shared" si="2"/>
        <v>0</v>
      </c>
      <c r="E20" s="24">
        <v>169390243.88194823</v>
      </c>
      <c r="F20" s="24">
        <v>-45978.929854699774</v>
      </c>
      <c r="G20" s="23">
        <f t="shared" si="3"/>
        <v>554682192.2268299</v>
      </c>
      <c r="H20" s="23">
        <f t="shared" si="4"/>
        <v>-60282.5232746175</v>
      </c>
      <c r="I20" s="23">
        <f t="shared" si="5"/>
        <v>0</v>
      </c>
      <c r="J20" s="23">
        <f t="shared" si="6"/>
        <v>0</v>
      </c>
      <c r="K20" s="23">
        <f t="shared" si="0"/>
        <v>443659688.15892637</v>
      </c>
      <c r="L20" s="23">
        <f t="shared" si="1"/>
        <v>-80402.69325431621</v>
      </c>
      <c r="M20" s="23">
        <f t="shared" si="7"/>
        <v>443579285.4656721</v>
      </c>
      <c r="N20" s="23">
        <f t="shared" si="8"/>
        <v>210.36702862883334</v>
      </c>
      <c r="O20" s="23">
        <f t="shared" si="9"/>
        <v>332637184.09102285</v>
      </c>
      <c r="P20" s="23">
        <f t="shared" si="10"/>
        <v>157.7528489754196</v>
      </c>
      <c r="Q20" s="23">
        <f t="shared" si="11"/>
        <v>-0.028588925847194843</v>
      </c>
      <c r="R20" s="25">
        <f t="shared" si="12"/>
        <v>332576901.56774825</v>
      </c>
      <c r="S20" s="24">
        <f t="shared" si="13"/>
        <v>157.72426004957242</v>
      </c>
      <c r="T20" s="24">
        <f t="shared" si="14"/>
        <v>157.72426004957242</v>
      </c>
    </row>
    <row r="21" spans="1:20" ht="13.5">
      <c r="A21" s="20">
        <v>17</v>
      </c>
      <c r="B21" s="22">
        <v>2074149</v>
      </c>
      <c r="C21" s="23">
        <v>94434789.88125968</v>
      </c>
      <c r="D21" s="24">
        <f t="shared" si="2"/>
        <v>221.79790181783272</v>
      </c>
      <c r="E21" s="24">
        <v>285012133.4150749</v>
      </c>
      <c r="F21" s="24">
        <v>-3236012.1230949922</v>
      </c>
      <c r="G21" s="23">
        <f t="shared" si="3"/>
        <v>933295515.4376935</v>
      </c>
      <c r="H21" s="23">
        <f t="shared" si="4"/>
        <v>-4242703.706760555</v>
      </c>
      <c r="I21" s="23">
        <f t="shared" si="5"/>
        <v>0</v>
      </c>
      <c r="J21" s="23">
        <f t="shared" si="6"/>
        <v>0</v>
      </c>
      <c r="K21" s="23">
        <f t="shared" si="0"/>
        <v>746491600.3106242</v>
      </c>
      <c r="L21" s="23">
        <f t="shared" si="1"/>
        <v>-5658767.851332675</v>
      </c>
      <c r="M21" s="23">
        <f t="shared" si="7"/>
        <v>740832832.4592916</v>
      </c>
      <c r="N21" s="23">
        <f t="shared" si="8"/>
        <v>357.174355583563</v>
      </c>
      <c r="O21" s="23">
        <f t="shared" si="9"/>
        <v>559687685.183555</v>
      </c>
      <c r="P21" s="23">
        <f t="shared" si="10"/>
        <v>269.83967168393156</v>
      </c>
      <c r="Q21" s="23">
        <f t="shared" si="11"/>
        <v>-2.045515392944554</v>
      </c>
      <c r="R21" s="25">
        <f t="shared" si="12"/>
        <v>555444981.4767945</v>
      </c>
      <c r="S21" s="24">
        <f t="shared" si="13"/>
        <v>267.794156290987</v>
      </c>
      <c r="T21" s="24">
        <f t="shared" si="14"/>
        <v>489.59205810881974</v>
      </c>
    </row>
    <row r="22" spans="1:20" ht="13.5">
      <c r="A22" s="20">
        <v>18</v>
      </c>
      <c r="B22" s="22">
        <v>2035321</v>
      </c>
      <c r="C22" s="23">
        <v>22132095.70538666</v>
      </c>
      <c r="D22" s="24">
        <f t="shared" si="2"/>
        <v>52.97305167777576</v>
      </c>
      <c r="E22" s="24">
        <v>387407209.5978083</v>
      </c>
      <c r="F22" s="24">
        <v>-71601445.22651184</v>
      </c>
      <c r="G22" s="23">
        <f t="shared" si="3"/>
        <v>1268596557.7447977</v>
      </c>
      <c r="H22" s="23">
        <f t="shared" si="4"/>
        <v>-93875951.48481373</v>
      </c>
      <c r="I22" s="23">
        <f t="shared" si="5"/>
        <v>0</v>
      </c>
      <c r="J22" s="23">
        <f t="shared" si="6"/>
        <v>0</v>
      </c>
      <c r="K22" s="23">
        <f t="shared" si="0"/>
        <v>1014680408.1613361</v>
      </c>
      <c r="L22" s="23">
        <f t="shared" si="1"/>
        <v>-125208417.31866674</v>
      </c>
      <c r="M22" s="23">
        <f t="shared" si="7"/>
        <v>889471990.8426694</v>
      </c>
      <c r="N22" s="23">
        <f t="shared" si="8"/>
        <v>437.0180383549668</v>
      </c>
      <c r="O22" s="23">
        <f t="shared" si="9"/>
        <v>760764258.5778742</v>
      </c>
      <c r="P22" s="23">
        <f t="shared" si="10"/>
        <v>373.780970460126</v>
      </c>
      <c r="Q22" s="23">
        <f t="shared" si="11"/>
        <v>-46.123413203526</v>
      </c>
      <c r="R22" s="25">
        <f t="shared" si="12"/>
        <v>666888307.0930605</v>
      </c>
      <c r="S22" s="24">
        <f t="shared" si="13"/>
        <v>327.65755725660006</v>
      </c>
      <c r="T22" s="24">
        <f t="shared" si="14"/>
        <v>380.6306089343758</v>
      </c>
    </row>
    <row r="23" spans="1:20" ht="13.5">
      <c r="A23" s="20">
        <v>19</v>
      </c>
      <c r="B23" s="22">
        <v>1998426</v>
      </c>
      <c r="C23" s="23">
        <v>4057467.320869505</v>
      </c>
      <c r="D23" s="24">
        <f t="shared" si="2"/>
        <v>9.890820627526844</v>
      </c>
      <c r="E23" s="24">
        <v>1232028451.569515</v>
      </c>
      <c r="F23" s="24">
        <v>-92144295.17236014</v>
      </c>
      <c r="G23" s="23">
        <f t="shared" si="3"/>
        <v>4034377817.4064784</v>
      </c>
      <c r="H23" s="23">
        <f t="shared" si="4"/>
        <v>-120809480.25333929</v>
      </c>
      <c r="I23" s="23">
        <f t="shared" si="5"/>
        <v>0</v>
      </c>
      <c r="J23" s="23">
        <f t="shared" si="6"/>
        <v>0</v>
      </c>
      <c r="K23" s="23">
        <f t="shared" si="0"/>
        <v>3226876271.6180663</v>
      </c>
      <c r="L23" s="23">
        <f t="shared" si="1"/>
        <v>-161131403.520936</v>
      </c>
      <c r="M23" s="23">
        <f t="shared" si="7"/>
        <v>3065744868.0971303</v>
      </c>
      <c r="N23" s="23">
        <f t="shared" si="8"/>
        <v>1534.079754815605</v>
      </c>
      <c r="O23" s="23">
        <f t="shared" si="9"/>
        <v>2419374725.8296533</v>
      </c>
      <c r="P23" s="23">
        <f t="shared" si="10"/>
        <v>1210.6401367024114</v>
      </c>
      <c r="Q23" s="23">
        <f t="shared" si="11"/>
        <v>-60.452316099439905</v>
      </c>
      <c r="R23" s="25">
        <f t="shared" si="12"/>
        <v>2298565245.576314</v>
      </c>
      <c r="S23" s="24">
        <f t="shared" si="13"/>
        <v>1150.1878206029714</v>
      </c>
      <c r="T23" s="24">
        <f t="shared" si="14"/>
        <v>1160.0786412304983</v>
      </c>
    </row>
    <row r="24" spans="1:20" ht="13.5">
      <c r="A24" s="20">
        <v>20</v>
      </c>
      <c r="B24" s="22">
        <v>1964510</v>
      </c>
      <c r="C24" s="23">
        <v>92793300.58544314</v>
      </c>
      <c r="D24" s="24">
        <f t="shared" si="2"/>
        <v>230.10589520088016</v>
      </c>
      <c r="E24" s="24">
        <v>1603917734.7328866</v>
      </c>
      <c r="F24" s="24">
        <v>-68883452.60033642</v>
      </c>
      <c r="G24" s="23">
        <f t="shared" si="3"/>
        <v>5252159657.277284</v>
      </c>
      <c r="H24" s="23">
        <f t="shared" si="4"/>
        <v>-90312418.05188173</v>
      </c>
      <c r="I24" s="23">
        <f t="shared" si="5"/>
        <v>0</v>
      </c>
      <c r="J24" s="23">
        <f t="shared" si="6"/>
        <v>0</v>
      </c>
      <c r="K24" s="23">
        <f t="shared" si="0"/>
        <v>4200912789.9956822</v>
      </c>
      <c r="L24" s="23">
        <f t="shared" si="1"/>
        <v>-120455502.71016075</v>
      </c>
      <c r="M24" s="23">
        <f t="shared" si="7"/>
        <v>4080457287.2855215</v>
      </c>
      <c r="N24" s="23">
        <f t="shared" si="8"/>
        <v>2077.0865443726534</v>
      </c>
      <c r="O24" s="23">
        <f t="shared" si="9"/>
        <v>3149665922.7140803</v>
      </c>
      <c r="P24" s="23">
        <f t="shared" si="10"/>
        <v>1603.2832221338044</v>
      </c>
      <c r="Q24" s="23">
        <f t="shared" si="11"/>
        <v>-45.97198184375836</v>
      </c>
      <c r="R24" s="25">
        <f t="shared" si="12"/>
        <v>3059353504.6621985</v>
      </c>
      <c r="S24" s="24">
        <f t="shared" si="13"/>
        <v>1557.311240290046</v>
      </c>
      <c r="T24" s="24">
        <f t="shared" si="14"/>
        <v>1787.4171354909263</v>
      </c>
    </row>
    <row r="25" spans="1:20" ht="13.5">
      <c r="A25" s="20">
        <v>21</v>
      </c>
      <c r="B25" s="22">
        <v>1930091</v>
      </c>
      <c r="C25" s="23">
        <v>1400414271.8435426</v>
      </c>
      <c r="D25" s="24">
        <f t="shared" si="2"/>
        <v>3534.6312194607362</v>
      </c>
      <c r="E25" s="24">
        <v>2162930892.930669</v>
      </c>
      <c r="F25" s="24">
        <v>-384191747.8575783</v>
      </c>
      <c r="G25" s="23">
        <f t="shared" si="3"/>
        <v>7082693913.363999</v>
      </c>
      <c r="H25" s="23">
        <f t="shared" si="4"/>
        <v>-503710026.6432825</v>
      </c>
      <c r="I25" s="23">
        <f t="shared" si="5"/>
        <v>0</v>
      </c>
      <c r="J25" s="23">
        <f t="shared" si="6"/>
        <v>0</v>
      </c>
      <c r="K25" s="23">
        <f t="shared" si="0"/>
        <v>5665056165.428859</v>
      </c>
      <c r="L25" s="23">
        <f t="shared" si="1"/>
        <v>-671830583.0833731</v>
      </c>
      <c r="M25" s="23">
        <f t="shared" si="7"/>
        <v>4993225582.345486</v>
      </c>
      <c r="N25" s="23">
        <f t="shared" si="8"/>
        <v>2587.041534490076</v>
      </c>
      <c r="O25" s="23">
        <f t="shared" si="9"/>
        <v>4247418417.4937167</v>
      </c>
      <c r="P25" s="23">
        <f t="shared" si="10"/>
        <v>2200.63117101407</v>
      </c>
      <c r="Q25" s="23">
        <f t="shared" si="11"/>
        <v>-260.9773459610363</v>
      </c>
      <c r="R25" s="25">
        <f t="shared" si="12"/>
        <v>3743708390.8504343</v>
      </c>
      <c r="S25" s="24">
        <f t="shared" si="13"/>
        <v>1939.6538250530334</v>
      </c>
      <c r="T25" s="24">
        <f t="shared" si="14"/>
        <v>5474.28504451377</v>
      </c>
    </row>
    <row r="26" spans="1:20" ht="13.5">
      <c r="A26" s="20">
        <v>22</v>
      </c>
      <c r="B26" s="22">
        <v>1895608</v>
      </c>
      <c r="C26" s="23">
        <v>93850404.76090904</v>
      </c>
      <c r="D26" s="24">
        <f t="shared" si="2"/>
        <v>241.18649357320936</v>
      </c>
      <c r="E26" s="24">
        <v>1206784525.5059705</v>
      </c>
      <c r="F26" s="24">
        <v>-375752000.61734664</v>
      </c>
      <c r="G26" s="23">
        <f t="shared" si="3"/>
        <v>3951714519.164241</v>
      </c>
      <c r="H26" s="23">
        <f t="shared" si="4"/>
        <v>-492644756.94150954</v>
      </c>
      <c r="I26" s="23">
        <f t="shared" si="5"/>
        <v>0</v>
      </c>
      <c r="J26" s="23">
        <f t="shared" si="6"/>
        <v>0</v>
      </c>
      <c r="K26" s="23">
        <f t="shared" si="0"/>
        <v>3160758459.2305684</v>
      </c>
      <c r="L26" s="23">
        <f t="shared" si="1"/>
        <v>-657072118.4856821</v>
      </c>
      <c r="M26" s="23">
        <f t="shared" si="7"/>
        <v>2503686340.7448864</v>
      </c>
      <c r="N26" s="23">
        <f t="shared" si="8"/>
        <v>1320.7827466147464</v>
      </c>
      <c r="O26" s="23">
        <f t="shared" si="9"/>
        <v>2369802399.2968955</v>
      </c>
      <c r="P26" s="23">
        <f t="shared" si="10"/>
        <v>1250.1542509299895</v>
      </c>
      <c r="Q26" s="23">
        <f t="shared" si="11"/>
        <v>-259.88746457153036</v>
      </c>
      <c r="R26" s="25">
        <f t="shared" si="12"/>
        <v>1877157642.355386</v>
      </c>
      <c r="S26" s="24">
        <f t="shared" si="13"/>
        <v>990.2667863584592</v>
      </c>
      <c r="T26" s="24">
        <f t="shared" si="14"/>
        <v>1231.4532799316685</v>
      </c>
    </row>
    <row r="27" spans="1:20" ht="13.5">
      <c r="A27" s="20">
        <v>23</v>
      </c>
      <c r="B27" s="22">
        <v>1861146</v>
      </c>
      <c r="C27" s="23">
        <v>696013300.5379392</v>
      </c>
      <c r="D27" s="24">
        <f t="shared" si="2"/>
        <v>1821.8074016276028</v>
      </c>
      <c r="E27" s="24">
        <v>1053074606.7663583</v>
      </c>
      <c r="F27" s="24">
        <v>-830903235.2190435</v>
      </c>
      <c r="G27" s="23">
        <f t="shared" si="3"/>
        <v>3448378832.647869</v>
      </c>
      <c r="H27" s="23">
        <f t="shared" si="4"/>
        <v>-1089389069.6093938</v>
      </c>
      <c r="I27" s="23">
        <f t="shared" si="5"/>
        <v>0</v>
      </c>
      <c r="J27" s="23">
        <f t="shared" si="6"/>
        <v>0</v>
      </c>
      <c r="K27" s="23">
        <f t="shared" si="0"/>
        <v>2758168008.611247</v>
      </c>
      <c r="L27" s="23">
        <f t="shared" si="1"/>
        <v>-1452988535.3237944</v>
      </c>
      <c r="M27" s="23">
        <f t="shared" si="7"/>
        <v>1305179473.2874527</v>
      </c>
      <c r="N27" s="23">
        <f t="shared" si="8"/>
        <v>701.2773169259439</v>
      </c>
      <c r="O27" s="23">
        <f t="shared" si="9"/>
        <v>2067957184.574624</v>
      </c>
      <c r="P27" s="23">
        <f t="shared" si="10"/>
        <v>1111.1203444408038</v>
      </c>
      <c r="Q27" s="23">
        <f t="shared" si="11"/>
        <v>-585.3324078870727</v>
      </c>
      <c r="R27" s="25">
        <f t="shared" si="12"/>
        <v>978568114.9652302</v>
      </c>
      <c r="S27" s="24">
        <f t="shared" si="13"/>
        <v>525.787936553731</v>
      </c>
      <c r="T27" s="24">
        <f t="shared" si="14"/>
        <v>2347.595338181334</v>
      </c>
    </row>
    <row r="28" spans="1:20" ht="13.5">
      <c r="A28" s="20">
        <v>24</v>
      </c>
      <c r="B28" s="22">
        <v>1829312</v>
      </c>
      <c r="C28" s="23">
        <v>1360925579.656085</v>
      </c>
      <c r="D28" s="24">
        <f t="shared" si="2"/>
        <v>3624.1983668779626</v>
      </c>
      <c r="E28" s="24">
        <v>1865213284.7818427</v>
      </c>
      <c r="F28" s="24">
        <v>-863629742.1876396</v>
      </c>
      <c r="G28" s="23">
        <f t="shared" si="3"/>
        <v>6107793282.91442</v>
      </c>
      <c r="H28" s="23">
        <f t="shared" si="4"/>
        <v>-1132296471.4185655</v>
      </c>
      <c r="I28" s="23">
        <f t="shared" si="5"/>
        <v>0</v>
      </c>
      <c r="J28" s="23">
        <f t="shared" si="6"/>
        <v>0</v>
      </c>
      <c r="K28" s="23">
        <f t="shared" si="0"/>
        <v>4885286928.643398</v>
      </c>
      <c r="L28" s="23">
        <f t="shared" si="1"/>
        <v>-1510216907.3062778</v>
      </c>
      <c r="M28" s="23">
        <f t="shared" si="7"/>
        <v>3375070021.3371205</v>
      </c>
      <c r="N28" s="23">
        <f t="shared" si="8"/>
        <v>1844.9941952696536</v>
      </c>
      <c r="O28" s="23">
        <f t="shared" si="9"/>
        <v>3662780574.372376</v>
      </c>
      <c r="P28" s="23">
        <f t="shared" si="10"/>
        <v>2002.2722063663148</v>
      </c>
      <c r="Q28" s="23">
        <f t="shared" si="11"/>
        <v>-618.9739483579431</v>
      </c>
      <c r="R28" s="25">
        <f t="shared" si="12"/>
        <v>2530484102.9538107</v>
      </c>
      <c r="S28" s="24">
        <f t="shared" si="13"/>
        <v>1383.298258008372</v>
      </c>
      <c r="T28" s="24">
        <f t="shared" si="14"/>
        <v>5007.496624886335</v>
      </c>
    </row>
    <row r="29" spans="1:20" ht="13.5">
      <c r="A29" s="20">
        <v>25</v>
      </c>
      <c r="B29" s="22">
        <v>1802448</v>
      </c>
      <c r="C29" s="23">
        <v>904419341.8611877</v>
      </c>
      <c r="D29" s="24">
        <f t="shared" si="2"/>
        <v>2444.4010624246507</v>
      </c>
      <c r="E29" s="24">
        <v>1153371943.3549562</v>
      </c>
      <c r="F29" s="24">
        <v>-1029714215.209589</v>
      </c>
      <c r="G29" s="23">
        <f t="shared" si="3"/>
        <v>3776810655.275432</v>
      </c>
      <c r="H29" s="23">
        <f t="shared" si="4"/>
        <v>-1350048192.5251164</v>
      </c>
      <c r="I29" s="23">
        <f t="shared" si="5"/>
        <v>0</v>
      </c>
      <c r="J29" s="23">
        <f t="shared" si="6"/>
        <v>0</v>
      </c>
      <c r="K29" s="23">
        <f t="shared" si="0"/>
        <v>3020862506.5604897</v>
      </c>
      <c r="L29" s="23">
        <f t="shared" si="1"/>
        <v>-1800646436.2424238</v>
      </c>
      <c r="M29" s="23">
        <f t="shared" si="7"/>
        <v>1220216070.318066</v>
      </c>
      <c r="N29" s="23">
        <f t="shared" si="8"/>
        <v>676.9771279493588</v>
      </c>
      <c r="O29" s="23">
        <f t="shared" si="9"/>
        <v>2264914357.8455467</v>
      </c>
      <c r="P29" s="23">
        <f t="shared" si="10"/>
        <v>1256.5768098971769</v>
      </c>
      <c r="Q29" s="23">
        <f t="shared" si="11"/>
        <v>-749.0081225783581</v>
      </c>
      <c r="R29" s="25">
        <f t="shared" si="12"/>
        <v>914866165.3204303</v>
      </c>
      <c r="S29" s="24">
        <f t="shared" si="13"/>
        <v>507.5686873188188</v>
      </c>
      <c r="T29" s="24">
        <f t="shared" si="14"/>
        <v>2951.9697497434695</v>
      </c>
    </row>
    <row r="30" spans="1:20" ht="13.5">
      <c r="A30" s="20">
        <v>26</v>
      </c>
      <c r="B30" s="22">
        <v>1780932</v>
      </c>
      <c r="C30" s="23">
        <v>1421394701.2289891</v>
      </c>
      <c r="D30" s="24">
        <f t="shared" si="2"/>
        <v>3888.057877941356</v>
      </c>
      <c r="E30" s="24">
        <v>821485495.7942754</v>
      </c>
      <c r="F30" s="24">
        <v>-1528249505.1239564</v>
      </c>
      <c r="G30" s="23">
        <f t="shared" si="3"/>
        <v>2690021368.6880026</v>
      </c>
      <c r="H30" s="23">
        <f t="shared" si="4"/>
        <v>-2003672913.9454029</v>
      </c>
      <c r="I30" s="23">
        <f t="shared" si="5"/>
        <v>0</v>
      </c>
      <c r="J30" s="23">
        <f t="shared" si="6"/>
        <v>0</v>
      </c>
      <c r="K30" s="23">
        <f t="shared" si="0"/>
        <v>2151599705.7373</v>
      </c>
      <c r="L30" s="23">
        <f t="shared" si="1"/>
        <v>-2672427926.5491037</v>
      </c>
      <c r="M30" s="23">
        <f t="shared" si="7"/>
        <v>-520828220.8118038</v>
      </c>
      <c r="N30" s="23">
        <f t="shared" si="8"/>
        <v>-292.4470001166826</v>
      </c>
      <c r="O30" s="23">
        <f t="shared" si="9"/>
        <v>1613178042.7865968</v>
      </c>
      <c r="P30" s="23">
        <f t="shared" si="10"/>
        <v>905.8055236171829</v>
      </c>
      <c r="Q30" s="23">
        <f t="shared" si="11"/>
        <v>-1125.0698588971409</v>
      </c>
      <c r="R30" s="25">
        <f t="shared" si="12"/>
        <v>-390494871.1588061</v>
      </c>
      <c r="S30" s="24">
        <f t="shared" si="13"/>
        <v>-219.26433527995795</v>
      </c>
      <c r="T30" s="24">
        <f t="shared" si="14"/>
        <v>3668.793542661398</v>
      </c>
    </row>
    <row r="31" spans="1:20" ht="13.5">
      <c r="A31" s="20">
        <v>27</v>
      </c>
      <c r="B31" s="22">
        <v>1763709</v>
      </c>
      <c r="C31" s="23">
        <v>447823658.32891345</v>
      </c>
      <c r="D31" s="24">
        <f t="shared" si="2"/>
        <v>1236.9309856909358</v>
      </c>
      <c r="E31" s="24">
        <v>415847234.6970668</v>
      </c>
      <c r="F31" s="24">
        <v>-1076098830.4945836</v>
      </c>
      <c r="G31" s="23">
        <f t="shared" si="3"/>
        <v>1361725743.390441</v>
      </c>
      <c r="H31" s="23">
        <f t="shared" si="4"/>
        <v>-1410862605.982285</v>
      </c>
      <c r="I31" s="23">
        <f t="shared" si="5"/>
        <v>0</v>
      </c>
      <c r="J31" s="23">
        <f t="shared" si="6"/>
        <v>0</v>
      </c>
      <c r="K31" s="23">
        <f t="shared" si="0"/>
        <v>1089169306.5630798</v>
      </c>
      <c r="L31" s="23">
        <f t="shared" si="1"/>
        <v>-1881758545.7731261</v>
      </c>
      <c r="M31" s="23">
        <f t="shared" si="7"/>
        <v>-792589239.2100463</v>
      </c>
      <c r="N31" s="23">
        <f t="shared" si="8"/>
        <v>-449.38776136542157</v>
      </c>
      <c r="O31" s="23">
        <f t="shared" si="9"/>
        <v>816612869.7357185</v>
      </c>
      <c r="P31" s="23">
        <f t="shared" si="10"/>
        <v>463.00884654765525</v>
      </c>
      <c r="Q31" s="23">
        <f t="shared" si="11"/>
        <v>-799.9406965561127</v>
      </c>
      <c r="R31" s="25">
        <f t="shared" si="12"/>
        <v>-594249736.2465665</v>
      </c>
      <c r="S31" s="24">
        <f t="shared" si="13"/>
        <v>-336.9318500084575</v>
      </c>
      <c r="T31" s="24">
        <f t="shared" si="14"/>
        <v>899.9991356824783</v>
      </c>
    </row>
    <row r="32" spans="1:20" ht="13.5">
      <c r="A32" s="20">
        <v>28</v>
      </c>
      <c r="B32" s="22">
        <v>1747922</v>
      </c>
      <c r="C32" s="23">
        <v>1162428394.0228329</v>
      </c>
      <c r="D32" s="24">
        <f t="shared" si="2"/>
        <v>3239.735297780772</v>
      </c>
      <c r="E32" s="24">
        <v>511268977.1453465</v>
      </c>
      <c r="F32" s="24">
        <v>-2433304522.751623</v>
      </c>
      <c r="G32" s="23">
        <f t="shared" si="3"/>
        <v>1674192034.6852512</v>
      </c>
      <c r="H32" s="23">
        <f t="shared" si="4"/>
        <v>-3190281657.066735</v>
      </c>
      <c r="I32" s="23">
        <f t="shared" si="5"/>
        <v>0</v>
      </c>
      <c r="J32" s="23">
        <f t="shared" si="6"/>
        <v>0</v>
      </c>
      <c r="K32" s="23">
        <f t="shared" si="0"/>
        <v>1339093856.6905904</v>
      </c>
      <c r="L32" s="23">
        <f t="shared" si="1"/>
        <v>-4255084617.1366715</v>
      </c>
      <c r="M32" s="23">
        <f t="shared" si="7"/>
        <v>-2915990760.446081</v>
      </c>
      <c r="N32" s="23">
        <f t="shared" si="8"/>
        <v>-1668.2613757628094</v>
      </c>
      <c r="O32" s="23">
        <f t="shared" si="9"/>
        <v>1003995678.6959293</v>
      </c>
      <c r="P32" s="23">
        <f t="shared" si="10"/>
        <v>574.3938680878948</v>
      </c>
      <c r="Q32" s="23">
        <f t="shared" si="11"/>
        <v>-1825.1853670053554</v>
      </c>
      <c r="R32" s="25">
        <f t="shared" si="12"/>
        <v>-2186285978.3708057</v>
      </c>
      <c r="S32" s="24">
        <f t="shared" si="13"/>
        <v>-1250.7914989174608</v>
      </c>
      <c r="T32" s="24">
        <f t="shared" si="14"/>
        <v>1988.943798863311</v>
      </c>
    </row>
    <row r="33" spans="1:20" ht="13.5">
      <c r="A33" s="20">
        <v>29</v>
      </c>
      <c r="B33" s="22">
        <v>1729558</v>
      </c>
      <c r="C33" s="23">
        <v>384561579.7836789</v>
      </c>
      <c r="D33" s="24">
        <f t="shared" si="2"/>
        <v>1083.1687684709514</v>
      </c>
      <c r="E33" s="24">
        <v>564758426.2871317</v>
      </c>
      <c r="F33" s="24">
        <v>-1916297938.3532205</v>
      </c>
      <c r="G33" s="23">
        <f t="shared" si="3"/>
        <v>1849347605.815123</v>
      </c>
      <c r="H33" s="23">
        <f t="shared" si="4"/>
        <v>-2512439402.8947077</v>
      </c>
      <c r="I33" s="23">
        <f t="shared" si="5"/>
        <v>0</v>
      </c>
      <c r="J33" s="23">
        <f t="shared" si="6"/>
        <v>0</v>
      </c>
      <c r="K33" s="23">
        <f t="shared" si="0"/>
        <v>1479191136.0981097</v>
      </c>
      <c r="L33" s="23">
        <f t="shared" si="1"/>
        <v>-3351002639.8655643</v>
      </c>
      <c r="M33" s="23">
        <f t="shared" si="7"/>
        <v>-1871811503.7674546</v>
      </c>
      <c r="N33" s="23">
        <f t="shared" si="8"/>
        <v>-1082.2484725967297</v>
      </c>
      <c r="O33" s="23">
        <f t="shared" si="9"/>
        <v>1109034666.3810964</v>
      </c>
      <c r="P33" s="23">
        <f t="shared" si="10"/>
        <v>641.224328054391</v>
      </c>
      <c r="Q33" s="23">
        <f t="shared" si="11"/>
        <v>-1452.648250532626</v>
      </c>
      <c r="R33" s="25">
        <f t="shared" si="12"/>
        <v>-1403404736.5136113</v>
      </c>
      <c r="S33" s="24">
        <f t="shared" si="13"/>
        <v>-811.4239224782351</v>
      </c>
      <c r="T33" s="24">
        <f t="shared" si="14"/>
        <v>271.74484599271625</v>
      </c>
    </row>
    <row r="34" spans="1:20" ht="13.5">
      <c r="A34" s="20">
        <v>30</v>
      </c>
      <c r="B34" s="22">
        <v>1706864</v>
      </c>
      <c r="C34" s="23">
        <v>334618393.7298608</v>
      </c>
      <c r="D34" s="24">
        <f t="shared" si="2"/>
        <v>955.0283373494499</v>
      </c>
      <c r="E34" s="24">
        <v>505832065.26862717</v>
      </c>
      <c r="F34" s="24">
        <v>-988591271.681441</v>
      </c>
      <c r="G34" s="23">
        <f t="shared" si="3"/>
        <v>1656388422.5668075</v>
      </c>
      <c r="H34" s="23">
        <f t="shared" si="4"/>
        <v>-1296132305.2221634</v>
      </c>
      <c r="I34" s="23">
        <f t="shared" si="5"/>
        <v>0</v>
      </c>
      <c r="J34" s="23">
        <f t="shared" si="6"/>
        <v>0</v>
      </c>
      <c r="K34" s="23">
        <f t="shared" si="0"/>
        <v>1324853729.4406765</v>
      </c>
      <c r="L34" s="23">
        <f t="shared" si="1"/>
        <v>-1728735336.4265523</v>
      </c>
      <c r="M34" s="23">
        <f t="shared" si="7"/>
        <v>-403881606.98587584</v>
      </c>
      <c r="N34" s="23">
        <f t="shared" si="8"/>
        <v>-236.622019672262</v>
      </c>
      <c r="O34" s="23">
        <f t="shared" si="9"/>
        <v>993319036.3145453</v>
      </c>
      <c r="P34" s="23">
        <f t="shared" si="10"/>
        <v>581.9555842261277</v>
      </c>
      <c r="Q34" s="23">
        <f t="shared" si="11"/>
        <v>-759.3647210452406</v>
      </c>
      <c r="R34" s="25">
        <f t="shared" si="12"/>
        <v>-302813268.90761817</v>
      </c>
      <c r="S34" s="24">
        <f t="shared" si="13"/>
        <v>-177.4091368191128</v>
      </c>
      <c r="T34" s="24">
        <f t="shared" si="14"/>
        <v>777.6192005303371</v>
      </c>
    </row>
    <row r="35" spans="1:20" ht="13.5">
      <c r="A35" s="20">
        <v>31</v>
      </c>
      <c r="B35" s="22">
        <v>1679594</v>
      </c>
      <c r="C35" s="23">
        <v>1193596115.333549</v>
      </c>
      <c r="D35" s="24">
        <f t="shared" si="2"/>
        <v>3461.9313270856296</v>
      </c>
      <c r="E35" s="24">
        <v>1297276025.9863071</v>
      </c>
      <c r="F35" s="24">
        <v>-2605428516.414026</v>
      </c>
      <c r="G35" s="23">
        <f t="shared" si="3"/>
        <v>4248036330.3501883</v>
      </c>
      <c r="H35" s="23">
        <f t="shared" si="4"/>
        <v>-3415951734.357872</v>
      </c>
      <c r="I35" s="23">
        <f t="shared" si="5"/>
        <v>0</v>
      </c>
      <c r="J35" s="23">
        <f t="shared" si="6"/>
        <v>0</v>
      </c>
      <c r="K35" s="23">
        <f t="shared" si="0"/>
        <v>3397769930.2815166</v>
      </c>
      <c r="L35" s="23">
        <f t="shared" si="1"/>
        <v>-4556075368.941465</v>
      </c>
      <c r="M35" s="23">
        <f t="shared" si="7"/>
        <v>-1158305438.6599488</v>
      </c>
      <c r="N35" s="23">
        <f t="shared" si="8"/>
        <v>-689.6341846064876</v>
      </c>
      <c r="O35" s="23">
        <f t="shared" si="9"/>
        <v>2547503530.2128444</v>
      </c>
      <c r="P35" s="23">
        <f t="shared" si="10"/>
        <v>1516.7376938789043</v>
      </c>
      <c r="Q35" s="23">
        <f t="shared" si="11"/>
        <v>-2033.796104509704</v>
      </c>
      <c r="R35" s="25">
        <f t="shared" si="12"/>
        <v>-868448204.1450276</v>
      </c>
      <c r="S35" s="24">
        <f t="shared" si="13"/>
        <v>-517.0584106307998</v>
      </c>
      <c r="T35" s="24">
        <f t="shared" si="14"/>
        <v>2944.87291645483</v>
      </c>
    </row>
    <row r="36" spans="1:20" ht="13.5">
      <c r="A36" s="20">
        <v>32</v>
      </c>
      <c r="B36" s="22">
        <v>1647385</v>
      </c>
      <c r="C36" s="23">
        <v>1673546600.8831003</v>
      </c>
      <c r="D36" s="24">
        <f t="shared" si="2"/>
        <v>4948.893060516222</v>
      </c>
      <c r="E36" s="24">
        <v>848373494.7278786</v>
      </c>
      <c r="F36" s="24">
        <v>-1750951238.7430098</v>
      </c>
      <c r="G36" s="23">
        <f t="shared" si="3"/>
        <v>2778068317.858687</v>
      </c>
      <c r="H36" s="23">
        <f t="shared" si="4"/>
        <v>-2295654969.2610292</v>
      </c>
      <c r="I36" s="23">
        <f t="shared" si="5"/>
        <v>0</v>
      </c>
      <c r="J36" s="23">
        <f t="shared" si="6"/>
        <v>0</v>
      </c>
      <c r="K36" s="23">
        <f t="shared" si="0"/>
        <v>2222023603.5292745</v>
      </c>
      <c r="L36" s="23">
        <f t="shared" si="1"/>
        <v>-3061863244.682045</v>
      </c>
      <c r="M36" s="23">
        <f t="shared" si="7"/>
        <v>-839839641.1527705</v>
      </c>
      <c r="N36" s="23">
        <f t="shared" si="8"/>
        <v>-509.8016803314165</v>
      </c>
      <c r="O36" s="23">
        <f t="shared" si="9"/>
        <v>1665978889.1998615</v>
      </c>
      <c r="P36" s="23">
        <f t="shared" si="10"/>
        <v>1011.2869118025608</v>
      </c>
      <c r="Q36" s="23">
        <f t="shared" si="11"/>
        <v>-1393.5145514017847</v>
      </c>
      <c r="R36" s="25">
        <f t="shared" si="12"/>
        <v>-629676080.0611677</v>
      </c>
      <c r="S36" s="24">
        <f t="shared" si="13"/>
        <v>-382.22763959922406</v>
      </c>
      <c r="T36" s="24">
        <f t="shared" si="14"/>
        <v>4566.665420916998</v>
      </c>
    </row>
    <row r="37" spans="1:20" ht="13.5">
      <c r="A37" s="20">
        <v>33</v>
      </c>
      <c r="B37" s="22">
        <v>1610301</v>
      </c>
      <c r="C37" s="23">
        <v>1353157554.4739606</v>
      </c>
      <c r="D37" s="24">
        <f t="shared" si="2"/>
        <v>4093.6119374487353</v>
      </c>
      <c r="E37" s="24">
        <v>1494255881.4937775</v>
      </c>
      <c r="F37" s="24">
        <v>-3614902626.8866835</v>
      </c>
      <c r="G37" s="23">
        <f t="shared" si="3"/>
        <v>4893062959.82688</v>
      </c>
      <c r="H37" s="23">
        <f t="shared" si="4"/>
        <v>-4739463324.383963</v>
      </c>
      <c r="I37" s="23">
        <f t="shared" si="5"/>
        <v>0</v>
      </c>
      <c r="J37" s="23">
        <f t="shared" si="6"/>
        <v>0</v>
      </c>
      <c r="K37" s="23">
        <f t="shared" si="0"/>
        <v>3913691150.2128143</v>
      </c>
      <c r="L37" s="23">
        <f t="shared" si="1"/>
        <v>-6321328225.173624</v>
      </c>
      <c r="M37" s="23">
        <f t="shared" si="7"/>
        <v>-2407637074.9608097</v>
      </c>
      <c r="N37" s="23">
        <f t="shared" si="8"/>
        <v>-1495.1472271089751</v>
      </c>
      <c r="O37" s="23">
        <f t="shared" si="9"/>
        <v>2934319340.5987473</v>
      </c>
      <c r="P37" s="23">
        <f t="shared" si="10"/>
        <v>1822.217921120801</v>
      </c>
      <c r="Q37" s="23">
        <f t="shared" si="11"/>
        <v>-2943.215786603848</v>
      </c>
      <c r="R37" s="25">
        <f t="shared" si="12"/>
        <v>-1805143983.7852154</v>
      </c>
      <c r="S37" s="24">
        <f t="shared" si="13"/>
        <v>-1120.9978654830466</v>
      </c>
      <c r="T37" s="24">
        <f t="shared" si="14"/>
        <v>2972.6140719656887</v>
      </c>
    </row>
    <row r="38" spans="1:20" ht="13.5">
      <c r="A38" s="20">
        <v>34</v>
      </c>
      <c r="B38" s="22">
        <v>1571155</v>
      </c>
      <c r="C38" s="23">
        <v>1791936576.8486574</v>
      </c>
      <c r="D38" s="24">
        <f t="shared" si="2"/>
        <v>5556.086124182882</v>
      </c>
      <c r="E38" s="24">
        <v>602391988.3129455</v>
      </c>
      <c r="F38" s="24">
        <v>-2587159036.381907</v>
      </c>
      <c r="G38" s="23">
        <f t="shared" si="3"/>
        <v>1972581779.2090216</v>
      </c>
      <c r="H38" s="23">
        <f t="shared" si="4"/>
        <v>-3391998798.551586</v>
      </c>
      <c r="I38" s="23">
        <f t="shared" si="5"/>
        <v>0</v>
      </c>
      <c r="J38" s="23">
        <f t="shared" si="6"/>
        <v>0</v>
      </c>
      <c r="K38" s="23">
        <f t="shared" si="0"/>
        <v>1577759353.5470338</v>
      </c>
      <c r="L38" s="23">
        <f t="shared" si="1"/>
        <v>-4524127792.006111</v>
      </c>
      <c r="M38" s="23">
        <f t="shared" si="7"/>
        <v>-2946368438.4590774</v>
      </c>
      <c r="N38" s="23">
        <f t="shared" si="8"/>
        <v>-1875.2882041931427</v>
      </c>
      <c r="O38" s="23">
        <f t="shared" si="9"/>
        <v>1182936927.885046</v>
      </c>
      <c r="P38" s="23">
        <f t="shared" si="10"/>
        <v>752.9091196508595</v>
      </c>
      <c r="Q38" s="23">
        <f t="shared" si="11"/>
        <v>-2158.920538426563</v>
      </c>
      <c r="R38" s="25">
        <f t="shared" si="12"/>
        <v>-2209061870.66654</v>
      </c>
      <c r="S38" s="24">
        <f t="shared" si="13"/>
        <v>-1406.0114187757033</v>
      </c>
      <c r="T38" s="24">
        <f t="shared" si="14"/>
        <v>4150.074705407178</v>
      </c>
    </row>
    <row r="39" spans="1:20" ht="13.5">
      <c r="A39" s="20">
        <v>35</v>
      </c>
      <c r="B39" s="22">
        <v>1534973</v>
      </c>
      <c r="C39" s="23">
        <v>1098505090.395012</v>
      </c>
      <c r="D39" s="24">
        <f t="shared" si="2"/>
        <v>3486.3156032503352</v>
      </c>
      <c r="E39" s="24">
        <v>805842434.8810865</v>
      </c>
      <c r="F39" s="24">
        <v>-1667301816.974296</v>
      </c>
      <c r="G39" s="23">
        <f t="shared" si="3"/>
        <v>2638796887.7402534</v>
      </c>
      <c r="H39" s="23">
        <f t="shared" si="4"/>
        <v>-2185983034.0808034</v>
      </c>
      <c r="I39" s="23">
        <f t="shared" si="5"/>
        <v>0</v>
      </c>
      <c r="J39" s="23">
        <f t="shared" si="6"/>
        <v>0</v>
      </c>
      <c r="K39" s="23">
        <f t="shared" si="0"/>
        <v>2110628069.0742507</v>
      </c>
      <c r="L39" s="23">
        <f t="shared" si="1"/>
        <v>-2915586704.087803</v>
      </c>
      <c r="M39" s="23">
        <f t="shared" si="7"/>
        <v>-804958635.0135522</v>
      </c>
      <c r="N39" s="23">
        <f t="shared" si="8"/>
        <v>-524.4122437421063</v>
      </c>
      <c r="O39" s="23">
        <f t="shared" si="9"/>
        <v>1582459250.4082477</v>
      </c>
      <c r="P39" s="23">
        <f t="shared" si="10"/>
        <v>1030.9362121732745</v>
      </c>
      <c r="Q39" s="23">
        <f t="shared" si="11"/>
        <v>-1424.1182314482426</v>
      </c>
      <c r="R39" s="25">
        <f t="shared" si="12"/>
        <v>-603523783.6725557</v>
      </c>
      <c r="S39" s="24">
        <f t="shared" si="13"/>
        <v>-393.1820192749681</v>
      </c>
      <c r="T39" s="24">
        <f t="shared" si="14"/>
        <v>3093.133583975367</v>
      </c>
    </row>
    <row r="40" spans="1:20" ht="13.5">
      <c r="A40" s="20">
        <v>36</v>
      </c>
      <c r="B40" s="22">
        <v>1498838</v>
      </c>
      <c r="C40" s="23">
        <v>346051717.77397126</v>
      </c>
      <c r="D40" s="24">
        <f t="shared" si="2"/>
        <v>1124.738809119001</v>
      </c>
      <c r="E40" s="24">
        <v>1621647949.5655704</v>
      </c>
      <c r="F40" s="24">
        <v>-1946970772.1985834</v>
      </c>
      <c r="G40" s="23">
        <f t="shared" si="3"/>
        <v>5310218694.248147</v>
      </c>
      <c r="H40" s="23">
        <f t="shared" si="4"/>
        <v>-2552654254.045545</v>
      </c>
      <c r="I40" s="23">
        <f t="shared" si="5"/>
        <v>0</v>
      </c>
      <c r="J40" s="23">
        <f t="shared" si="6"/>
        <v>0</v>
      </c>
      <c r="K40" s="23">
        <f t="shared" si="0"/>
        <v>4247351011.0135427</v>
      </c>
      <c r="L40" s="23">
        <f t="shared" si="1"/>
        <v>-3404639783.1984515</v>
      </c>
      <c r="M40" s="23">
        <f t="shared" si="7"/>
        <v>842711227.8150911</v>
      </c>
      <c r="N40" s="23">
        <f t="shared" si="8"/>
        <v>562.2430361487307</v>
      </c>
      <c r="O40" s="23">
        <f t="shared" si="9"/>
        <v>3184483327.778938</v>
      </c>
      <c r="P40" s="23">
        <f t="shared" si="10"/>
        <v>2124.634768920282</v>
      </c>
      <c r="Q40" s="23">
        <f t="shared" si="11"/>
        <v>-1703.0888288431072</v>
      </c>
      <c r="R40" s="25">
        <f t="shared" si="12"/>
        <v>631829073.7333927</v>
      </c>
      <c r="S40" s="24">
        <f t="shared" si="13"/>
        <v>421.5459400771749</v>
      </c>
      <c r="T40" s="24">
        <f t="shared" si="14"/>
        <v>1546.2847491961759</v>
      </c>
    </row>
    <row r="41" spans="1:20" ht="13.5">
      <c r="A41" s="20">
        <v>37</v>
      </c>
      <c r="B41" s="22">
        <v>1459629</v>
      </c>
      <c r="C41" s="23">
        <v>1995474984.765402</v>
      </c>
      <c r="D41" s="24">
        <f t="shared" si="2"/>
        <v>6659.922432985525</v>
      </c>
      <c r="E41" s="24">
        <v>930538631.2884977</v>
      </c>
      <c r="F41" s="24">
        <v>-2248336298.503396</v>
      </c>
      <c r="G41" s="23">
        <f t="shared" si="3"/>
        <v>3047124770.1525016</v>
      </c>
      <c r="H41" s="23">
        <f t="shared" si="4"/>
        <v>-2947771635.225313</v>
      </c>
      <c r="I41" s="23">
        <f t="shared" si="5"/>
        <v>0</v>
      </c>
      <c r="J41" s="23">
        <f t="shared" si="6"/>
        <v>0</v>
      </c>
      <c r="K41" s="23">
        <f t="shared" si="0"/>
        <v>2437227018.0153236</v>
      </c>
      <c r="L41" s="23">
        <f t="shared" si="1"/>
        <v>-3931633344.063911</v>
      </c>
      <c r="M41" s="23">
        <f t="shared" si="7"/>
        <v>-1494406326.0485873</v>
      </c>
      <c r="N41" s="23">
        <f t="shared" si="8"/>
        <v>-1023.8261407854923</v>
      </c>
      <c r="O41" s="23">
        <f t="shared" si="9"/>
        <v>1827329265.8781452</v>
      </c>
      <c r="P41" s="23">
        <f t="shared" si="10"/>
        <v>1251.913510815519</v>
      </c>
      <c r="Q41" s="23">
        <f t="shared" si="11"/>
        <v>-2019.534851133619</v>
      </c>
      <c r="R41" s="25">
        <f t="shared" si="12"/>
        <v>-1120442369.347168</v>
      </c>
      <c r="S41" s="24">
        <f t="shared" si="13"/>
        <v>-767.6213403181</v>
      </c>
      <c r="T41" s="24">
        <f t="shared" si="14"/>
        <v>5892.301092667425</v>
      </c>
    </row>
    <row r="42" spans="1:20" ht="13.5">
      <c r="A42" s="20">
        <v>38</v>
      </c>
      <c r="B42" s="22">
        <v>1419326</v>
      </c>
      <c r="C42" s="23">
        <v>1058832805.0303056</v>
      </c>
      <c r="D42" s="24">
        <f t="shared" si="2"/>
        <v>3634.214830657502</v>
      </c>
      <c r="E42" s="24">
        <v>1137529548.3677385</v>
      </c>
      <c r="F42" s="24">
        <v>-2396719742.9275055</v>
      </c>
      <c r="G42" s="23">
        <f t="shared" si="3"/>
        <v>3724933438.6173267</v>
      </c>
      <c r="H42" s="23">
        <f t="shared" si="4"/>
        <v>-3142315711.617078</v>
      </c>
      <c r="I42" s="23">
        <f t="shared" si="5"/>
        <v>0</v>
      </c>
      <c r="J42" s="23">
        <f t="shared" si="6"/>
        <v>0</v>
      </c>
      <c r="K42" s="23">
        <f t="shared" si="0"/>
        <v>2979368782.608962</v>
      </c>
      <c r="L42" s="23">
        <f t="shared" si="1"/>
        <v>-4191109338.9109526</v>
      </c>
      <c r="M42" s="23">
        <f t="shared" si="7"/>
        <v>-1211740556.3019905</v>
      </c>
      <c r="N42" s="23">
        <f t="shared" si="8"/>
        <v>-853.7436475496049</v>
      </c>
      <c r="O42" s="23">
        <f t="shared" si="9"/>
        <v>2233804126.6005974</v>
      </c>
      <c r="P42" s="23">
        <f t="shared" si="10"/>
        <v>1573.8485214817438</v>
      </c>
      <c r="Q42" s="23">
        <f t="shared" si="11"/>
        <v>-2213.949234789666</v>
      </c>
      <c r="R42" s="25">
        <f t="shared" si="12"/>
        <v>-908511585.0164804</v>
      </c>
      <c r="S42" s="24">
        <f t="shared" si="13"/>
        <v>-640.1007133079225</v>
      </c>
      <c r="T42" s="24">
        <f t="shared" si="14"/>
        <v>2994.1141173495794</v>
      </c>
    </row>
    <row r="43" spans="1:20" ht="13.5">
      <c r="A43" s="20">
        <v>39</v>
      </c>
      <c r="B43" s="22">
        <v>1377345</v>
      </c>
      <c r="C43" s="23">
        <v>1602424306.2636583</v>
      </c>
      <c r="D43" s="24">
        <f t="shared" si="2"/>
        <v>5667.612554886256</v>
      </c>
      <c r="E43" s="24">
        <v>1025731674.6727117</v>
      </c>
      <c r="F43" s="24">
        <v>-2330299532.6465745</v>
      </c>
      <c r="G43" s="23">
        <f t="shared" si="3"/>
        <v>3358842167.6780543</v>
      </c>
      <c r="H43" s="23">
        <f t="shared" si="4"/>
        <v>-3055232826.373372</v>
      </c>
      <c r="I43" s="23">
        <f t="shared" si="5"/>
        <v>0</v>
      </c>
      <c r="J43" s="23">
        <f t="shared" si="6"/>
        <v>0</v>
      </c>
      <c r="K43" s="23">
        <f t="shared" si="0"/>
        <v>2686552569.327316</v>
      </c>
      <c r="L43" s="23">
        <f t="shared" si="1"/>
        <v>-4074961272.6122975</v>
      </c>
      <c r="M43" s="23">
        <f t="shared" si="7"/>
        <v>-1388408703.2849817</v>
      </c>
      <c r="N43" s="23">
        <f t="shared" si="8"/>
        <v>-1008.0326303758185</v>
      </c>
      <c r="O43" s="23">
        <f t="shared" si="9"/>
        <v>2014262970.9765768</v>
      </c>
      <c r="P43" s="23">
        <f t="shared" si="10"/>
        <v>1462.4244259619607</v>
      </c>
      <c r="Q43" s="23">
        <f t="shared" si="11"/>
        <v>-2218.2044632052043</v>
      </c>
      <c r="R43" s="25">
        <f t="shared" si="12"/>
        <v>-1040969855.3967953</v>
      </c>
      <c r="S43" s="24">
        <f t="shared" si="13"/>
        <v>-755.7800372432436</v>
      </c>
      <c r="T43" s="24">
        <f t="shared" si="14"/>
        <v>4911.832517643012</v>
      </c>
    </row>
    <row r="44" spans="1:20" ht="13.5">
      <c r="A44" s="20">
        <v>40</v>
      </c>
      <c r="B44" s="22">
        <v>1333978</v>
      </c>
      <c r="C44" s="23">
        <v>526348696.0713742</v>
      </c>
      <c r="D44" s="24">
        <f t="shared" si="2"/>
        <v>1922.1631660391772</v>
      </c>
      <c r="E44" s="24">
        <v>702091128.3897847</v>
      </c>
      <c r="F44" s="24">
        <v>-1485224892.6776712</v>
      </c>
      <c r="G44" s="23">
        <f t="shared" si="3"/>
        <v>2299054758.4881096</v>
      </c>
      <c r="H44" s="23">
        <f t="shared" si="4"/>
        <v>-1947263767.2042575</v>
      </c>
      <c r="I44" s="23">
        <f t="shared" si="5"/>
        <v>0</v>
      </c>
      <c r="J44" s="23">
        <f t="shared" si="6"/>
        <v>0</v>
      </c>
      <c r="K44" s="23">
        <f t="shared" si="0"/>
        <v>1838887080.7556338</v>
      </c>
      <c r="L44" s="23">
        <f t="shared" si="1"/>
        <v>-2597191405.650588</v>
      </c>
      <c r="M44" s="23">
        <f t="shared" si="7"/>
        <v>-758304324.8949542</v>
      </c>
      <c r="N44" s="23">
        <f t="shared" si="8"/>
        <v>-568.4533964540301</v>
      </c>
      <c r="O44" s="23">
        <f t="shared" si="9"/>
        <v>1378719403.0231578</v>
      </c>
      <c r="P44" s="23">
        <f t="shared" si="10"/>
        <v>1033.53983575678</v>
      </c>
      <c r="Q44" s="23">
        <f t="shared" si="11"/>
        <v>-1459.7420401267918</v>
      </c>
      <c r="R44" s="25">
        <f t="shared" si="12"/>
        <v>-568544364.1810997</v>
      </c>
      <c r="S44" s="24">
        <f t="shared" si="13"/>
        <v>-426.2022043700118</v>
      </c>
      <c r="T44" s="24">
        <f t="shared" si="14"/>
        <v>1495.9609616691655</v>
      </c>
    </row>
    <row r="45" spans="1:20" ht="13.5">
      <c r="A45" s="20">
        <v>41</v>
      </c>
      <c r="B45" s="22">
        <v>1290914</v>
      </c>
      <c r="C45" s="23">
        <v>534558423.8578656</v>
      </c>
      <c r="D45" s="24">
        <f t="shared" si="2"/>
        <v>2017.266301044132</v>
      </c>
      <c r="E45" s="24">
        <v>912975474.8976536</v>
      </c>
      <c r="F45" s="24">
        <v>-1917399557.147169</v>
      </c>
      <c r="G45" s="23">
        <f t="shared" si="3"/>
        <v>2989612779.6975765</v>
      </c>
      <c r="H45" s="23">
        <f t="shared" si="4"/>
        <v>-2513883724.474088</v>
      </c>
      <c r="I45" s="23">
        <f t="shared" si="5"/>
        <v>0</v>
      </c>
      <c r="J45" s="23">
        <f t="shared" si="6"/>
        <v>0</v>
      </c>
      <c r="K45" s="23">
        <f t="shared" si="0"/>
        <v>2391226349.3293586</v>
      </c>
      <c r="L45" s="23">
        <f t="shared" si="1"/>
        <v>-3352929024.8043385</v>
      </c>
      <c r="M45" s="23">
        <f t="shared" si="7"/>
        <v>-961702675.4749799</v>
      </c>
      <c r="N45" s="23">
        <f t="shared" si="8"/>
        <v>-744.9781127751189</v>
      </c>
      <c r="O45" s="23">
        <f t="shared" si="9"/>
        <v>1792839918.9611402</v>
      </c>
      <c r="P45" s="23">
        <f t="shared" si="10"/>
        <v>1388.8143741265028</v>
      </c>
      <c r="Q45" s="23">
        <f t="shared" si="11"/>
        <v>-1947.367310660577</v>
      </c>
      <c r="R45" s="25">
        <f t="shared" si="12"/>
        <v>-721043805.512948</v>
      </c>
      <c r="S45" s="24">
        <f t="shared" si="13"/>
        <v>-558.5529365340743</v>
      </c>
      <c r="T45" s="24">
        <f t="shared" si="14"/>
        <v>1458.7133645100575</v>
      </c>
    </row>
    <row r="46" spans="1:20" ht="13.5">
      <c r="A46" s="20">
        <v>42</v>
      </c>
      <c r="B46" s="22">
        <v>1246526</v>
      </c>
      <c r="C46" s="23">
        <v>276051372.684002</v>
      </c>
      <c r="D46" s="24">
        <f t="shared" si="2"/>
        <v>1078.8322888559655</v>
      </c>
      <c r="E46" s="24">
        <v>1051332033.4669423</v>
      </c>
      <c r="F46" s="24">
        <v>-1525561187.8652136</v>
      </c>
      <c r="G46" s="23">
        <f t="shared" si="3"/>
        <v>3442672634.016326</v>
      </c>
      <c r="H46" s="23">
        <f t="shared" si="4"/>
        <v>-2000148287.595206</v>
      </c>
      <c r="I46" s="23">
        <f t="shared" si="5"/>
        <v>0</v>
      </c>
      <c r="J46" s="23">
        <f t="shared" si="6"/>
        <v>0</v>
      </c>
      <c r="K46" s="23">
        <f t="shared" si="0"/>
        <v>2753603935.0914536</v>
      </c>
      <c r="L46" s="23">
        <f t="shared" si="1"/>
        <v>-2667726904.8287625</v>
      </c>
      <c r="M46" s="23">
        <f t="shared" si="7"/>
        <v>85877030.26269102</v>
      </c>
      <c r="N46" s="23">
        <f t="shared" si="8"/>
        <v>68.89309189113666</v>
      </c>
      <c r="O46" s="23">
        <f t="shared" si="9"/>
        <v>2064535236.166581</v>
      </c>
      <c r="P46" s="23">
        <f t="shared" si="10"/>
        <v>1656.2311866471946</v>
      </c>
      <c r="Q46" s="23">
        <f t="shared" si="11"/>
        <v>-1604.5780734579191</v>
      </c>
      <c r="R46" s="25">
        <f t="shared" si="12"/>
        <v>64386948.57137489</v>
      </c>
      <c r="S46" s="24">
        <f t="shared" si="13"/>
        <v>51.65311318927555</v>
      </c>
      <c r="T46" s="24">
        <f t="shared" si="14"/>
        <v>1130.485402045241</v>
      </c>
    </row>
    <row r="47" spans="1:20" ht="13.5">
      <c r="A47" s="20">
        <v>43</v>
      </c>
      <c r="B47" s="22">
        <v>1200684</v>
      </c>
      <c r="C47" s="23">
        <v>736721409.2853292</v>
      </c>
      <c r="D47" s="24">
        <f t="shared" si="2"/>
        <v>2989.096485462546</v>
      </c>
      <c r="E47" s="24">
        <v>784831370.2661787</v>
      </c>
      <c r="F47" s="24">
        <v>-2445331440.3006043</v>
      </c>
      <c r="G47" s="23">
        <f t="shared" si="3"/>
        <v>2569994440.122675</v>
      </c>
      <c r="H47" s="23">
        <f t="shared" si="4"/>
        <v>-3206050030.5230007</v>
      </c>
      <c r="I47" s="23">
        <f t="shared" si="5"/>
        <v>0</v>
      </c>
      <c r="J47" s="23">
        <f t="shared" si="6"/>
        <v>0</v>
      </c>
      <c r="K47" s="23">
        <f t="shared" si="0"/>
        <v>2055596786.5085702</v>
      </c>
      <c r="L47" s="23">
        <f t="shared" si="1"/>
        <v>-4276115914.8537245</v>
      </c>
      <c r="M47" s="23">
        <f t="shared" si="7"/>
        <v>-2220519128.3451543</v>
      </c>
      <c r="N47" s="23">
        <f t="shared" si="8"/>
        <v>-1849.3784612313934</v>
      </c>
      <c r="O47" s="23">
        <f t="shared" si="9"/>
        <v>1541199132.8944652</v>
      </c>
      <c r="P47" s="23">
        <f t="shared" si="10"/>
        <v>1283.6009581992141</v>
      </c>
      <c r="Q47" s="23">
        <f t="shared" si="11"/>
        <v>-2670.186352548215</v>
      </c>
      <c r="R47" s="25">
        <f t="shared" si="12"/>
        <v>-1664850897.6285355</v>
      </c>
      <c r="S47" s="24">
        <f t="shared" si="13"/>
        <v>-1386.5853943490006</v>
      </c>
      <c r="T47" s="24">
        <f t="shared" si="14"/>
        <v>1602.5110911135453</v>
      </c>
    </row>
    <row r="48" spans="1:20" ht="13.5">
      <c r="A48" s="20">
        <v>44</v>
      </c>
      <c r="B48" s="22">
        <v>1153938</v>
      </c>
      <c r="C48" s="23">
        <v>1083574588.5185158</v>
      </c>
      <c r="D48" s="24">
        <f t="shared" si="2"/>
        <v>4574.479681874282</v>
      </c>
      <c r="E48" s="24">
        <v>1005172257.6086465</v>
      </c>
      <c r="F48" s="24">
        <v>-1822204633.034855</v>
      </c>
      <c r="G48" s="23">
        <f t="shared" si="3"/>
        <v>3291518676.863855</v>
      </c>
      <c r="H48" s="23">
        <f t="shared" si="4"/>
        <v>-2389074594.5843577</v>
      </c>
      <c r="I48" s="23">
        <f t="shared" si="5"/>
        <v>0</v>
      </c>
      <c r="J48" s="23">
        <f t="shared" si="6"/>
        <v>0</v>
      </c>
      <c r="K48" s="23">
        <f t="shared" si="0"/>
        <v>2632704222.7263784</v>
      </c>
      <c r="L48" s="23">
        <f t="shared" si="1"/>
        <v>-3186463030.337789</v>
      </c>
      <c r="M48" s="23">
        <f t="shared" si="7"/>
        <v>-553758807.6114106</v>
      </c>
      <c r="N48" s="23">
        <f t="shared" si="8"/>
        <v>-479.8861009962499</v>
      </c>
      <c r="O48" s="23">
        <f t="shared" si="9"/>
        <v>1973889768.5889018</v>
      </c>
      <c r="P48" s="23">
        <f t="shared" si="10"/>
        <v>1710.5683048733135</v>
      </c>
      <c r="Q48" s="23">
        <f t="shared" si="11"/>
        <v>-2070.3665141319184</v>
      </c>
      <c r="R48" s="25">
        <f t="shared" si="12"/>
        <v>-415184825.995456</v>
      </c>
      <c r="S48" s="24">
        <f t="shared" si="13"/>
        <v>-359.79820925860486</v>
      </c>
      <c r="T48" s="24">
        <f t="shared" si="14"/>
        <v>4214.681472615677</v>
      </c>
    </row>
    <row r="49" spans="1:20" ht="13.5">
      <c r="A49" s="20">
        <v>45</v>
      </c>
      <c r="B49" s="22">
        <v>1106122</v>
      </c>
      <c r="C49" s="23">
        <v>829582683.3761653</v>
      </c>
      <c r="D49" s="24">
        <f t="shared" si="2"/>
        <v>3653.6085456139776</v>
      </c>
      <c r="E49" s="24">
        <v>1935881484.7809865</v>
      </c>
      <c r="F49" s="24">
        <v>-2311843884.7466645</v>
      </c>
      <c r="G49" s="23">
        <f t="shared" si="3"/>
        <v>6339202077.17513</v>
      </c>
      <c r="H49" s="23">
        <f t="shared" si="4"/>
        <v>-3031035807.7043796</v>
      </c>
      <c r="I49" s="23">
        <f t="shared" si="5"/>
        <v>0</v>
      </c>
      <c r="J49" s="23">
        <f t="shared" si="6"/>
        <v>0</v>
      </c>
      <c r="K49" s="23">
        <f t="shared" si="0"/>
        <v>5070378058.190524</v>
      </c>
      <c r="L49" s="23">
        <f t="shared" si="1"/>
        <v>-4042688146.6044626</v>
      </c>
      <c r="M49" s="23">
        <f t="shared" si="7"/>
        <v>1027689911.5860615</v>
      </c>
      <c r="N49" s="23">
        <f t="shared" si="8"/>
        <v>929.0927326154452</v>
      </c>
      <c r="O49" s="23">
        <f t="shared" si="9"/>
        <v>3801554039.205917</v>
      </c>
      <c r="P49" s="23">
        <f t="shared" si="10"/>
        <v>3436.8306924606118</v>
      </c>
      <c r="Q49" s="23">
        <f t="shared" si="11"/>
        <v>-2740.2364365814797</v>
      </c>
      <c r="R49" s="25">
        <f t="shared" si="12"/>
        <v>770518231.5015373</v>
      </c>
      <c r="S49" s="24">
        <f t="shared" si="13"/>
        <v>696.5942558791321</v>
      </c>
      <c r="T49" s="24">
        <f t="shared" si="14"/>
        <v>4350.202801493109</v>
      </c>
    </row>
    <row r="50" spans="1:20" ht="13.5">
      <c r="A50" s="20">
        <v>46</v>
      </c>
      <c r="B50" s="22">
        <v>1057510</v>
      </c>
      <c r="C50" s="23">
        <v>1158434197.9655578</v>
      </c>
      <c r="D50" s="24">
        <f t="shared" si="2"/>
        <v>5336.447651476015</v>
      </c>
      <c r="E50" s="24">
        <v>559694789.2865912</v>
      </c>
      <c r="F50" s="24">
        <v>-3117872025.8552694</v>
      </c>
      <c r="G50" s="23">
        <f t="shared" si="3"/>
        <v>1832766312.7740777</v>
      </c>
      <c r="H50" s="23">
        <f t="shared" si="4"/>
        <v>-4087811385.7773337</v>
      </c>
      <c r="I50" s="23">
        <f t="shared" si="5"/>
        <v>0</v>
      </c>
      <c r="J50" s="23">
        <f t="shared" si="6"/>
        <v>0</v>
      </c>
      <c r="K50" s="23">
        <f t="shared" si="0"/>
        <v>1465928674.4525886</v>
      </c>
      <c r="L50" s="23">
        <f t="shared" si="1"/>
        <v>-5452177962.672411</v>
      </c>
      <c r="M50" s="23">
        <f t="shared" si="7"/>
        <v>-3986249288.2198224</v>
      </c>
      <c r="N50" s="23">
        <f t="shared" si="8"/>
        <v>-3769.467227940939</v>
      </c>
      <c r="O50" s="23">
        <f t="shared" si="9"/>
        <v>1099091036.1310992</v>
      </c>
      <c r="P50" s="23">
        <f t="shared" si="10"/>
        <v>1039.3197569111396</v>
      </c>
      <c r="Q50" s="23">
        <f t="shared" si="11"/>
        <v>-3865.506128336691</v>
      </c>
      <c r="R50" s="25">
        <f t="shared" si="12"/>
        <v>-2988720349.6462345</v>
      </c>
      <c r="S50" s="24">
        <f t="shared" si="13"/>
        <v>-2826.186371425551</v>
      </c>
      <c r="T50" s="24">
        <f t="shared" si="14"/>
        <v>2510.2612800504644</v>
      </c>
    </row>
    <row r="51" spans="1:20" ht="13.5">
      <c r="A51" s="20">
        <v>47</v>
      </c>
      <c r="B51" s="22">
        <v>1008570</v>
      </c>
      <c r="C51" s="23">
        <v>431883882.84635776</v>
      </c>
      <c r="D51" s="24">
        <f t="shared" si="2"/>
        <v>2086.0577054981127</v>
      </c>
      <c r="E51" s="24">
        <v>838357777.8905562</v>
      </c>
      <c r="F51" s="24">
        <v>-5547795143.145812</v>
      </c>
      <c r="G51" s="23">
        <f t="shared" si="3"/>
        <v>2745271034.8231835</v>
      </c>
      <c r="H51" s="23">
        <f t="shared" si="4"/>
        <v>-7273659715.360095</v>
      </c>
      <c r="I51" s="23">
        <f t="shared" si="5"/>
        <v>0</v>
      </c>
      <c r="J51" s="23">
        <f t="shared" si="6"/>
        <v>0</v>
      </c>
      <c r="K51" s="23">
        <f t="shared" si="0"/>
        <v>2195790865.9943347</v>
      </c>
      <c r="L51" s="23">
        <f t="shared" si="1"/>
        <v>-9701349564.719019</v>
      </c>
      <c r="M51" s="23">
        <f t="shared" si="7"/>
        <v>-7505558698.724684</v>
      </c>
      <c r="N51" s="23">
        <f t="shared" si="8"/>
        <v>-7441.782621657083</v>
      </c>
      <c r="O51" s="23">
        <f t="shared" si="9"/>
        <v>1646310697.1654851</v>
      </c>
      <c r="P51" s="23">
        <f t="shared" si="10"/>
        <v>1632.3217001948155</v>
      </c>
      <c r="Q51" s="23">
        <f t="shared" si="11"/>
        <v>-7211.854125504521</v>
      </c>
      <c r="R51" s="25">
        <f t="shared" si="12"/>
        <v>-5627349018.19461</v>
      </c>
      <c r="S51" s="24">
        <f t="shared" si="13"/>
        <v>-5579.532425309705</v>
      </c>
      <c r="T51" s="24">
        <f t="shared" si="14"/>
        <v>-3493.4747198115924</v>
      </c>
    </row>
    <row r="52" spans="1:20" ht="13.5">
      <c r="A52" s="20">
        <v>48</v>
      </c>
      <c r="B52" s="22">
        <v>960262</v>
      </c>
      <c r="C52" s="23">
        <v>556963623.3949107</v>
      </c>
      <c r="D52" s="24">
        <f t="shared" si="2"/>
        <v>2825.546473487031</v>
      </c>
      <c r="E52" s="24">
        <v>441200306.2077407</v>
      </c>
      <c r="F52" s="24">
        <v>-2884091956.6148386</v>
      </c>
      <c r="G52" s="23">
        <f t="shared" si="3"/>
        <v>1444746447.3161345</v>
      </c>
      <c r="H52" s="23">
        <f t="shared" si="4"/>
        <v>-3781304633.4526606</v>
      </c>
      <c r="I52" s="23">
        <f t="shared" si="5"/>
        <v>0</v>
      </c>
      <c r="J52" s="23">
        <f t="shared" si="6"/>
        <v>0</v>
      </c>
      <c r="K52" s="23">
        <f t="shared" si="0"/>
        <v>1155572988.0415459</v>
      </c>
      <c r="L52" s="23">
        <f t="shared" si="1"/>
        <v>-5043370118.394367</v>
      </c>
      <c r="M52" s="23">
        <f t="shared" si="7"/>
        <v>-3887797130.3528214</v>
      </c>
      <c r="N52" s="23">
        <f t="shared" si="8"/>
        <v>-4048.6837241844637</v>
      </c>
      <c r="O52" s="23">
        <f t="shared" si="9"/>
        <v>866399528.7669573</v>
      </c>
      <c r="P52" s="23">
        <f t="shared" si="10"/>
        <v>902.2532691775341</v>
      </c>
      <c r="Q52" s="23">
        <f t="shared" si="11"/>
        <v>-3937.784306212951</v>
      </c>
      <c r="R52" s="25">
        <f t="shared" si="12"/>
        <v>-2914905104.6857033</v>
      </c>
      <c r="S52" s="24">
        <f t="shared" si="13"/>
        <v>-3035.531037035417</v>
      </c>
      <c r="T52" s="24">
        <f t="shared" si="14"/>
        <v>-209.98456354838572</v>
      </c>
    </row>
    <row r="53" spans="1:20" ht="13.5">
      <c r="A53" s="20">
        <v>49</v>
      </c>
      <c r="B53" s="22">
        <v>913079</v>
      </c>
      <c r="C53" s="23">
        <v>553001792.3839191</v>
      </c>
      <c r="D53" s="24">
        <f t="shared" si="2"/>
        <v>2950.4180139472974</v>
      </c>
      <c r="E53" s="24">
        <v>1277844699.271</v>
      </c>
      <c r="F53" s="24">
        <v>-1328610717.1864552</v>
      </c>
      <c r="G53" s="23">
        <f t="shared" si="3"/>
        <v>4184406863.5443316</v>
      </c>
      <c r="H53" s="23">
        <f t="shared" si="4"/>
        <v>-1741928460.1621075</v>
      </c>
      <c r="I53" s="23">
        <f t="shared" si="5"/>
        <v>0</v>
      </c>
      <c r="J53" s="23">
        <f t="shared" si="6"/>
        <v>0</v>
      </c>
      <c r="K53" s="23">
        <f t="shared" si="0"/>
        <v>3346876229.7149386</v>
      </c>
      <c r="L53" s="23">
        <f t="shared" si="1"/>
        <v>-2323322449.781213</v>
      </c>
      <c r="M53" s="23">
        <f t="shared" si="7"/>
        <v>1023553779.9337258</v>
      </c>
      <c r="N53" s="23">
        <f t="shared" si="8"/>
        <v>1120.9914804017242</v>
      </c>
      <c r="O53" s="23">
        <f t="shared" si="9"/>
        <v>2509345595.8855457</v>
      </c>
      <c r="P53" s="23">
        <f t="shared" si="10"/>
        <v>2748.223971732507</v>
      </c>
      <c r="Q53" s="23">
        <f t="shared" si="11"/>
        <v>-1907.7521881043233</v>
      </c>
      <c r="R53" s="25">
        <f t="shared" si="12"/>
        <v>767417135.7234383</v>
      </c>
      <c r="S53" s="24">
        <f t="shared" si="13"/>
        <v>840.4717836281836</v>
      </c>
      <c r="T53" s="24">
        <f t="shared" si="14"/>
        <v>3790.8897975754808</v>
      </c>
    </row>
    <row r="54" spans="1:20" ht="13.5">
      <c r="A54" s="20">
        <v>50</v>
      </c>
      <c r="B54" s="22">
        <v>866222</v>
      </c>
      <c r="C54" s="23">
        <v>336799640.8938272</v>
      </c>
      <c r="D54" s="24">
        <f t="shared" si="2"/>
        <v>1894.1212514064991</v>
      </c>
      <c r="E54" s="24">
        <v>1221002826.0711403</v>
      </c>
      <c r="F54" s="24">
        <v>-2522007151.4059443</v>
      </c>
      <c r="G54" s="23">
        <f t="shared" si="3"/>
        <v>3998273505.9540863</v>
      </c>
      <c r="H54" s="23">
        <f t="shared" si="4"/>
        <v>-3306578802.1562757</v>
      </c>
      <c r="I54" s="23">
        <f t="shared" si="5"/>
        <v>0</v>
      </c>
      <c r="J54" s="23">
        <f t="shared" si="6"/>
        <v>0</v>
      </c>
      <c r="K54" s="23">
        <f t="shared" si="0"/>
        <v>3197998424.474903</v>
      </c>
      <c r="L54" s="23">
        <f t="shared" si="1"/>
        <v>-4410197627.924066</v>
      </c>
      <c r="M54" s="23">
        <f t="shared" si="7"/>
        <v>-1212199203.4491625</v>
      </c>
      <c r="N54" s="23">
        <f t="shared" si="8"/>
        <v>-1399.4093932608066</v>
      </c>
      <c r="O54" s="23">
        <f t="shared" si="9"/>
        <v>2397723342.995719</v>
      </c>
      <c r="P54" s="23">
        <f t="shared" si="10"/>
        <v>2768.0240665738334</v>
      </c>
      <c r="Q54" s="23">
        <f t="shared" si="11"/>
        <v>-3817.241771920219</v>
      </c>
      <c r="R54" s="25">
        <f t="shared" si="12"/>
        <v>-908855459.1605568</v>
      </c>
      <c r="S54" s="24">
        <f t="shared" si="13"/>
        <v>-1049.2177053463856</v>
      </c>
      <c r="T54" s="24">
        <f t="shared" si="14"/>
        <v>844.9035460601135</v>
      </c>
    </row>
    <row r="55" spans="1:20" ht="13.5">
      <c r="A55" s="20">
        <v>51</v>
      </c>
      <c r="B55" s="22">
        <v>821763</v>
      </c>
      <c r="C55" s="23">
        <v>549947312.8830148</v>
      </c>
      <c r="D55" s="24">
        <f t="shared" si="2"/>
        <v>3260.167154935817</v>
      </c>
      <c r="E55" s="24">
        <v>594360913.7164527</v>
      </c>
      <c r="F55" s="24">
        <v>-2679696855.0069194</v>
      </c>
      <c r="G55" s="23">
        <f t="shared" si="3"/>
        <v>1946283369.3299708</v>
      </c>
      <c r="H55" s="23">
        <f t="shared" si="4"/>
        <v>-3513324223.5380583</v>
      </c>
      <c r="I55" s="23">
        <f t="shared" si="5"/>
        <v>0</v>
      </c>
      <c r="J55" s="23">
        <f t="shared" si="6"/>
        <v>0</v>
      </c>
      <c r="K55" s="23">
        <f t="shared" si="0"/>
        <v>1556724706.1588156</v>
      </c>
      <c r="L55" s="23">
        <f t="shared" si="1"/>
        <v>-4685947344.3280735</v>
      </c>
      <c r="M55" s="23">
        <f t="shared" si="7"/>
        <v>-3129222638.169258</v>
      </c>
      <c r="N55" s="23">
        <f t="shared" si="8"/>
        <v>-3807.9381015806966</v>
      </c>
      <c r="O55" s="23">
        <f t="shared" si="9"/>
        <v>1167166042.9876602</v>
      </c>
      <c r="P55" s="23">
        <f t="shared" si="10"/>
        <v>1420.3195361529542</v>
      </c>
      <c r="Q55" s="23">
        <f t="shared" si="11"/>
        <v>-4275.349734093721</v>
      </c>
      <c r="R55" s="25">
        <f t="shared" si="12"/>
        <v>-2346158180.550398</v>
      </c>
      <c r="S55" s="24">
        <f t="shared" si="13"/>
        <v>-2855.0301979407664</v>
      </c>
      <c r="T55" s="24">
        <f t="shared" si="14"/>
        <v>405.1369569950507</v>
      </c>
    </row>
    <row r="56" spans="1:20" ht="13.5">
      <c r="A56" s="20">
        <v>52</v>
      </c>
      <c r="B56" s="22">
        <v>781335</v>
      </c>
      <c r="C56" s="23">
        <v>505099064.09501046</v>
      </c>
      <c r="D56" s="24">
        <f t="shared" si="2"/>
        <v>3149.2319680750907</v>
      </c>
      <c r="E56" s="24">
        <v>460915870.22860414</v>
      </c>
      <c r="F56" s="24">
        <v>-1033235234.9285983</v>
      </c>
      <c r="G56" s="23">
        <f t="shared" si="3"/>
        <v>1509306672.4003038</v>
      </c>
      <c r="H56" s="23">
        <f t="shared" si="4"/>
        <v>-1354664566.891208</v>
      </c>
      <c r="I56" s="23">
        <f t="shared" si="5"/>
        <v>0</v>
      </c>
      <c r="J56" s="23">
        <f t="shared" si="6"/>
        <v>0</v>
      </c>
      <c r="K56" s="23">
        <f t="shared" si="0"/>
        <v>1207211150.812417</v>
      </c>
      <c r="L56" s="23">
        <f t="shared" si="1"/>
        <v>-1806803592.7770479</v>
      </c>
      <c r="M56" s="23">
        <f t="shared" si="7"/>
        <v>-599592441.9646308</v>
      </c>
      <c r="N56" s="23">
        <f t="shared" si="8"/>
        <v>-767.39483315688</v>
      </c>
      <c r="O56" s="23">
        <f t="shared" si="9"/>
        <v>905115629.2245302</v>
      </c>
      <c r="P56" s="23">
        <f t="shared" si="10"/>
        <v>1158.4219690971609</v>
      </c>
      <c r="Q56" s="23">
        <f t="shared" si="11"/>
        <v>-1733.7820101380432</v>
      </c>
      <c r="R56" s="25">
        <f t="shared" si="12"/>
        <v>-449548937.6666777</v>
      </c>
      <c r="S56" s="24">
        <f t="shared" si="13"/>
        <v>-575.3600410408823</v>
      </c>
      <c r="T56" s="24">
        <f t="shared" si="14"/>
        <v>2573.8719270342085</v>
      </c>
    </row>
    <row r="57" spans="1:20" ht="13.5">
      <c r="A57" s="20">
        <v>53</v>
      </c>
      <c r="B57" s="22">
        <v>744502</v>
      </c>
      <c r="C57" s="23">
        <v>463771558.54674006</v>
      </c>
      <c r="D57" s="24">
        <f t="shared" si="2"/>
        <v>3034.615062874219</v>
      </c>
      <c r="E57" s="24">
        <v>1229449474.8390856</v>
      </c>
      <c r="F57" s="24">
        <v>-2545810571.6236835</v>
      </c>
      <c r="G57" s="23">
        <f t="shared" si="3"/>
        <v>4025932747.4086246</v>
      </c>
      <c r="H57" s="23">
        <f t="shared" si="4"/>
        <v>-3337787232.57921</v>
      </c>
      <c r="I57" s="23">
        <f t="shared" si="5"/>
        <v>0</v>
      </c>
      <c r="J57" s="23">
        <f t="shared" si="6"/>
        <v>0</v>
      </c>
      <c r="K57" s="23">
        <f t="shared" si="0"/>
        <v>3220121525.974103</v>
      </c>
      <c r="L57" s="23">
        <f t="shared" si="1"/>
        <v>-4451822326.45921</v>
      </c>
      <c r="M57" s="23">
        <f t="shared" si="7"/>
        <v>-1231700800.4851074</v>
      </c>
      <c r="N57" s="23">
        <f t="shared" si="8"/>
        <v>-1654.3955563384752</v>
      </c>
      <c r="O57" s="23">
        <f t="shared" si="9"/>
        <v>2414310304.539581</v>
      </c>
      <c r="P57" s="23">
        <f t="shared" si="10"/>
        <v>3242.8526780849224</v>
      </c>
      <c r="Q57" s="23">
        <f t="shared" si="11"/>
        <v>-4483.248174725131</v>
      </c>
      <c r="R57" s="25">
        <f t="shared" si="12"/>
        <v>-923476928.039629</v>
      </c>
      <c r="S57" s="24">
        <f t="shared" si="13"/>
        <v>-1240.395496640209</v>
      </c>
      <c r="T57" s="24">
        <f t="shared" si="14"/>
        <v>1794.2195662340098</v>
      </c>
    </row>
    <row r="58" spans="1:20" ht="13.5">
      <c r="A58" s="20">
        <v>54</v>
      </c>
      <c r="B58" s="22">
        <v>710490</v>
      </c>
      <c r="C58" s="23">
        <v>537789763.7932042</v>
      </c>
      <c r="D58" s="24">
        <f t="shared" si="2"/>
        <v>3687.3972591370984</v>
      </c>
      <c r="E58" s="24">
        <v>591938589.78748</v>
      </c>
      <c r="F58" s="24">
        <v>-2842848807.4159665</v>
      </c>
      <c r="G58" s="23">
        <f t="shared" si="3"/>
        <v>1938351271.7285147</v>
      </c>
      <c r="H58" s="23">
        <f t="shared" si="4"/>
        <v>-3727231145.6756196</v>
      </c>
      <c r="I58" s="23">
        <f t="shared" si="5"/>
        <v>0</v>
      </c>
      <c r="J58" s="23">
        <f t="shared" si="6"/>
        <v>0</v>
      </c>
      <c r="K58" s="23">
        <f t="shared" si="0"/>
        <v>1550380258.8381252</v>
      </c>
      <c r="L58" s="23">
        <f t="shared" si="1"/>
        <v>-4971248816.651196</v>
      </c>
      <c r="M58" s="23">
        <f t="shared" si="7"/>
        <v>-3420868557.8130703</v>
      </c>
      <c r="N58" s="23">
        <f t="shared" si="8"/>
        <v>-4814.801837904925</v>
      </c>
      <c r="O58" s="23">
        <f t="shared" si="9"/>
        <v>1162409245.9477353</v>
      </c>
      <c r="P58" s="23">
        <f t="shared" si="10"/>
        <v>1636.067004388148</v>
      </c>
      <c r="Q58" s="23">
        <f t="shared" si="11"/>
        <v>-5246.000852475924</v>
      </c>
      <c r="R58" s="25">
        <f t="shared" si="12"/>
        <v>-2564821899.7278843</v>
      </c>
      <c r="S58" s="24">
        <f t="shared" si="13"/>
        <v>-3609.9338480877764</v>
      </c>
      <c r="T58" s="24">
        <f t="shared" si="14"/>
        <v>77.46341104932208</v>
      </c>
    </row>
    <row r="59" spans="1:20" ht="13.5">
      <c r="A59" s="20">
        <v>55</v>
      </c>
      <c r="B59" s="22">
        <v>677714</v>
      </c>
      <c r="C59" s="23">
        <v>769207738.8860495</v>
      </c>
      <c r="D59" s="24">
        <f t="shared" si="2"/>
        <v>5529.203245605807</v>
      </c>
      <c r="E59" s="24">
        <v>652055006.7696682</v>
      </c>
      <c r="F59" s="24">
        <v>-1982944603.9488516</v>
      </c>
      <c r="G59" s="23">
        <f t="shared" si="3"/>
        <v>2135207390.4536378</v>
      </c>
      <c r="H59" s="23">
        <f t="shared" si="4"/>
        <v>-2599819191.477012</v>
      </c>
      <c r="I59" s="23">
        <f t="shared" si="5"/>
        <v>0</v>
      </c>
      <c r="J59" s="23">
        <f t="shared" si="6"/>
        <v>0</v>
      </c>
      <c r="K59" s="23">
        <f t="shared" si="0"/>
        <v>1707834609.2205317</v>
      </c>
      <c r="L59" s="23">
        <f t="shared" si="1"/>
        <v>-3467546705.315595</v>
      </c>
      <c r="M59" s="23">
        <f t="shared" si="7"/>
        <v>-1759712096.0950634</v>
      </c>
      <c r="N59" s="23">
        <f t="shared" si="8"/>
        <v>-2596.54086546104</v>
      </c>
      <c r="O59" s="23">
        <f t="shared" si="9"/>
        <v>1280461827.9874256</v>
      </c>
      <c r="P59" s="23">
        <f t="shared" si="10"/>
        <v>1889.38376363396</v>
      </c>
      <c r="Q59" s="23">
        <f t="shared" si="11"/>
        <v>-3836.1597834440668</v>
      </c>
      <c r="R59" s="25">
        <f t="shared" si="12"/>
        <v>-1319357363.4895866</v>
      </c>
      <c r="S59" s="24">
        <f t="shared" si="13"/>
        <v>-1946.7760198101066</v>
      </c>
      <c r="T59" s="24">
        <f t="shared" si="14"/>
        <v>3582.4272257957</v>
      </c>
    </row>
    <row r="60" spans="1:20" ht="13.5">
      <c r="A60" s="20">
        <v>56</v>
      </c>
      <c r="B60" s="22">
        <v>646321</v>
      </c>
      <c r="C60" s="23">
        <v>392607837.4144965</v>
      </c>
      <c r="D60" s="24">
        <f t="shared" si="2"/>
        <v>2959.21189773851</v>
      </c>
      <c r="E60" s="24">
        <v>1054831502.2113143</v>
      </c>
      <c r="F60" s="24">
        <v>-858383067.2615389</v>
      </c>
      <c r="G60" s="23">
        <f t="shared" si="3"/>
        <v>3454131930.3150563</v>
      </c>
      <c r="H60" s="23">
        <f t="shared" si="4"/>
        <v>-1125417607.4618247</v>
      </c>
      <c r="I60" s="23">
        <f t="shared" si="5"/>
        <v>0</v>
      </c>
      <c r="J60" s="23">
        <f t="shared" si="6"/>
        <v>0</v>
      </c>
      <c r="K60" s="23">
        <f t="shared" si="0"/>
        <v>2762769594.082605</v>
      </c>
      <c r="L60" s="23">
        <f t="shared" si="1"/>
        <v>-1501042122.3336506</v>
      </c>
      <c r="M60" s="23">
        <f t="shared" si="7"/>
        <v>1261727471.7489543</v>
      </c>
      <c r="N60" s="23">
        <f t="shared" si="8"/>
        <v>1952.1684607941786</v>
      </c>
      <c r="O60" s="23">
        <f t="shared" si="9"/>
        <v>2071407257.8501534</v>
      </c>
      <c r="P60" s="23">
        <f t="shared" si="10"/>
        <v>3204.920245280833</v>
      </c>
      <c r="Q60" s="23">
        <f t="shared" si="11"/>
        <v>-1741.2672765728248</v>
      </c>
      <c r="R60" s="25">
        <f t="shared" si="12"/>
        <v>945989650.3883288</v>
      </c>
      <c r="S60" s="24">
        <f t="shared" si="13"/>
        <v>1463.6529687080085</v>
      </c>
      <c r="T60" s="24">
        <f t="shared" si="14"/>
        <v>4422.864866446518</v>
      </c>
    </row>
    <row r="61" spans="1:20" ht="13.5">
      <c r="A61" s="20">
        <v>57</v>
      </c>
      <c r="B61" s="22">
        <v>616314</v>
      </c>
      <c r="C61" s="23">
        <v>630630574.5645074</v>
      </c>
      <c r="D61" s="24">
        <f t="shared" si="2"/>
        <v>4984.692312868483</v>
      </c>
      <c r="E61" s="24">
        <v>823282666.2206824</v>
      </c>
      <c r="F61" s="24">
        <v>-1919947774.3357375</v>
      </c>
      <c r="G61" s="23">
        <f t="shared" si="3"/>
        <v>2695906350.072287</v>
      </c>
      <c r="H61" s="23">
        <f t="shared" si="4"/>
        <v>-2517224666.9985027</v>
      </c>
      <c r="I61" s="23">
        <f t="shared" si="5"/>
        <v>0</v>
      </c>
      <c r="J61" s="23">
        <f t="shared" si="6"/>
        <v>0</v>
      </c>
      <c r="K61" s="23">
        <f t="shared" si="0"/>
        <v>2156306777.718989</v>
      </c>
      <c r="L61" s="23">
        <f t="shared" si="1"/>
        <v>-3357385055.5472302</v>
      </c>
      <c r="M61" s="23">
        <f t="shared" si="7"/>
        <v>-1201078277.8282413</v>
      </c>
      <c r="N61" s="23">
        <f t="shared" si="8"/>
        <v>-1948.8090126595232</v>
      </c>
      <c r="O61" s="23">
        <f t="shared" si="9"/>
        <v>1616707205.3656902</v>
      </c>
      <c r="P61" s="23">
        <f t="shared" si="10"/>
        <v>2623.1875397373583</v>
      </c>
      <c r="Q61" s="23">
        <f t="shared" si="11"/>
        <v>-4084.321736969309</v>
      </c>
      <c r="R61" s="25">
        <f t="shared" si="12"/>
        <v>-900517461.6328125</v>
      </c>
      <c r="S61" s="24">
        <f t="shared" si="13"/>
        <v>-1461.1341972319508</v>
      </c>
      <c r="T61" s="24">
        <f t="shared" si="14"/>
        <v>3523.5581156365324</v>
      </c>
    </row>
    <row r="62" spans="1:20" ht="13.5">
      <c r="A62" s="20">
        <v>58</v>
      </c>
      <c r="B62" s="22">
        <v>587695</v>
      </c>
      <c r="C62" s="23">
        <v>201168125.13592485</v>
      </c>
      <c r="D62" s="24">
        <f t="shared" si="2"/>
        <v>1667.525711830639</v>
      </c>
      <c r="E62" s="24">
        <v>637579028.69589</v>
      </c>
      <c r="F62" s="24">
        <v>-1220666347.5879586</v>
      </c>
      <c r="G62" s="23">
        <f t="shared" si="3"/>
        <v>2087804617.6104343</v>
      </c>
      <c r="H62" s="23">
        <f t="shared" si="4"/>
        <v>-1600403657.5351462</v>
      </c>
      <c r="I62" s="23">
        <f t="shared" si="5"/>
        <v>0</v>
      </c>
      <c r="J62" s="23">
        <f t="shared" si="6"/>
        <v>0</v>
      </c>
      <c r="K62" s="23">
        <f t="shared" si="0"/>
        <v>1669919746.0570793</v>
      </c>
      <c r="L62" s="23">
        <f t="shared" si="1"/>
        <v>-2134561683.3870091</v>
      </c>
      <c r="M62" s="23">
        <f t="shared" si="7"/>
        <v>-464641937.3299298</v>
      </c>
      <c r="N62" s="23">
        <f t="shared" si="8"/>
        <v>-790.6174756122306</v>
      </c>
      <c r="O62" s="23">
        <f t="shared" si="9"/>
        <v>1252034874.503724</v>
      </c>
      <c r="P62" s="23">
        <f t="shared" si="10"/>
        <v>2130.416073820135</v>
      </c>
      <c r="Q62" s="23">
        <f t="shared" si="11"/>
        <v>-2723.1874654968074</v>
      </c>
      <c r="R62" s="25">
        <f t="shared" si="12"/>
        <v>-348368783.03142214</v>
      </c>
      <c r="S62" s="24">
        <f t="shared" si="13"/>
        <v>-592.7713916766727</v>
      </c>
      <c r="T62" s="24">
        <f t="shared" si="14"/>
        <v>1074.7543201539663</v>
      </c>
    </row>
    <row r="63" spans="1:20" ht="13.5">
      <c r="A63" s="20">
        <v>59</v>
      </c>
      <c r="B63" s="22">
        <v>560433</v>
      </c>
      <c r="C63" s="23">
        <v>461201057.8978928</v>
      </c>
      <c r="D63" s="24">
        <f t="shared" si="2"/>
        <v>4008.962200550745</v>
      </c>
      <c r="E63" s="24">
        <v>909929856.6958249</v>
      </c>
      <c r="F63" s="24">
        <v>-1903495414.86718</v>
      </c>
      <c r="G63" s="23">
        <f t="shared" si="3"/>
        <v>2979639654.0785255</v>
      </c>
      <c r="H63" s="23">
        <f t="shared" si="4"/>
        <v>-2495654140.113256</v>
      </c>
      <c r="I63" s="23">
        <f t="shared" si="5"/>
        <v>0</v>
      </c>
      <c r="J63" s="23">
        <f t="shared" si="6"/>
        <v>0</v>
      </c>
      <c r="K63" s="23">
        <f t="shared" si="0"/>
        <v>2383249396.2846704</v>
      </c>
      <c r="L63" s="23">
        <f t="shared" si="1"/>
        <v>-3328615051.203057</v>
      </c>
      <c r="M63" s="23">
        <f t="shared" si="7"/>
        <v>-945365654.9183865</v>
      </c>
      <c r="N63" s="23">
        <f t="shared" si="8"/>
        <v>-1686.8486597298634</v>
      </c>
      <c r="O63" s="23">
        <f t="shared" si="9"/>
        <v>1786859138.4908154</v>
      </c>
      <c r="P63" s="23">
        <f t="shared" si="10"/>
        <v>3188.3546088306994</v>
      </c>
      <c r="Q63" s="23">
        <f t="shared" si="11"/>
        <v>-4453.082063535259</v>
      </c>
      <c r="R63" s="25">
        <f t="shared" si="12"/>
        <v>-708795001.6224406</v>
      </c>
      <c r="S63" s="24">
        <f t="shared" si="13"/>
        <v>-1264.72745470456</v>
      </c>
      <c r="T63" s="24">
        <f t="shared" si="14"/>
        <v>2744.234745846185</v>
      </c>
    </row>
    <row r="64" spans="1:20" ht="13.5">
      <c r="A64" s="20">
        <v>60</v>
      </c>
      <c r="B64" s="22">
        <v>534372</v>
      </c>
      <c r="C64" s="23">
        <v>530704249.1097731</v>
      </c>
      <c r="D64" s="24">
        <f t="shared" si="2"/>
        <v>4838.093280478725</v>
      </c>
      <c r="E64" s="24">
        <v>406047190.72064275</v>
      </c>
      <c r="F64" s="24">
        <v>-986717678.4578036</v>
      </c>
      <c r="G64" s="23">
        <f t="shared" si="3"/>
        <v>1329634698.7577252</v>
      </c>
      <c r="H64" s="23">
        <f t="shared" si="4"/>
        <v>-1293675855.5512378</v>
      </c>
      <c r="I64" s="23">
        <f t="shared" si="5"/>
        <v>0</v>
      </c>
      <c r="J64" s="23">
        <f t="shared" si="6"/>
        <v>0</v>
      </c>
      <c r="K64" s="23">
        <f t="shared" si="0"/>
        <v>1063501450.1689762</v>
      </c>
      <c r="L64" s="23">
        <f t="shared" si="1"/>
        <v>-1725459010.9070256</v>
      </c>
      <c r="M64" s="23">
        <f t="shared" si="7"/>
        <v>-661957560.7380494</v>
      </c>
      <c r="N64" s="23">
        <f t="shared" si="8"/>
        <v>-1238.7579452853993</v>
      </c>
      <c r="O64" s="23">
        <f t="shared" si="9"/>
        <v>797368201.580227</v>
      </c>
      <c r="P64" s="23">
        <f t="shared" si="10"/>
        <v>1492.1593975362239</v>
      </c>
      <c r="Q64" s="23">
        <f t="shared" si="11"/>
        <v>-2420.927472905088</v>
      </c>
      <c r="R64" s="25">
        <f t="shared" si="12"/>
        <v>-496307653.9710108</v>
      </c>
      <c r="S64" s="24">
        <f t="shared" si="13"/>
        <v>-928.7680753688644</v>
      </c>
      <c r="T64" s="24">
        <f t="shared" si="14"/>
        <v>3909.3252051098607</v>
      </c>
    </row>
    <row r="65" spans="1:20" ht="13.5">
      <c r="A65" s="20">
        <v>61</v>
      </c>
      <c r="B65" s="22">
        <v>509286</v>
      </c>
      <c r="C65" s="23">
        <v>174116102.13899717</v>
      </c>
      <c r="D65" s="24">
        <f t="shared" si="2"/>
        <v>1665.4920538154456</v>
      </c>
      <c r="E65" s="24">
        <v>541293423.4987808</v>
      </c>
      <c r="F65" s="24">
        <v>-964193820.8603681</v>
      </c>
      <c r="G65" s="23">
        <f t="shared" si="3"/>
        <v>1772509537.1697881</v>
      </c>
      <c r="H65" s="23">
        <f t="shared" si="4"/>
        <v>-1264145047.11045</v>
      </c>
      <c r="I65" s="23">
        <f t="shared" si="5"/>
        <v>0</v>
      </c>
      <c r="J65" s="23">
        <f t="shared" si="6"/>
        <v>0</v>
      </c>
      <c r="K65" s="23">
        <f t="shared" si="0"/>
        <v>1417732603.533605</v>
      </c>
      <c r="L65" s="23">
        <f t="shared" si="1"/>
        <v>-1686071865.120174</v>
      </c>
      <c r="M65" s="23">
        <f t="shared" si="7"/>
        <v>-268339261.58656883</v>
      </c>
      <c r="N65" s="23">
        <f t="shared" si="8"/>
        <v>-526.8930651668587</v>
      </c>
      <c r="O65" s="23">
        <f t="shared" si="9"/>
        <v>1062955669.8974218</v>
      </c>
      <c r="P65" s="23">
        <f t="shared" si="10"/>
        <v>2087.1488120573154</v>
      </c>
      <c r="Q65" s="23">
        <f t="shared" si="11"/>
        <v>-2482.1908458321063</v>
      </c>
      <c r="R65" s="25">
        <f t="shared" si="12"/>
        <v>-201189377.2130282</v>
      </c>
      <c r="S65" s="24">
        <f t="shared" si="13"/>
        <v>-395.042033774791</v>
      </c>
      <c r="T65" s="24">
        <f t="shared" si="14"/>
        <v>1270.4500200406546</v>
      </c>
    </row>
    <row r="66" spans="1:20" ht="13.5">
      <c r="A66" s="20">
        <v>62</v>
      </c>
      <c r="B66" s="22">
        <v>484921</v>
      </c>
      <c r="C66" s="23">
        <v>143579497.37591055</v>
      </c>
      <c r="D66" s="24">
        <f t="shared" si="2"/>
        <v>1442.4036183055646</v>
      </c>
      <c r="E66" s="24">
        <v>998558430.0158323</v>
      </c>
      <c r="F66" s="24">
        <v>-482350341.6771431</v>
      </c>
      <c r="G66" s="23">
        <f t="shared" si="3"/>
        <v>3269861158.082849</v>
      </c>
      <c r="H66" s="23">
        <f t="shared" si="4"/>
        <v>-632404794.77362</v>
      </c>
      <c r="I66" s="23">
        <f t="shared" si="5"/>
        <v>0</v>
      </c>
      <c r="J66" s="23">
        <f t="shared" si="6"/>
        <v>0</v>
      </c>
      <c r="K66" s="23">
        <f t="shared" si="0"/>
        <v>2615381568.1264486</v>
      </c>
      <c r="L66" s="23">
        <f t="shared" si="1"/>
        <v>-843479104.1361697</v>
      </c>
      <c r="M66" s="23">
        <f t="shared" si="7"/>
        <v>1771902463.990279</v>
      </c>
      <c r="N66" s="23">
        <f t="shared" si="8"/>
        <v>3654.0023302564314</v>
      </c>
      <c r="O66" s="23">
        <f t="shared" si="9"/>
        <v>1960901978.1700482</v>
      </c>
      <c r="P66" s="23">
        <f t="shared" si="10"/>
        <v>4043.755535788403</v>
      </c>
      <c r="Q66" s="23">
        <f t="shared" si="11"/>
        <v>-1304.13983880595</v>
      </c>
      <c r="R66" s="25">
        <f t="shared" si="12"/>
        <v>1328497183.396428</v>
      </c>
      <c r="S66" s="24">
        <f t="shared" si="13"/>
        <v>2739.615696982453</v>
      </c>
      <c r="T66" s="24">
        <f t="shared" si="14"/>
        <v>4182.019315288017</v>
      </c>
    </row>
    <row r="67" spans="1:20" ht="13.5">
      <c r="A67" s="20">
        <v>63</v>
      </c>
      <c r="B67" s="22">
        <v>461061</v>
      </c>
      <c r="C67" s="23">
        <v>607099045.1089742</v>
      </c>
      <c r="D67" s="24">
        <f t="shared" si="2"/>
        <v>6414.554929467171</v>
      </c>
      <c r="E67" s="24">
        <v>547758383.8321247</v>
      </c>
      <c r="F67" s="24">
        <v>-1008055691.7602118</v>
      </c>
      <c r="G67" s="23">
        <f t="shared" si="3"/>
        <v>1793679577.9476848</v>
      </c>
      <c r="H67" s="23">
        <f t="shared" si="4"/>
        <v>-1321651915.1855412</v>
      </c>
      <c r="I67" s="23">
        <f t="shared" si="5"/>
        <v>0</v>
      </c>
      <c r="J67" s="23">
        <f t="shared" si="6"/>
        <v>0</v>
      </c>
      <c r="K67" s="23">
        <f t="shared" si="0"/>
        <v>1434665351.3691306</v>
      </c>
      <c r="L67" s="23">
        <f t="shared" si="1"/>
        <v>-1762772487.832907</v>
      </c>
      <c r="M67" s="23">
        <f t="shared" si="7"/>
        <v>-328107136.46377635</v>
      </c>
      <c r="N67" s="23">
        <f t="shared" si="8"/>
        <v>-711.634982060457</v>
      </c>
      <c r="O67" s="23">
        <f t="shared" si="9"/>
        <v>1075651124.7905762</v>
      </c>
      <c r="P67" s="23">
        <f t="shared" si="10"/>
        <v>2332.9909161490045</v>
      </c>
      <c r="Q67" s="23">
        <f t="shared" si="11"/>
        <v>-2866.544589946973</v>
      </c>
      <c r="R67" s="25">
        <f t="shared" si="12"/>
        <v>-246000790.39496493</v>
      </c>
      <c r="S67" s="24">
        <f t="shared" si="13"/>
        <v>-533.553673797968</v>
      </c>
      <c r="T67" s="24">
        <f t="shared" si="14"/>
        <v>5881.001255669203</v>
      </c>
    </row>
    <row r="68" spans="1:20" ht="13.5">
      <c r="A68" s="20">
        <v>64</v>
      </c>
      <c r="B68" s="22">
        <v>437678</v>
      </c>
      <c r="C68" s="23">
        <v>300699794.841388</v>
      </c>
      <c r="D68" s="24">
        <f t="shared" si="2"/>
        <v>3346.908050198757</v>
      </c>
      <c r="E68" s="24">
        <v>1033090641.2397064</v>
      </c>
      <c r="F68" s="24">
        <v>-709178892.2027962</v>
      </c>
      <c r="G68" s="23">
        <f t="shared" si="3"/>
        <v>3382939704.90546</v>
      </c>
      <c r="H68" s="23">
        <f t="shared" si="4"/>
        <v>-929797479.1971518</v>
      </c>
      <c r="I68" s="23">
        <f t="shared" si="5"/>
        <v>0</v>
      </c>
      <c r="J68" s="23">
        <f t="shared" si="6"/>
        <v>0</v>
      </c>
      <c r="K68" s="23">
        <f aca="true" t="shared" si="15" ref="K68:K94">G68*$H$102</f>
        <v>2705826860.0861163</v>
      </c>
      <c r="L68" s="23">
        <f aca="true" t="shared" si="16" ref="L68:L94">H68*$I$102</f>
        <v>-1240130927.6316023</v>
      </c>
      <c r="M68" s="23">
        <f t="shared" si="7"/>
        <v>1465695932.454514</v>
      </c>
      <c r="N68" s="23">
        <f t="shared" si="8"/>
        <v>3348.799648267708</v>
      </c>
      <c r="O68" s="23">
        <f t="shared" si="9"/>
        <v>2028714015.2667725</v>
      </c>
      <c r="P68" s="23">
        <f t="shared" si="10"/>
        <v>4635.1747523676595</v>
      </c>
      <c r="Q68" s="23">
        <f t="shared" si="11"/>
        <v>-2124.387058972925</v>
      </c>
      <c r="R68" s="25">
        <f t="shared" si="12"/>
        <v>1098916536.0696206</v>
      </c>
      <c r="S68" s="24">
        <f t="shared" si="13"/>
        <v>2510.7876933947346</v>
      </c>
      <c r="T68" s="24">
        <f t="shared" si="14"/>
        <v>5857.695743593491</v>
      </c>
    </row>
    <row r="69" spans="1:20" ht="13.5">
      <c r="A69" s="20">
        <v>65</v>
      </c>
      <c r="B69" s="22">
        <v>414877</v>
      </c>
      <c r="C69" s="23">
        <v>276927185.4741573</v>
      </c>
      <c r="D69" s="24">
        <f aca="true" t="shared" si="17" ref="D69:D94">C69/C$96*D$96/$B69</f>
        <v>3251.708448129345</v>
      </c>
      <c r="E69" s="24">
        <v>989612890.9018618</v>
      </c>
      <c r="F69" s="24">
        <v>-527180815.024998</v>
      </c>
      <c r="G69" s="23">
        <f aca="true" t="shared" si="18" ref="G69:G94">E69/$E$96*$E$98</f>
        <v>3240568259.4325223</v>
      </c>
      <c r="H69" s="23">
        <f aca="true" t="shared" si="19" ref="H69:H94">F69/$F$96*$F$98</f>
        <v>-691181588.0035726</v>
      </c>
      <c r="I69" s="23">
        <f aca="true" t="shared" si="20" ref="I69:I94">(G69+H69)*$J$101</f>
        <v>0</v>
      </c>
      <c r="J69" s="23">
        <f aca="true" t="shared" si="21" ref="J69:J94">I69/$B69</f>
        <v>0</v>
      </c>
      <c r="K69" s="23">
        <f t="shared" si="15"/>
        <v>2591951794.352207</v>
      </c>
      <c r="L69" s="23">
        <f t="shared" si="16"/>
        <v>-921873508.0169059</v>
      </c>
      <c r="M69" s="23">
        <f aca="true" t="shared" si="22" ref="M69:M94">K69+L69</f>
        <v>1670078286.3353014</v>
      </c>
      <c r="N69" s="23">
        <f aca="true" t="shared" si="23" ref="N69:N94">M69/$B69</f>
        <v>4025.4781208293093</v>
      </c>
      <c r="O69" s="23">
        <f aca="true" t="shared" si="24" ref="O69:O94">G69*$H$103</f>
        <v>1943335329.2718918</v>
      </c>
      <c r="P69" s="23">
        <f aca="true" t="shared" si="25" ref="P69:P94">O69/$B69</f>
        <v>4684.124039828412</v>
      </c>
      <c r="Q69" s="23">
        <f aca="true" t="shared" si="26" ref="Q69:Q94">H69/$B69</f>
        <v>-1665.991578235411</v>
      </c>
      <c r="R69" s="25">
        <f aca="true" t="shared" si="27" ref="R69:R94">(O69+H69)</f>
        <v>1252153741.2683191</v>
      </c>
      <c r="S69" s="24">
        <f aca="true" t="shared" si="28" ref="S69:S94">R69/$B69</f>
        <v>3018.1324615930002</v>
      </c>
      <c r="T69" s="24">
        <f aca="true" t="shared" si="29" ref="T69:T94">S69+D69</f>
        <v>6269.840909722345</v>
      </c>
    </row>
    <row r="70" spans="1:20" ht="13.5">
      <c r="A70" s="20">
        <v>66</v>
      </c>
      <c r="B70" s="22">
        <v>392666</v>
      </c>
      <c r="C70" s="23">
        <v>241022264.86024982</v>
      </c>
      <c r="D70" s="24">
        <f t="shared" si="17"/>
        <v>2990.193074732185</v>
      </c>
      <c r="E70" s="24">
        <v>569980865.8981788</v>
      </c>
      <c r="F70" s="24">
        <v>-891296529.2776594</v>
      </c>
      <c r="G70" s="23">
        <f t="shared" si="18"/>
        <v>1866448910.977932</v>
      </c>
      <c r="H70" s="23">
        <f t="shared" si="19"/>
        <v>-1168570124.1973183</v>
      </c>
      <c r="I70" s="23">
        <f t="shared" si="20"/>
        <v>0</v>
      </c>
      <c r="J70" s="23">
        <f t="shared" si="21"/>
        <v>0</v>
      </c>
      <c r="K70" s="23">
        <f t="shared" si="15"/>
        <v>1492869526.7548983</v>
      </c>
      <c r="L70" s="23">
        <f t="shared" si="16"/>
        <v>-1558597419.9184904</v>
      </c>
      <c r="M70" s="23">
        <f t="shared" si="22"/>
        <v>-65727893.1635921</v>
      </c>
      <c r="N70" s="23">
        <f t="shared" si="23"/>
        <v>-167.38880667944792</v>
      </c>
      <c r="O70" s="23">
        <f t="shared" si="24"/>
        <v>1119290142.5318644</v>
      </c>
      <c r="P70" s="23">
        <f t="shared" si="25"/>
        <v>2850.4890734921396</v>
      </c>
      <c r="Q70" s="23">
        <f t="shared" si="26"/>
        <v>-2975.9900887709105</v>
      </c>
      <c r="R70" s="25">
        <f t="shared" si="27"/>
        <v>-49279981.66545391</v>
      </c>
      <c r="S70" s="24">
        <f t="shared" si="28"/>
        <v>-125.50101527877105</v>
      </c>
      <c r="T70" s="24">
        <f t="shared" si="29"/>
        <v>2864.692059453414</v>
      </c>
    </row>
    <row r="71" spans="1:20" ht="13.5">
      <c r="A71" s="20">
        <v>67</v>
      </c>
      <c r="B71" s="22">
        <v>370954</v>
      </c>
      <c r="C71" s="23">
        <v>557473528.008052</v>
      </c>
      <c r="D71" s="24">
        <f t="shared" si="17"/>
        <v>7320.985683558949</v>
      </c>
      <c r="E71" s="24">
        <v>1163792588.7543194</v>
      </c>
      <c r="F71" s="24">
        <v>-639650893.0214742</v>
      </c>
      <c r="G71" s="23">
        <f t="shared" si="18"/>
        <v>3810933909.968693</v>
      </c>
      <c r="H71" s="23">
        <f t="shared" si="19"/>
        <v>-838640002.454417</v>
      </c>
      <c r="I71" s="23">
        <f t="shared" si="20"/>
        <v>0</v>
      </c>
      <c r="J71" s="23">
        <f t="shared" si="21"/>
        <v>0</v>
      </c>
      <c r="K71" s="23">
        <f t="shared" si="15"/>
        <v>3048155815.681163</v>
      </c>
      <c r="L71" s="23">
        <f t="shared" si="16"/>
        <v>-1118548315.5867338</v>
      </c>
      <c r="M71" s="23">
        <f t="shared" si="22"/>
        <v>1929607500.094429</v>
      </c>
      <c r="N71" s="23">
        <f t="shared" si="23"/>
        <v>5201.7433430949095</v>
      </c>
      <c r="O71" s="23">
        <f t="shared" si="24"/>
        <v>2285377721.393633</v>
      </c>
      <c r="P71" s="23">
        <f t="shared" si="25"/>
        <v>6160.811640779269</v>
      </c>
      <c r="Q71" s="23">
        <f t="shared" si="26"/>
        <v>-2260.7654923640584</v>
      </c>
      <c r="R71" s="25">
        <f t="shared" si="27"/>
        <v>1446737718.939216</v>
      </c>
      <c r="S71" s="24">
        <f t="shared" si="28"/>
        <v>3900.04614841521</v>
      </c>
      <c r="T71" s="24">
        <f t="shared" si="29"/>
        <v>11221.03183197416</v>
      </c>
    </row>
    <row r="72" spans="1:20" ht="13.5">
      <c r="A72" s="20">
        <v>68</v>
      </c>
      <c r="B72" s="22">
        <v>349724</v>
      </c>
      <c r="C72" s="23">
        <v>304487128.44836456</v>
      </c>
      <c r="D72" s="24">
        <f t="shared" si="17"/>
        <v>4241.3964447733815</v>
      </c>
      <c r="E72" s="24">
        <v>614059183.3163282</v>
      </c>
      <c r="F72" s="24">
        <v>-674952647.0440534</v>
      </c>
      <c r="G72" s="23">
        <f t="shared" si="18"/>
        <v>2010786962.419717</v>
      </c>
      <c r="H72" s="23">
        <f t="shared" si="19"/>
        <v>-884923785.3790305</v>
      </c>
      <c r="I72" s="23">
        <f t="shared" si="20"/>
        <v>0</v>
      </c>
      <c r="J72" s="23">
        <f t="shared" si="21"/>
        <v>0</v>
      </c>
      <c r="K72" s="23">
        <f t="shared" si="15"/>
        <v>1608317572.1212842</v>
      </c>
      <c r="L72" s="23">
        <f t="shared" si="16"/>
        <v>-1180279985.0489502</v>
      </c>
      <c r="M72" s="23">
        <f t="shared" si="22"/>
        <v>428037587.07233405</v>
      </c>
      <c r="N72" s="23">
        <f t="shared" si="23"/>
        <v>1223.9296904768732</v>
      </c>
      <c r="O72" s="23">
        <f t="shared" si="24"/>
        <v>1205848181.8228512</v>
      </c>
      <c r="P72" s="23">
        <f t="shared" si="25"/>
        <v>3447.999513395853</v>
      </c>
      <c r="Q72" s="23">
        <f t="shared" si="26"/>
        <v>-2530.3490334636185</v>
      </c>
      <c r="R72" s="25">
        <f t="shared" si="27"/>
        <v>320924396.4438207</v>
      </c>
      <c r="S72" s="24">
        <f t="shared" si="28"/>
        <v>917.6504799322344</v>
      </c>
      <c r="T72" s="24">
        <f t="shared" si="29"/>
        <v>5159.046924705616</v>
      </c>
    </row>
    <row r="73" spans="1:20" ht="13.5">
      <c r="A73" s="20">
        <v>69</v>
      </c>
      <c r="B73" s="22">
        <v>329065</v>
      </c>
      <c r="C73" s="23">
        <v>317914130.87819284</v>
      </c>
      <c r="D73" s="24">
        <f t="shared" si="17"/>
        <v>4706.450619688134</v>
      </c>
      <c r="E73" s="24">
        <v>712916328.1842959</v>
      </c>
      <c r="F73" s="24">
        <v>-905630241.537462</v>
      </c>
      <c r="G73" s="23">
        <f t="shared" si="18"/>
        <v>2334502759.5990686</v>
      </c>
      <c r="H73" s="23">
        <f t="shared" si="19"/>
        <v>-1187362913.538954</v>
      </c>
      <c r="I73" s="23">
        <f t="shared" si="20"/>
        <v>0</v>
      </c>
      <c r="J73" s="23">
        <f t="shared" si="21"/>
        <v>0</v>
      </c>
      <c r="K73" s="23">
        <f t="shared" si="15"/>
        <v>1867239981.4601045</v>
      </c>
      <c r="L73" s="23">
        <f t="shared" si="16"/>
        <v>-1583662576.3643343</v>
      </c>
      <c r="M73" s="23">
        <f t="shared" si="22"/>
        <v>283577405.0957701</v>
      </c>
      <c r="N73" s="23">
        <f t="shared" si="23"/>
        <v>861.7671435606039</v>
      </c>
      <c r="O73" s="23">
        <f t="shared" si="24"/>
        <v>1399977203.3211398</v>
      </c>
      <c r="P73" s="23">
        <f t="shared" si="25"/>
        <v>4254.40932132296</v>
      </c>
      <c r="Q73" s="23">
        <f t="shared" si="26"/>
        <v>-3608.2929316060777</v>
      </c>
      <c r="R73" s="25">
        <f t="shared" si="27"/>
        <v>212614289.7821858</v>
      </c>
      <c r="S73" s="24">
        <f t="shared" si="28"/>
        <v>646.116389716882</v>
      </c>
      <c r="T73" s="24">
        <f t="shared" si="29"/>
        <v>5352.567009405016</v>
      </c>
    </row>
    <row r="74" spans="1:20" ht="13.5">
      <c r="A74" s="20">
        <v>70</v>
      </c>
      <c r="B74" s="22">
        <v>309029</v>
      </c>
      <c r="C74" s="23">
        <v>546515213.716153</v>
      </c>
      <c r="D74" s="24">
        <f t="shared" si="17"/>
        <v>8615.259953782683</v>
      </c>
      <c r="E74" s="24">
        <v>1193840228.8045175</v>
      </c>
      <c r="F74" s="24">
        <v>-380683710.14052147</v>
      </c>
      <c r="G74" s="23">
        <f t="shared" si="18"/>
        <v>3909327362.1081333</v>
      </c>
      <c r="H74" s="23">
        <f t="shared" si="19"/>
        <v>-499110672.8524265</v>
      </c>
      <c r="I74" s="23">
        <f t="shared" si="20"/>
        <v>0</v>
      </c>
      <c r="J74" s="23">
        <f t="shared" si="21"/>
        <v>0</v>
      </c>
      <c r="K74" s="23">
        <f t="shared" si="15"/>
        <v>3126855310.463597</v>
      </c>
      <c r="L74" s="23">
        <f t="shared" si="16"/>
        <v>-665696127.9888238</v>
      </c>
      <c r="M74" s="23">
        <f t="shared" si="22"/>
        <v>2461159182.474773</v>
      </c>
      <c r="N74" s="23">
        <f t="shared" si="23"/>
        <v>7964.169001856696</v>
      </c>
      <c r="O74" s="23">
        <f t="shared" si="24"/>
        <v>2344383258.8190603</v>
      </c>
      <c r="P74" s="23">
        <f t="shared" si="25"/>
        <v>7586.288855800136</v>
      </c>
      <c r="Q74" s="23">
        <f t="shared" si="26"/>
        <v>-1615.0933176252925</v>
      </c>
      <c r="R74" s="25">
        <f t="shared" si="27"/>
        <v>1845272585.9666338</v>
      </c>
      <c r="S74" s="24">
        <f t="shared" si="28"/>
        <v>5971.195538174844</v>
      </c>
      <c r="T74" s="24">
        <f t="shared" si="29"/>
        <v>14586.455491957528</v>
      </c>
    </row>
    <row r="75" spans="1:20" ht="13.5">
      <c r="A75" s="20">
        <v>71</v>
      </c>
      <c r="B75" s="22">
        <v>289605</v>
      </c>
      <c r="C75" s="23">
        <v>401076854.5014896</v>
      </c>
      <c r="D75" s="24">
        <f t="shared" si="17"/>
        <v>6746.63028041889</v>
      </c>
      <c r="E75" s="24">
        <v>720228763.3895769</v>
      </c>
      <c r="F75" s="24">
        <v>-337807494.1179512</v>
      </c>
      <c r="G75" s="23">
        <f t="shared" si="18"/>
        <v>2358447926.081081</v>
      </c>
      <c r="H75" s="23">
        <f t="shared" si="19"/>
        <v>-442896087.20469373</v>
      </c>
      <c r="I75" s="23">
        <f t="shared" si="20"/>
        <v>0</v>
      </c>
      <c r="J75" s="23">
        <f t="shared" si="21"/>
        <v>0</v>
      </c>
      <c r="K75" s="23">
        <f t="shared" si="15"/>
        <v>1886392399.2647467</v>
      </c>
      <c r="L75" s="23">
        <f t="shared" si="16"/>
        <v>-590719105.7818544</v>
      </c>
      <c r="M75" s="23">
        <f t="shared" si="22"/>
        <v>1295673293.4828923</v>
      </c>
      <c r="N75" s="23">
        <f t="shared" si="23"/>
        <v>4473.93274799431</v>
      </c>
      <c r="O75" s="23">
        <f t="shared" si="24"/>
        <v>1414336872.4484122</v>
      </c>
      <c r="P75" s="23">
        <f t="shared" si="25"/>
        <v>4883.675601071846</v>
      </c>
      <c r="Q75" s="23">
        <f t="shared" si="26"/>
        <v>-1529.310913847115</v>
      </c>
      <c r="R75" s="25">
        <f t="shared" si="27"/>
        <v>971440785.2437184</v>
      </c>
      <c r="S75" s="24">
        <f t="shared" si="28"/>
        <v>3354.3646872247314</v>
      </c>
      <c r="T75" s="24">
        <f t="shared" si="29"/>
        <v>10100.99496764362</v>
      </c>
    </row>
    <row r="76" spans="1:20" ht="13.5">
      <c r="A76" s="20">
        <v>72</v>
      </c>
      <c r="B76" s="22">
        <v>270776</v>
      </c>
      <c r="C76" s="23">
        <v>263087664.20466447</v>
      </c>
      <c r="D76" s="24">
        <f t="shared" si="17"/>
        <v>4733.2090180974965</v>
      </c>
      <c r="E76" s="24">
        <v>853681035.808156</v>
      </c>
      <c r="F76" s="24">
        <v>-389402821.38289905</v>
      </c>
      <c r="G76" s="23">
        <f t="shared" si="18"/>
        <v>2795448294.7350054</v>
      </c>
      <c r="H76" s="23">
        <f t="shared" si="19"/>
        <v>-510542213.95317876</v>
      </c>
      <c r="I76" s="23">
        <f t="shared" si="20"/>
        <v>0</v>
      </c>
      <c r="J76" s="23">
        <f t="shared" si="21"/>
        <v>0</v>
      </c>
      <c r="K76" s="23">
        <f t="shared" si="15"/>
        <v>2235924888.317598</v>
      </c>
      <c r="L76" s="23">
        <f t="shared" si="16"/>
        <v>-680943112.3985639</v>
      </c>
      <c r="M76" s="23">
        <f t="shared" si="22"/>
        <v>1554981775.919034</v>
      </c>
      <c r="N76" s="23">
        <f t="shared" si="23"/>
        <v>5742.686855256869</v>
      </c>
      <c r="O76" s="23">
        <f t="shared" si="24"/>
        <v>1676401481.90019</v>
      </c>
      <c r="P76" s="23">
        <f t="shared" si="25"/>
        <v>6191.100695409454</v>
      </c>
      <c r="Q76" s="23">
        <f t="shared" si="26"/>
        <v>-1885.4780850340458</v>
      </c>
      <c r="R76" s="25">
        <f t="shared" si="27"/>
        <v>1165859267.9470115</v>
      </c>
      <c r="S76" s="24">
        <f t="shared" si="28"/>
        <v>4305.622610375408</v>
      </c>
      <c r="T76" s="24">
        <f t="shared" si="29"/>
        <v>9038.831628472904</v>
      </c>
    </row>
    <row r="77" spans="1:20" ht="13.5">
      <c r="A77" s="20">
        <v>73</v>
      </c>
      <c r="B77" s="22">
        <v>252541</v>
      </c>
      <c r="C77" s="23">
        <v>230375410.25095907</v>
      </c>
      <c r="D77" s="24">
        <f t="shared" si="17"/>
        <v>4443.954383712866</v>
      </c>
      <c r="E77" s="24">
        <v>709546876.1671318</v>
      </c>
      <c r="F77" s="24">
        <v>-457754118.4782455</v>
      </c>
      <c r="G77" s="23">
        <f t="shared" si="18"/>
        <v>2323469213.6955266</v>
      </c>
      <c r="H77" s="23">
        <f t="shared" si="19"/>
        <v>-600156928.1499109</v>
      </c>
      <c r="I77" s="23">
        <f t="shared" si="20"/>
        <v>0</v>
      </c>
      <c r="J77" s="23">
        <f t="shared" si="21"/>
        <v>0</v>
      </c>
      <c r="K77" s="23">
        <f t="shared" si="15"/>
        <v>1858414856.724802</v>
      </c>
      <c r="L77" s="23">
        <f t="shared" si="16"/>
        <v>-800468042.4319242</v>
      </c>
      <c r="M77" s="23">
        <f t="shared" si="22"/>
        <v>1057946814.2928778</v>
      </c>
      <c r="N77" s="23">
        <f t="shared" si="23"/>
        <v>4189.208145579838</v>
      </c>
      <c r="O77" s="23">
        <f t="shared" si="24"/>
        <v>1393360499.7540774</v>
      </c>
      <c r="P77" s="23">
        <f t="shared" si="25"/>
        <v>5517.363516237274</v>
      </c>
      <c r="Q77" s="23">
        <f t="shared" si="26"/>
        <v>-2376.473238602488</v>
      </c>
      <c r="R77" s="25">
        <f t="shared" si="27"/>
        <v>793203571.6041665</v>
      </c>
      <c r="S77" s="24">
        <f t="shared" si="28"/>
        <v>3140.890277634786</v>
      </c>
      <c r="T77" s="24">
        <f t="shared" si="29"/>
        <v>7584.844661347652</v>
      </c>
    </row>
    <row r="78" spans="1:20" ht="13.5">
      <c r="A78" s="20">
        <v>74</v>
      </c>
      <c r="B78" s="22">
        <v>234856</v>
      </c>
      <c r="C78" s="23">
        <v>188196890.5511337</v>
      </c>
      <c r="D78" s="24">
        <f t="shared" si="17"/>
        <v>3903.6974441911384</v>
      </c>
      <c r="E78" s="24">
        <v>512437335.1205011</v>
      </c>
      <c r="F78" s="24">
        <v>-156902249.99646875</v>
      </c>
      <c r="G78" s="23">
        <f t="shared" si="18"/>
        <v>1678017918.3259647</v>
      </c>
      <c r="H78" s="23">
        <f t="shared" si="19"/>
        <v>-205712998.69618812</v>
      </c>
      <c r="I78" s="23">
        <f t="shared" si="20"/>
        <v>0</v>
      </c>
      <c r="J78" s="23">
        <f t="shared" si="21"/>
        <v>0</v>
      </c>
      <c r="K78" s="23">
        <f t="shared" si="15"/>
        <v>1342153969.9712365</v>
      </c>
      <c r="L78" s="23">
        <f t="shared" si="16"/>
        <v>-274372707.6129116</v>
      </c>
      <c r="M78" s="23">
        <f t="shared" si="22"/>
        <v>1067781262.3583249</v>
      </c>
      <c r="N78" s="23">
        <f t="shared" si="23"/>
        <v>4546.536015082966</v>
      </c>
      <c r="O78" s="23">
        <f t="shared" si="24"/>
        <v>1006290021.6165082</v>
      </c>
      <c r="P78" s="23">
        <f t="shared" si="25"/>
        <v>4284.710723236827</v>
      </c>
      <c r="Q78" s="23">
        <f t="shared" si="26"/>
        <v>-875.9111910966215</v>
      </c>
      <c r="R78" s="25">
        <f t="shared" si="27"/>
        <v>800577022.9203202</v>
      </c>
      <c r="S78" s="24">
        <f t="shared" si="28"/>
        <v>3408.799532140206</v>
      </c>
      <c r="T78" s="24">
        <f t="shared" si="29"/>
        <v>7312.496976331344</v>
      </c>
    </row>
    <row r="79" spans="1:20" ht="13.5">
      <c r="A79" s="20">
        <v>75</v>
      </c>
      <c r="B79" s="22">
        <v>217668</v>
      </c>
      <c r="C79" s="23">
        <v>428098084.5027764</v>
      </c>
      <c r="D79" s="24">
        <f t="shared" si="17"/>
        <v>9581.071128776988</v>
      </c>
      <c r="E79" s="24">
        <v>1062348131.5823423</v>
      </c>
      <c r="F79" s="24">
        <v>-421835989.6694463</v>
      </c>
      <c r="G79" s="23">
        <f t="shared" si="18"/>
        <v>3478745747.274811</v>
      </c>
      <c r="H79" s="23">
        <f t="shared" si="19"/>
        <v>-553065022.2978258</v>
      </c>
      <c r="I79" s="23">
        <f t="shared" si="20"/>
        <v>0</v>
      </c>
      <c r="J79" s="23">
        <f t="shared" si="21"/>
        <v>0</v>
      </c>
      <c r="K79" s="23">
        <f t="shared" si="15"/>
        <v>2782456828.5202665</v>
      </c>
      <c r="L79" s="23">
        <f t="shared" si="16"/>
        <v>-737658527.2472703</v>
      </c>
      <c r="M79" s="23">
        <f t="shared" si="22"/>
        <v>2044798301.2729962</v>
      </c>
      <c r="N79" s="23">
        <f t="shared" si="23"/>
        <v>9394.115355830882</v>
      </c>
      <c r="O79" s="23">
        <f t="shared" si="24"/>
        <v>2086167909.7657218</v>
      </c>
      <c r="P79" s="23">
        <f t="shared" si="25"/>
        <v>9584.173648702252</v>
      </c>
      <c r="Q79" s="23">
        <f t="shared" si="26"/>
        <v>-2540.8650894841035</v>
      </c>
      <c r="R79" s="25">
        <f t="shared" si="27"/>
        <v>1533102887.467896</v>
      </c>
      <c r="S79" s="24">
        <f t="shared" si="28"/>
        <v>7043.308559218149</v>
      </c>
      <c r="T79" s="24">
        <f t="shared" si="29"/>
        <v>16624.379687995137</v>
      </c>
    </row>
    <row r="80" spans="1:20" ht="13.5">
      <c r="A80" s="20">
        <v>76</v>
      </c>
      <c r="B80" s="22">
        <v>200990</v>
      </c>
      <c r="C80" s="23">
        <v>629534238.2476597</v>
      </c>
      <c r="D80" s="24">
        <f t="shared" si="17"/>
        <v>15258.44481336284</v>
      </c>
      <c r="E80" s="24">
        <v>414356662.6986598</v>
      </c>
      <c r="F80" s="24">
        <v>-246265880.34395483</v>
      </c>
      <c r="G80" s="23">
        <f t="shared" si="18"/>
        <v>1356844743.606743</v>
      </c>
      <c r="H80" s="23">
        <f t="shared" si="19"/>
        <v>-322876776.61252</v>
      </c>
      <c r="I80" s="23">
        <f t="shared" si="20"/>
        <v>0</v>
      </c>
      <c r="J80" s="23">
        <f t="shared" si="21"/>
        <v>0</v>
      </c>
      <c r="K80" s="23">
        <f t="shared" si="15"/>
        <v>1085265264.0820231</v>
      </c>
      <c r="L80" s="23">
        <f t="shared" si="16"/>
        <v>-430641602.55298376</v>
      </c>
      <c r="M80" s="23">
        <f t="shared" si="22"/>
        <v>654623661.5290394</v>
      </c>
      <c r="N80" s="23">
        <f t="shared" si="23"/>
        <v>3256.9961765711696</v>
      </c>
      <c r="O80" s="23">
        <f t="shared" si="24"/>
        <v>813685784.5573031</v>
      </c>
      <c r="P80" s="23">
        <f t="shared" si="25"/>
        <v>4048.38939527988</v>
      </c>
      <c r="Q80" s="23">
        <f t="shared" si="26"/>
        <v>-1606.432044442609</v>
      </c>
      <c r="R80" s="25">
        <f t="shared" si="27"/>
        <v>490809007.9447831</v>
      </c>
      <c r="S80" s="24">
        <f t="shared" si="28"/>
        <v>2441.957350837271</v>
      </c>
      <c r="T80" s="24">
        <f t="shared" si="29"/>
        <v>17700.40216420011</v>
      </c>
    </row>
    <row r="81" spans="1:20" ht="13.5">
      <c r="A81" s="20">
        <v>77</v>
      </c>
      <c r="B81" s="22">
        <v>184928</v>
      </c>
      <c r="C81" s="23">
        <v>110072439.10070437</v>
      </c>
      <c r="D81" s="24">
        <f t="shared" si="17"/>
        <v>2899.6213172746775</v>
      </c>
      <c r="E81" s="24">
        <v>998393471.4603637</v>
      </c>
      <c r="F81" s="24">
        <v>-144194612.54155043</v>
      </c>
      <c r="G81" s="23">
        <f t="shared" si="18"/>
        <v>3269320987.8163857</v>
      </c>
      <c r="H81" s="23">
        <f t="shared" si="19"/>
        <v>-189052140.05806103</v>
      </c>
      <c r="I81" s="23">
        <f t="shared" si="20"/>
        <v>0</v>
      </c>
      <c r="J81" s="23">
        <f t="shared" si="21"/>
        <v>0</v>
      </c>
      <c r="K81" s="23">
        <f t="shared" si="15"/>
        <v>2614949515.7272005</v>
      </c>
      <c r="L81" s="23">
        <f t="shared" si="16"/>
        <v>-252151044.7881423</v>
      </c>
      <c r="M81" s="23">
        <f t="shared" si="22"/>
        <v>2362798470.9390583</v>
      </c>
      <c r="N81" s="23">
        <f t="shared" si="23"/>
        <v>12776.85624101844</v>
      </c>
      <c r="O81" s="23">
        <f t="shared" si="24"/>
        <v>1960578043.6380153</v>
      </c>
      <c r="P81" s="23">
        <f t="shared" si="25"/>
        <v>10601.84527836788</v>
      </c>
      <c r="Q81" s="23">
        <f t="shared" si="26"/>
        <v>-1022.3013283984093</v>
      </c>
      <c r="R81" s="25">
        <f t="shared" si="27"/>
        <v>1771525903.5799541</v>
      </c>
      <c r="S81" s="24">
        <f t="shared" si="28"/>
        <v>9579.54394996947</v>
      </c>
      <c r="T81" s="24">
        <f t="shared" si="29"/>
        <v>12479.165267244147</v>
      </c>
    </row>
    <row r="82" spans="1:20" ht="13.5">
      <c r="A82" s="20">
        <v>78</v>
      </c>
      <c r="B82" s="22">
        <v>169576</v>
      </c>
      <c r="C82" s="23">
        <v>193475909.19056723</v>
      </c>
      <c r="D82" s="24">
        <f t="shared" si="17"/>
        <v>5558.11944938124</v>
      </c>
      <c r="E82" s="24">
        <v>485775860.39770555</v>
      </c>
      <c r="F82" s="24">
        <v>-591688138.3080009</v>
      </c>
      <c r="G82" s="23">
        <f t="shared" si="18"/>
        <v>1590712741.189866</v>
      </c>
      <c r="H82" s="23">
        <f t="shared" si="19"/>
        <v>-775756505.8948687</v>
      </c>
      <c r="I82" s="23">
        <f t="shared" si="20"/>
        <v>0</v>
      </c>
      <c r="J82" s="23">
        <f t="shared" si="21"/>
        <v>0</v>
      </c>
      <c r="K82" s="23">
        <f t="shared" si="15"/>
        <v>1272323374.7120657</v>
      </c>
      <c r="L82" s="23">
        <f t="shared" si="16"/>
        <v>-1034676536.338152</v>
      </c>
      <c r="M82" s="23">
        <f t="shared" si="22"/>
        <v>237646838.37391365</v>
      </c>
      <c r="N82" s="23">
        <f t="shared" si="23"/>
        <v>1401.4178797348306</v>
      </c>
      <c r="O82" s="23">
        <f t="shared" si="24"/>
        <v>953934008.2342652</v>
      </c>
      <c r="P82" s="23">
        <f t="shared" si="25"/>
        <v>5625.406945760397</v>
      </c>
      <c r="Q82" s="23">
        <f t="shared" si="26"/>
        <v>-4574.68336259181</v>
      </c>
      <c r="R82" s="25">
        <f t="shared" si="27"/>
        <v>178177502.33939648</v>
      </c>
      <c r="S82" s="24">
        <f t="shared" si="28"/>
        <v>1050.723583168588</v>
      </c>
      <c r="T82" s="24">
        <f t="shared" si="29"/>
        <v>6608.843032549828</v>
      </c>
    </row>
    <row r="83" spans="1:20" ht="13.5">
      <c r="A83" s="20">
        <v>79</v>
      </c>
      <c r="B83" s="22">
        <v>155204</v>
      </c>
      <c r="C83" s="23">
        <v>151730964.3940325</v>
      </c>
      <c r="D83" s="24">
        <f t="shared" si="17"/>
        <v>4762.5184902488</v>
      </c>
      <c r="E83" s="24">
        <v>357073559.4503934</v>
      </c>
      <c r="F83" s="24">
        <v>-611064968.7070731</v>
      </c>
      <c r="G83" s="23">
        <f t="shared" si="18"/>
        <v>1169266542.1759205</v>
      </c>
      <c r="H83" s="23">
        <f t="shared" si="19"/>
        <v>-801161277.8895999</v>
      </c>
      <c r="I83" s="23">
        <f t="shared" si="20"/>
        <v>0</v>
      </c>
      <c r="J83" s="23">
        <f t="shared" si="21"/>
        <v>0</v>
      </c>
      <c r="K83" s="23">
        <f t="shared" si="15"/>
        <v>935231807.9544485</v>
      </c>
      <c r="L83" s="23">
        <f t="shared" si="16"/>
        <v>-1068560520.9315487</v>
      </c>
      <c r="M83" s="23">
        <f t="shared" si="22"/>
        <v>-133328712.97710025</v>
      </c>
      <c r="N83" s="23">
        <f t="shared" si="23"/>
        <v>-859.054618290123</v>
      </c>
      <c r="O83" s="23">
        <f t="shared" si="24"/>
        <v>701197073.7329763</v>
      </c>
      <c r="P83" s="23">
        <f t="shared" si="25"/>
        <v>4517.905941425326</v>
      </c>
      <c r="Q83" s="23">
        <f t="shared" si="26"/>
        <v>-5161.988594943428</v>
      </c>
      <c r="R83" s="25">
        <f t="shared" si="27"/>
        <v>-99964204.1566236</v>
      </c>
      <c r="S83" s="24">
        <f t="shared" si="28"/>
        <v>-644.0826535181027</v>
      </c>
      <c r="T83" s="24">
        <f t="shared" si="29"/>
        <v>4118.435836730698</v>
      </c>
    </row>
    <row r="84" spans="1:20" ht="13.5">
      <c r="A84" s="20">
        <v>80</v>
      </c>
      <c r="B84" s="22">
        <v>141816</v>
      </c>
      <c r="C84" s="23">
        <v>74921404.82421781</v>
      </c>
      <c r="D84" s="24">
        <f t="shared" si="17"/>
        <v>2573.62962425439</v>
      </c>
      <c r="E84" s="24">
        <v>808012696.0015911</v>
      </c>
      <c r="F84" s="24">
        <v>-364305320.0172054</v>
      </c>
      <c r="G84" s="23">
        <f t="shared" si="18"/>
        <v>2645903585.082664</v>
      </c>
      <c r="H84" s="23">
        <f t="shared" si="19"/>
        <v>-477637126.44911367</v>
      </c>
      <c r="I84" s="23">
        <f t="shared" si="20"/>
        <v>0</v>
      </c>
      <c r="J84" s="23">
        <f t="shared" si="21"/>
        <v>0</v>
      </c>
      <c r="K84" s="23">
        <f t="shared" si="15"/>
        <v>2116312324.2584958</v>
      </c>
      <c r="L84" s="23">
        <f t="shared" si="16"/>
        <v>-637055472.7746638</v>
      </c>
      <c r="M84" s="23">
        <f t="shared" si="22"/>
        <v>1479256851.483832</v>
      </c>
      <c r="N84" s="23">
        <f t="shared" si="23"/>
        <v>10430.81776022333</v>
      </c>
      <c r="O84" s="23">
        <f t="shared" si="24"/>
        <v>1586721063.4343271</v>
      </c>
      <c r="P84" s="23">
        <f t="shared" si="25"/>
        <v>11188.58988713775</v>
      </c>
      <c r="Q84" s="23">
        <f t="shared" si="26"/>
        <v>-3368.0059122321436</v>
      </c>
      <c r="R84" s="25">
        <f t="shared" si="27"/>
        <v>1109083936.9852135</v>
      </c>
      <c r="S84" s="24">
        <f t="shared" si="28"/>
        <v>7820.583974905607</v>
      </c>
      <c r="T84" s="24">
        <f t="shared" si="29"/>
        <v>10394.213599159997</v>
      </c>
    </row>
    <row r="85" spans="1:20" ht="13.5">
      <c r="A85" s="20">
        <v>81</v>
      </c>
      <c r="B85" s="22">
        <v>129097</v>
      </c>
      <c r="C85" s="23">
        <v>178272767.49117917</v>
      </c>
      <c r="D85" s="24">
        <f t="shared" si="17"/>
        <v>6727.198195092332</v>
      </c>
      <c r="E85" s="24">
        <v>291087116.507228</v>
      </c>
      <c r="F85" s="24">
        <v>-404455378.3651241</v>
      </c>
      <c r="G85" s="23">
        <f t="shared" si="18"/>
        <v>953188543.8794308</v>
      </c>
      <c r="H85" s="23">
        <f t="shared" si="19"/>
        <v>-530277473.5490638</v>
      </c>
      <c r="I85" s="23">
        <f t="shared" si="20"/>
        <v>0</v>
      </c>
      <c r="J85" s="23">
        <f t="shared" si="21"/>
        <v>0</v>
      </c>
      <c r="K85" s="23">
        <f t="shared" si="15"/>
        <v>762402936.4210662</v>
      </c>
      <c r="L85" s="23">
        <f t="shared" si="16"/>
        <v>-707265302.2703068</v>
      </c>
      <c r="M85" s="23">
        <f t="shared" si="22"/>
        <v>55137634.15075934</v>
      </c>
      <c r="N85" s="23">
        <f t="shared" si="23"/>
        <v>427.10236605621617</v>
      </c>
      <c r="O85" s="23">
        <f t="shared" si="24"/>
        <v>571617328.9627014</v>
      </c>
      <c r="P85" s="23">
        <f t="shared" si="25"/>
        <v>4427.812644466575</v>
      </c>
      <c r="Q85" s="23">
        <f t="shared" si="26"/>
        <v>-4107.589437005227</v>
      </c>
      <c r="R85" s="25">
        <f t="shared" si="27"/>
        <v>41339855.41363764</v>
      </c>
      <c r="S85" s="24">
        <f t="shared" si="28"/>
        <v>320.22320746134795</v>
      </c>
      <c r="T85" s="24">
        <f t="shared" si="29"/>
        <v>7047.421402553679</v>
      </c>
    </row>
    <row r="86" spans="1:20" ht="13.5">
      <c r="A86" s="20">
        <v>82</v>
      </c>
      <c r="B86" s="22">
        <v>116132</v>
      </c>
      <c r="C86" s="23">
        <v>34341517.92194033</v>
      </c>
      <c r="D86" s="24">
        <f t="shared" si="17"/>
        <v>1440.5652972098103</v>
      </c>
      <c r="E86" s="24">
        <v>438820512.62816024</v>
      </c>
      <c r="F86" s="24">
        <v>-47247966.791686244</v>
      </c>
      <c r="G86" s="23">
        <f t="shared" si="18"/>
        <v>1436953618.8183548</v>
      </c>
      <c r="H86" s="23">
        <f t="shared" si="19"/>
        <v>-61946345.13676153</v>
      </c>
      <c r="I86" s="23">
        <f t="shared" si="20"/>
        <v>0</v>
      </c>
      <c r="J86" s="23">
        <f t="shared" si="21"/>
        <v>0</v>
      </c>
      <c r="K86" s="23">
        <f t="shared" si="15"/>
        <v>1149339934.394518</v>
      </c>
      <c r="L86" s="23">
        <f t="shared" si="16"/>
        <v>-82621839.89159904</v>
      </c>
      <c r="M86" s="23">
        <f t="shared" si="22"/>
        <v>1066718094.5029188</v>
      </c>
      <c r="N86" s="23">
        <f t="shared" si="23"/>
        <v>9185.393298168625</v>
      </c>
      <c r="O86" s="23">
        <f t="shared" si="24"/>
        <v>861726249.970681</v>
      </c>
      <c r="P86" s="23">
        <f t="shared" si="25"/>
        <v>7420.230857736721</v>
      </c>
      <c r="Q86" s="23">
        <f t="shared" si="26"/>
        <v>-533.4132292284773</v>
      </c>
      <c r="R86" s="25">
        <f t="shared" si="27"/>
        <v>799779904.8339194</v>
      </c>
      <c r="S86" s="24">
        <f t="shared" si="28"/>
        <v>6886.8176285082445</v>
      </c>
      <c r="T86" s="24">
        <f t="shared" si="29"/>
        <v>8327.382925718055</v>
      </c>
    </row>
    <row r="87" spans="1:20" ht="13.5">
      <c r="A87" s="20">
        <v>83</v>
      </c>
      <c r="B87" s="22">
        <v>102939</v>
      </c>
      <c r="C87" s="23">
        <v>22173660.717822164</v>
      </c>
      <c r="D87" s="24">
        <f t="shared" si="17"/>
        <v>1049.3559264417286</v>
      </c>
      <c r="E87" s="24">
        <v>223288918.31556636</v>
      </c>
      <c r="F87" s="24">
        <v>-99545864.17011958</v>
      </c>
      <c r="G87" s="23">
        <f t="shared" si="18"/>
        <v>731177805.0071924</v>
      </c>
      <c r="H87" s="23">
        <f t="shared" si="19"/>
        <v>-130513604.6595865</v>
      </c>
      <c r="I87" s="23">
        <f t="shared" si="20"/>
        <v>0</v>
      </c>
      <c r="J87" s="23">
        <f t="shared" si="21"/>
        <v>0</v>
      </c>
      <c r="K87" s="23">
        <f t="shared" si="15"/>
        <v>584828792.9632373</v>
      </c>
      <c r="L87" s="23">
        <f t="shared" si="16"/>
        <v>-174074420.75966108</v>
      </c>
      <c r="M87" s="23">
        <f t="shared" si="22"/>
        <v>410754372.2035762</v>
      </c>
      <c r="N87" s="23">
        <f t="shared" si="23"/>
        <v>3990.2696956797345</v>
      </c>
      <c r="O87" s="23">
        <f t="shared" si="24"/>
        <v>438479780.919282</v>
      </c>
      <c r="P87" s="23">
        <f t="shared" si="25"/>
        <v>4259.607932069303</v>
      </c>
      <c r="Q87" s="23">
        <f t="shared" si="26"/>
        <v>-1267.8732517275912</v>
      </c>
      <c r="R87" s="25">
        <f t="shared" si="27"/>
        <v>307966176.25969553</v>
      </c>
      <c r="S87" s="24">
        <f t="shared" si="28"/>
        <v>2991.734680341712</v>
      </c>
      <c r="T87" s="24">
        <f t="shared" si="29"/>
        <v>4041.0906067834408</v>
      </c>
    </row>
    <row r="88" spans="1:20" ht="13.5">
      <c r="A88" s="20">
        <v>84</v>
      </c>
      <c r="B88" s="22">
        <v>90498</v>
      </c>
      <c r="C88" s="23">
        <v>122150901.08655606</v>
      </c>
      <c r="D88" s="24">
        <f t="shared" si="17"/>
        <v>6575.413366834291</v>
      </c>
      <c r="E88" s="24">
        <v>232566146.11140972</v>
      </c>
      <c r="F88" s="24">
        <v>-149149626.58714902</v>
      </c>
      <c r="G88" s="23">
        <f t="shared" si="18"/>
        <v>761556845.3442048</v>
      </c>
      <c r="H88" s="23">
        <f t="shared" si="19"/>
        <v>-195548610.29940403</v>
      </c>
      <c r="I88" s="23">
        <f t="shared" si="20"/>
        <v>0</v>
      </c>
      <c r="J88" s="23">
        <f t="shared" si="21"/>
        <v>0</v>
      </c>
      <c r="K88" s="23">
        <f t="shared" si="15"/>
        <v>609127311.5588635</v>
      </c>
      <c r="L88" s="23">
        <f t="shared" si="16"/>
        <v>-260815806.57442316</v>
      </c>
      <c r="M88" s="23">
        <f t="shared" si="22"/>
        <v>348311504.9844403</v>
      </c>
      <c r="N88" s="23">
        <f t="shared" si="23"/>
        <v>3848.830968468257</v>
      </c>
      <c r="O88" s="23">
        <f t="shared" si="24"/>
        <v>456697777.77352214</v>
      </c>
      <c r="P88" s="23">
        <f t="shared" si="25"/>
        <v>5046.495809559572</v>
      </c>
      <c r="Q88" s="23">
        <f t="shared" si="26"/>
        <v>-2160.80587747137</v>
      </c>
      <c r="R88" s="25">
        <f t="shared" si="27"/>
        <v>261149167.4741181</v>
      </c>
      <c r="S88" s="24">
        <f t="shared" si="28"/>
        <v>2885.689932088202</v>
      </c>
      <c r="T88" s="24">
        <f t="shared" si="29"/>
        <v>9461.103298922493</v>
      </c>
    </row>
    <row r="89" spans="1:20" ht="13.5">
      <c r="A89" s="20">
        <v>85</v>
      </c>
      <c r="B89" s="22">
        <v>78041</v>
      </c>
      <c r="C89" s="23">
        <v>19876448.22341328</v>
      </c>
      <c r="D89" s="24">
        <f t="shared" si="17"/>
        <v>1240.7415398423466</v>
      </c>
      <c r="E89" s="24">
        <v>301400307.76069367</v>
      </c>
      <c r="F89" s="24">
        <v>-129567874.33583675</v>
      </c>
      <c r="G89" s="23">
        <f t="shared" si="18"/>
        <v>986959931.1932932</v>
      </c>
      <c r="H89" s="23">
        <f t="shared" si="19"/>
        <v>-169875167.2771788</v>
      </c>
      <c r="I89" s="23">
        <f t="shared" si="20"/>
        <v>0</v>
      </c>
      <c r="J89" s="23">
        <f t="shared" si="21"/>
        <v>0</v>
      </c>
      <c r="K89" s="23">
        <f t="shared" si="15"/>
        <v>789414806.2346827</v>
      </c>
      <c r="L89" s="23">
        <f t="shared" si="16"/>
        <v>-226573478.08570683</v>
      </c>
      <c r="M89" s="23">
        <f t="shared" si="22"/>
        <v>562841328.1489758</v>
      </c>
      <c r="N89" s="23">
        <f t="shared" si="23"/>
        <v>7212.123475467713</v>
      </c>
      <c r="O89" s="23">
        <f t="shared" si="24"/>
        <v>591869681.276072</v>
      </c>
      <c r="P89" s="23">
        <f t="shared" si="25"/>
        <v>7584.08632995569</v>
      </c>
      <c r="Q89" s="23">
        <f t="shared" si="26"/>
        <v>-2176.742574764275</v>
      </c>
      <c r="R89" s="25">
        <f t="shared" si="27"/>
        <v>421994513.99889326</v>
      </c>
      <c r="S89" s="24">
        <f t="shared" si="28"/>
        <v>5407.343755191416</v>
      </c>
      <c r="T89" s="24">
        <f t="shared" si="29"/>
        <v>6648.085295033762</v>
      </c>
    </row>
    <row r="90" spans="1:20" ht="13.5">
      <c r="A90" s="20">
        <v>86</v>
      </c>
      <c r="B90" s="22">
        <v>66863</v>
      </c>
      <c r="C90" s="23">
        <v>270254017.7778911</v>
      </c>
      <c r="D90" s="24">
        <f t="shared" si="17"/>
        <v>19690.26981015031</v>
      </c>
      <c r="E90" s="24">
        <v>105517611.21563025</v>
      </c>
      <c r="F90" s="24">
        <v>-87040672.87778708</v>
      </c>
      <c r="G90" s="23">
        <f t="shared" si="18"/>
        <v>345526038.3733439</v>
      </c>
      <c r="H90" s="23">
        <f t="shared" si="19"/>
        <v>-114118171.19656685</v>
      </c>
      <c r="I90" s="23">
        <f t="shared" si="20"/>
        <v>0</v>
      </c>
      <c r="J90" s="23">
        <f t="shared" si="21"/>
        <v>0</v>
      </c>
      <c r="K90" s="23">
        <f t="shared" si="15"/>
        <v>276367218.1724172</v>
      </c>
      <c r="L90" s="23">
        <f t="shared" si="16"/>
        <v>-152206772.62732458</v>
      </c>
      <c r="M90" s="23">
        <f t="shared" si="22"/>
        <v>124160445.54509264</v>
      </c>
      <c r="N90" s="23">
        <f t="shared" si="23"/>
        <v>1856.9380007641391</v>
      </c>
      <c r="O90" s="23">
        <f t="shared" si="24"/>
        <v>207208397.9714906</v>
      </c>
      <c r="P90" s="23">
        <f t="shared" si="25"/>
        <v>3098.999416291381</v>
      </c>
      <c r="Q90" s="23">
        <f t="shared" si="26"/>
        <v>-1706.746200388359</v>
      </c>
      <c r="R90" s="25">
        <f t="shared" si="27"/>
        <v>93090226.77492374</v>
      </c>
      <c r="S90" s="24">
        <f t="shared" si="28"/>
        <v>1392.2532159030218</v>
      </c>
      <c r="T90" s="24">
        <f t="shared" si="29"/>
        <v>21082.52302605333</v>
      </c>
    </row>
    <row r="91" spans="1:20" ht="13.5">
      <c r="A91" s="20">
        <v>87</v>
      </c>
      <c r="B91" s="22">
        <v>58393</v>
      </c>
      <c r="C91" s="23">
        <v>0</v>
      </c>
      <c r="D91" s="24">
        <f t="shared" si="17"/>
        <v>0</v>
      </c>
      <c r="E91" s="24">
        <v>93718299.15512423</v>
      </c>
      <c r="F91" s="24">
        <v>-21217375.360838424</v>
      </c>
      <c r="G91" s="23">
        <f t="shared" si="18"/>
        <v>306888227.06556153</v>
      </c>
      <c r="H91" s="23">
        <f t="shared" si="19"/>
        <v>-27817892.414155442</v>
      </c>
      <c r="I91" s="23">
        <f t="shared" si="20"/>
        <v>0</v>
      </c>
      <c r="J91" s="23">
        <f t="shared" si="21"/>
        <v>0</v>
      </c>
      <c r="K91" s="23">
        <f t="shared" si="15"/>
        <v>245462964.2479571</v>
      </c>
      <c r="L91" s="23">
        <f t="shared" si="16"/>
        <v>-37102519.09277103</v>
      </c>
      <c r="M91" s="23">
        <f t="shared" si="22"/>
        <v>208360445.1551861</v>
      </c>
      <c r="N91" s="23">
        <f t="shared" si="23"/>
        <v>3568.2435421229616</v>
      </c>
      <c r="O91" s="23">
        <f t="shared" si="24"/>
        <v>184037701.43035266</v>
      </c>
      <c r="P91" s="23">
        <f t="shared" si="25"/>
        <v>3151.7082771967985</v>
      </c>
      <c r="Q91" s="23">
        <f t="shared" si="26"/>
        <v>-476.3908758610697</v>
      </c>
      <c r="R91" s="25">
        <f t="shared" si="27"/>
        <v>156219809.0161972</v>
      </c>
      <c r="S91" s="24">
        <f t="shared" si="28"/>
        <v>2675.317401335729</v>
      </c>
      <c r="T91" s="24">
        <f t="shared" si="29"/>
        <v>2675.317401335729</v>
      </c>
    </row>
    <row r="92" spans="1:20" ht="13.5">
      <c r="A92" s="20">
        <v>88</v>
      </c>
      <c r="B92" s="22">
        <v>51880</v>
      </c>
      <c r="C92" s="23">
        <v>81781542.6923682</v>
      </c>
      <c r="D92" s="24">
        <f t="shared" si="17"/>
        <v>7679.2834441424075</v>
      </c>
      <c r="E92" s="24">
        <v>145533544.62033167</v>
      </c>
      <c r="F92" s="24">
        <v>-71428514.84919173</v>
      </c>
      <c r="G92" s="23">
        <f t="shared" si="18"/>
        <v>476561481.47945094</v>
      </c>
      <c r="H92" s="23">
        <f t="shared" si="19"/>
        <v>-93649224.1658302</v>
      </c>
      <c r="I92" s="23">
        <f t="shared" si="20"/>
        <v>0</v>
      </c>
      <c r="J92" s="23">
        <f t="shared" si="21"/>
        <v>0</v>
      </c>
      <c r="K92" s="23">
        <f t="shared" si="15"/>
        <v>381175240.93015635</v>
      </c>
      <c r="L92" s="23">
        <f t="shared" si="16"/>
        <v>-124906016.4553591</v>
      </c>
      <c r="M92" s="23">
        <f t="shared" si="22"/>
        <v>256269224.47479725</v>
      </c>
      <c r="N92" s="23">
        <f t="shared" si="23"/>
        <v>4939.653517247441</v>
      </c>
      <c r="O92" s="23">
        <f t="shared" si="24"/>
        <v>285789000.3808617</v>
      </c>
      <c r="P92" s="23">
        <f t="shared" si="25"/>
        <v>5508.654594850842</v>
      </c>
      <c r="Q92" s="23">
        <f t="shared" si="26"/>
        <v>-1805.1122622557864</v>
      </c>
      <c r="R92" s="25">
        <f t="shared" si="27"/>
        <v>192139776.2150315</v>
      </c>
      <c r="S92" s="24">
        <f t="shared" si="28"/>
        <v>3703.542332595056</v>
      </c>
      <c r="T92" s="24">
        <f t="shared" si="29"/>
        <v>11382.825776737463</v>
      </c>
    </row>
    <row r="93" spans="1:20" ht="13.5">
      <c r="A93" s="20">
        <v>89</v>
      </c>
      <c r="B93" s="22">
        <v>46226</v>
      </c>
      <c r="C93" s="23">
        <v>18206585.49452538</v>
      </c>
      <c r="D93" s="24">
        <f t="shared" si="17"/>
        <v>1918.7021245330911</v>
      </c>
      <c r="E93" s="24">
        <v>67870986.72518323</v>
      </c>
      <c r="F93" s="24">
        <v>-16079502.190746536</v>
      </c>
      <c r="G93" s="23">
        <f t="shared" si="18"/>
        <v>222249090.8718427</v>
      </c>
      <c r="H93" s="23">
        <f t="shared" si="19"/>
        <v>-21081677.370941725</v>
      </c>
      <c r="I93" s="23">
        <f t="shared" si="20"/>
        <v>0</v>
      </c>
      <c r="J93" s="23">
        <f t="shared" si="21"/>
        <v>0</v>
      </c>
      <c r="K93" s="23">
        <f t="shared" si="15"/>
        <v>177764788.074329</v>
      </c>
      <c r="L93" s="23">
        <f t="shared" si="16"/>
        <v>-28117994.18582055</v>
      </c>
      <c r="M93" s="23">
        <f t="shared" si="22"/>
        <v>149646793.88850844</v>
      </c>
      <c r="N93" s="23">
        <f t="shared" si="23"/>
        <v>3237.286243423797</v>
      </c>
      <c r="O93" s="23">
        <f t="shared" si="24"/>
        <v>133280485.27681525</v>
      </c>
      <c r="P93" s="23">
        <f t="shared" si="25"/>
        <v>2883.2363881109172</v>
      </c>
      <c r="Q93" s="23">
        <f t="shared" si="26"/>
        <v>-456.05670771733924</v>
      </c>
      <c r="R93" s="25">
        <f t="shared" si="27"/>
        <v>112198807.90587352</v>
      </c>
      <c r="S93" s="24">
        <f t="shared" si="28"/>
        <v>2427.1796803935777</v>
      </c>
      <c r="T93" s="24">
        <f t="shared" si="29"/>
        <v>4345.881804926668</v>
      </c>
    </row>
    <row r="94" spans="1:20" ht="13.5">
      <c r="A94" s="26" t="s">
        <v>7</v>
      </c>
      <c r="B94" s="22">
        <v>204754</v>
      </c>
      <c r="C94" s="23">
        <v>73258661.46276487</v>
      </c>
      <c r="D94" s="24">
        <f t="shared" si="17"/>
        <v>1742.9781830975123</v>
      </c>
      <c r="E94" s="24">
        <v>895689568.8682293</v>
      </c>
      <c r="F94" s="24">
        <v>-161137407.81522825</v>
      </c>
      <c r="G94" s="23">
        <f t="shared" si="18"/>
        <v>2933008668.2015786</v>
      </c>
      <c r="H94" s="23">
        <f t="shared" si="19"/>
        <v>-211265672.5097774</v>
      </c>
      <c r="I94" s="23">
        <f t="shared" si="20"/>
        <v>0</v>
      </c>
      <c r="J94" s="23">
        <f t="shared" si="21"/>
        <v>0</v>
      </c>
      <c r="K94" s="23">
        <f t="shared" si="15"/>
        <v>2345951842.9421806</v>
      </c>
      <c r="L94" s="23">
        <f t="shared" si="16"/>
        <v>-281778667.17007023</v>
      </c>
      <c r="M94" s="23">
        <f t="shared" si="22"/>
        <v>2064173175.7721105</v>
      </c>
      <c r="N94" s="23">
        <f t="shared" si="23"/>
        <v>10081.234924700424</v>
      </c>
      <c r="O94" s="23">
        <f t="shared" si="24"/>
        <v>1758895017.682782</v>
      </c>
      <c r="P94" s="23">
        <f t="shared" si="25"/>
        <v>8590.2840368578</v>
      </c>
      <c r="Q94" s="23">
        <f t="shared" si="26"/>
        <v>-1031.8024190481133</v>
      </c>
      <c r="R94" s="25">
        <f t="shared" si="27"/>
        <v>1547629345.1730046</v>
      </c>
      <c r="S94" s="24">
        <f t="shared" si="28"/>
        <v>7558.481617809687</v>
      </c>
      <c r="T94" s="24">
        <f t="shared" si="29"/>
        <v>9301.4598009072</v>
      </c>
    </row>
    <row r="95" spans="2:18" ht="13.5">
      <c r="B95" s="22"/>
      <c r="C95" s="27"/>
      <c r="D95" s="27"/>
      <c r="G95" s="32" t="s">
        <v>39</v>
      </c>
      <c r="H95" s="32" t="s">
        <v>44</v>
      </c>
      <c r="O95" s="27"/>
      <c r="P95" s="27"/>
      <c r="Q95" s="27"/>
      <c r="R95" s="27"/>
    </row>
    <row r="96" spans="1:20" ht="13.5">
      <c r="A96" s="20" t="s">
        <v>6</v>
      </c>
      <c r="B96" s="22">
        <f>SUM(B4:B94)</f>
        <v>103001867</v>
      </c>
      <c r="C96" s="24">
        <f>SUM(C4:C94)</f>
        <v>39560160478.10605</v>
      </c>
      <c r="D96" s="24">
        <v>192718502000</v>
      </c>
      <c r="E96" s="27">
        <f>SUM(E4:E94)</f>
        <v>59944601838.38568</v>
      </c>
      <c r="F96" s="27">
        <f>SUM(F4:F94)</f>
        <v>-89784200262.05331</v>
      </c>
      <c r="G96" s="24">
        <f>SUM(G4:G94)</f>
        <v>196293496000.00003</v>
      </c>
      <c r="H96" s="24">
        <f>SUM(H4:H94)</f>
        <v>-117715183000.00002</v>
      </c>
      <c r="I96" s="24">
        <f>SUM(I4:I94)</f>
        <v>0</v>
      </c>
      <c r="J96" s="24"/>
      <c r="K96" s="24">
        <f>SUM(K4:K94)</f>
        <v>157004339499.99994</v>
      </c>
      <c r="L96" s="24">
        <f>SUM(L4:L94)</f>
        <v>-157004339500.00006</v>
      </c>
      <c r="M96" s="24">
        <f>K96+L96</f>
        <v>0</v>
      </c>
      <c r="N96" s="24"/>
      <c r="O96" s="24">
        <f>SUM(O4:O94)</f>
        <v>117715182999.99998</v>
      </c>
      <c r="P96" s="24"/>
      <c r="Q96" s="24"/>
      <c r="R96" s="24">
        <f>SUM(R4:R94)</f>
        <v>-3.075599670410156E-05</v>
      </c>
      <c r="S96" s="24">
        <f>O96+H96</f>
        <v>0</v>
      </c>
      <c r="T96" s="24"/>
    </row>
    <row r="97" spans="2:19" ht="13.5">
      <c r="B97" s="22"/>
      <c r="C97" s="22"/>
      <c r="D97" s="22"/>
      <c r="E97" s="27" t="s">
        <v>28</v>
      </c>
      <c r="F97" s="27" t="s">
        <v>28</v>
      </c>
      <c r="G97" s="25">
        <f>G96/(G96+H96)</f>
        <v>2.4980619779913065</v>
      </c>
      <c r="H97" s="25">
        <f>H96/(G96+H96)</f>
        <v>-1.4980619779913065</v>
      </c>
      <c r="I97" s="27">
        <f>G96+H96</f>
        <v>78578313000.00002</v>
      </c>
      <c r="S97" s="24"/>
    </row>
    <row r="98" spans="2:18" ht="13.5">
      <c r="B98" s="27"/>
      <c r="C98" s="28"/>
      <c r="E98" s="24">
        <f>E100-E101</f>
        <v>196293496000</v>
      </c>
      <c r="F98" s="24">
        <f>F100</f>
        <v>-117715183000</v>
      </c>
      <c r="G98" s="24">
        <f>G97*I96</f>
        <v>0</v>
      </c>
      <c r="H98" s="24">
        <f>H97*I96</f>
        <v>0</v>
      </c>
      <c r="I98" s="24"/>
      <c r="K98" s="27"/>
      <c r="L98" s="27"/>
      <c r="P98" s="27"/>
      <c r="Q98" s="27"/>
      <c r="R98" s="27"/>
    </row>
    <row r="99" spans="2:15" ht="13.5">
      <c r="B99" s="27"/>
      <c r="C99" s="28"/>
      <c r="E99" s="27"/>
      <c r="F99" s="27"/>
      <c r="G99" s="27"/>
      <c r="H99" s="27"/>
      <c r="I99" s="27"/>
      <c r="J99" s="27"/>
      <c r="K99" s="27"/>
      <c r="L99" s="27"/>
      <c r="M99" s="27"/>
      <c r="O99" s="29"/>
    </row>
    <row r="100" spans="3:14" ht="13.5">
      <c r="C100" s="28"/>
      <c r="E100" s="24">
        <v>389913358000</v>
      </c>
      <c r="F100" s="24">
        <v>-117715183000</v>
      </c>
      <c r="G100" s="27"/>
      <c r="H100" s="16" t="s">
        <v>5</v>
      </c>
      <c r="I100" s="16" t="s">
        <v>4</v>
      </c>
      <c r="J100" s="16" t="s">
        <v>3</v>
      </c>
      <c r="N100" s="27"/>
    </row>
    <row r="101" spans="4:10" ht="13.5">
      <c r="D101" s="26" t="s">
        <v>29</v>
      </c>
      <c r="E101" s="24">
        <v>193619862000</v>
      </c>
      <c r="G101" s="30" t="s">
        <v>2</v>
      </c>
      <c r="H101" s="16"/>
      <c r="I101" s="16"/>
      <c r="J101" s="17">
        <f>H105/(G96+H96)</f>
        <v>0</v>
      </c>
    </row>
    <row r="102" spans="7:10" ht="13.5">
      <c r="G102" s="26" t="s">
        <v>1</v>
      </c>
      <c r="H102" s="18">
        <f>1+(H105-G96-H96)/(2*G96)</f>
        <v>0.7998448379563223</v>
      </c>
      <c r="I102" s="17">
        <f>1+(H105-G96-H96)/(2*H96)</f>
        <v>1.333764562044643</v>
      </c>
      <c r="J102" s="16"/>
    </row>
    <row r="103" spans="6:11" ht="13.5">
      <c r="F103" s="29"/>
      <c r="G103" s="26" t="s">
        <v>0</v>
      </c>
      <c r="H103" s="17">
        <f>(H105-H96)/G96</f>
        <v>0.5996896759126445</v>
      </c>
      <c r="I103" s="17">
        <f>(H105-G96)/H96</f>
        <v>1.667529124089286</v>
      </c>
      <c r="J103" s="16"/>
      <c r="K103" s="16"/>
    </row>
    <row r="104" ht="13.5">
      <c r="F104" s="29"/>
    </row>
    <row r="105" spans="7:9" ht="13.5">
      <c r="G105" s="26" t="s">
        <v>43</v>
      </c>
      <c r="H105" s="31">
        <v>0</v>
      </c>
      <c r="I105" s="31"/>
    </row>
    <row r="107" spans="7:19" ht="13.5">
      <c r="G107" s="27"/>
      <c r="H107" s="31"/>
      <c r="S107" s="24"/>
    </row>
    <row r="108" ht="13.5">
      <c r="S108" s="25"/>
    </row>
  </sheetData>
  <sheetProtection/>
  <mergeCells count="4">
    <mergeCell ref="C1:T1"/>
    <mergeCell ref="I2:J2"/>
    <mergeCell ref="K2:N2"/>
    <mergeCell ref="O2:S2"/>
  </mergeCells>
  <printOptions/>
  <pageMargins left="0.75" right="0.75" top="1" bottom="1" header="0.5" footer="0.5"/>
  <pageSetup horizontalDpi="600" verticalDpi="600" orientation="portrait" r:id="rId1"/>
  <ignoredErrors>
    <ignoredError sqref="O4:O9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pane xSplit="1" ySplit="3" topLeftCell="B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1" sqref="B11"/>
    </sheetView>
  </sheetViews>
  <sheetFormatPr defaultColWidth="9.140625" defaultRowHeight="12.75"/>
  <cols>
    <col min="1" max="1" width="6.7109375" style="6" bestFit="1" customWidth="1"/>
    <col min="2" max="3" width="16.00390625" style="6" bestFit="1" customWidth="1"/>
    <col min="4" max="4" width="14.8515625" style="6" bestFit="1" customWidth="1"/>
    <col min="5" max="5" width="20.7109375" style="6" bestFit="1" customWidth="1"/>
    <col min="6" max="6" width="15.57421875" style="6" bestFit="1" customWidth="1"/>
    <col min="7" max="8" width="14.8515625" style="6" bestFit="1" customWidth="1"/>
    <col min="9" max="9" width="23.140625" style="6" bestFit="1" customWidth="1"/>
    <col min="10" max="10" width="16.7109375" style="6" customWidth="1"/>
    <col min="11" max="11" width="15.140625" style="6" customWidth="1"/>
    <col min="12" max="12" width="14.8515625" style="6" bestFit="1" customWidth="1"/>
    <col min="13" max="13" width="15.8515625" style="6" customWidth="1"/>
    <col min="14" max="14" width="14.8515625" style="6" customWidth="1"/>
    <col min="15" max="16384" width="9.140625" style="6" customWidth="1"/>
  </cols>
  <sheetData>
    <row r="1" spans="1:6" s="3" customFormat="1" ht="15.75">
      <c r="A1" s="2"/>
      <c r="B1" s="14"/>
      <c r="C1" s="15"/>
      <c r="F1" s="3">
        <f>AVERAGE('[1]LCD_Smooth'!$D$34:$D$54)</f>
        <v>74940.94822395263</v>
      </c>
    </row>
    <row r="2" spans="1:14" s="3" customFormat="1" ht="15.75">
      <c r="A2" s="2"/>
      <c r="B2" s="14"/>
      <c r="C2" s="33" t="s">
        <v>30</v>
      </c>
      <c r="D2" s="33"/>
      <c r="E2" s="33"/>
      <c r="F2" s="33" t="s">
        <v>31</v>
      </c>
      <c r="G2" s="33"/>
      <c r="H2" s="33"/>
      <c r="I2" s="33" t="s">
        <v>32</v>
      </c>
      <c r="J2" s="33"/>
      <c r="K2" s="33"/>
      <c r="L2" s="33" t="s">
        <v>33</v>
      </c>
      <c r="M2" s="33"/>
      <c r="N2" s="33"/>
    </row>
    <row r="3" spans="1:14" s="3" customFormat="1" ht="47.25">
      <c r="A3" s="3" t="s">
        <v>19</v>
      </c>
      <c r="B3" s="4" t="s">
        <v>18</v>
      </c>
      <c r="C3" s="5" t="s">
        <v>15</v>
      </c>
      <c r="D3" s="5" t="s">
        <v>14</v>
      </c>
      <c r="E3" s="5" t="s">
        <v>13</v>
      </c>
      <c r="F3" s="5" t="s">
        <v>15</v>
      </c>
      <c r="G3" s="5" t="s">
        <v>14</v>
      </c>
      <c r="H3" s="5" t="s">
        <v>13</v>
      </c>
      <c r="I3" s="5" t="s">
        <v>15</v>
      </c>
      <c r="J3" s="5" t="s">
        <v>14</v>
      </c>
      <c r="K3" s="5" t="s">
        <v>13</v>
      </c>
      <c r="L3" s="5" t="s">
        <v>15</v>
      </c>
      <c r="M3" s="5" t="s">
        <v>14</v>
      </c>
      <c r="N3" s="5" t="s">
        <v>13</v>
      </c>
    </row>
    <row r="4" spans="3:14" ht="27">
      <c r="C4" s="13" t="s">
        <v>8</v>
      </c>
      <c r="D4" s="13" t="s">
        <v>8</v>
      </c>
      <c r="E4" s="13" t="s">
        <v>8</v>
      </c>
      <c r="F4" s="13" t="s">
        <v>8</v>
      </c>
      <c r="G4" s="13" t="s">
        <v>8</v>
      </c>
      <c r="H4" s="13" t="s">
        <v>8</v>
      </c>
      <c r="I4" s="13" t="s">
        <v>8</v>
      </c>
      <c r="J4" s="13" t="s">
        <v>8</v>
      </c>
      <c r="K4" s="13" t="s">
        <v>8</v>
      </c>
      <c r="L4" s="13" t="s">
        <v>8</v>
      </c>
      <c r="M4" s="13" t="s">
        <v>8</v>
      </c>
      <c r="N4" s="13" t="s">
        <v>8</v>
      </c>
    </row>
    <row r="5" spans="1:14" ht="13.5">
      <c r="A5" s="6">
        <v>0</v>
      </c>
      <c r="B5" s="7">
        <v>2027944</v>
      </c>
      <c r="C5" s="8">
        <f>'TF_Approach 1'!F4</f>
        <v>0</v>
      </c>
      <c r="D5" s="8">
        <f>'TF_Approach 1'!J4</f>
        <v>0</v>
      </c>
      <c r="E5" s="1">
        <f>'TF_Approach 1'!M4</f>
        <v>0</v>
      </c>
      <c r="F5" s="9">
        <f>C5/$F$1</f>
        <v>0</v>
      </c>
      <c r="G5" s="9">
        <f>D5/$F$1</f>
        <v>0</v>
      </c>
      <c r="H5" s="9">
        <f>E5/$F$1</f>
        <v>0</v>
      </c>
      <c r="I5" s="8">
        <f>'TF_Approach 2'!J4+'TF_Approach 2'!D4</f>
        <v>0</v>
      </c>
      <c r="J5" s="8">
        <f>'TF_Approach 2'!N4+'TF_Approach 2'!D4</f>
        <v>0</v>
      </c>
      <c r="K5" s="1">
        <f>'TF_Approach 2'!S4+'TF_Approach 2'!D4</f>
        <v>0</v>
      </c>
      <c r="L5" s="9">
        <f>I5/$F$1</f>
        <v>0</v>
      </c>
      <c r="M5" s="9">
        <f>J5/$F$1</f>
        <v>0</v>
      </c>
      <c r="N5" s="9">
        <f>K5/$F$1</f>
        <v>0</v>
      </c>
    </row>
    <row r="6" spans="1:14" ht="13.5">
      <c r="A6" s="6">
        <v>1</v>
      </c>
      <c r="B6" s="7">
        <v>2082939</v>
      </c>
      <c r="C6" s="8">
        <f>'TF_Approach 1'!F5</f>
        <v>0</v>
      </c>
      <c r="D6" s="8">
        <f>'TF_Approach 1'!J5</f>
        <v>0</v>
      </c>
      <c r="E6" s="1">
        <f>'TF_Approach 1'!M5</f>
        <v>0</v>
      </c>
      <c r="F6" s="9">
        <f aca="true" t="shared" si="0" ref="F6:F69">C6/$F$1</f>
        <v>0</v>
      </c>
      <c r="G6" s="9">
        <f aca="true" t="shared" si="1" ref="G6:G69">D6/$F$1</f>
        <v>0</v>
      </c>
      <c r="H6" s="9">
        <f aca="true" t="shared" si="2" ref="H6:H69">E6/$F$1</f>
        <v>0</v>
      </c>
      <c r="I6" s="8">
        <f>'TF_Approach 2'!J5+'TF_Approach 2'!D5</f>
        <v>0</v>
      </c>
      <c r="J6" s="8">
        <f>'TF_Approach 2'!N5+'TF_Approach 2'!D5</f>
        <v>0</v>
      </c>
      <c r="K6" s="1">
        <f>'TF_Approach 2'!S5+'TF_Approach 2'!D5</f>
        <v>0</v>
      </c>
      <c r="L6" s="9">
        <f aca="true" t="shared" si="3" ref="L6:L69">I6/$F$1</f>
        <v>0</v>
      </c>
      <c r="M6" s="9">
        <f aca="true" t="shared" si="4" ref="M6:M69">J6/$F$1</f>
        <v>0</v>
      </c>
      <c r="N6" s="9">
        <f aca="true" t="shared" si="5" ref="N6:N69">K6/$F$1</f>
        <v>0</v>
      </c>
    </row>
    <row r="7" spans="1:14" ht="13.5">
      <c r="A7" s="6">
        <v>2</v>
      </c>
      <c r="B7" s="7">
        <v>2158807</v>
      </c>
      <c r="C7" s="8">
        <f>'TF_Approach 1'!F6</f>
        <v>0</v>
      </c>
      <c r="D7" s="8">
        <f>'TF_Approach 1'!J6</f>
        <v>0</v>
      </c>
      <c r="E7" s="1">
        <f>'TF_Approach 1'!M6</f>
        <v>0</v>
      </c>
      <c r="F7" s="9">
        <f t="shared" si="0"/>
        <v>0</v>
      </c>
      <c r="G7" s="9">
        <f t="shared" si="1"/>
        <v>0</v>
      </c>
      <c r="H7" s="9">
        <f t="shared" si="2"/>
        <v>0</v>
      </c>
      <c r="I7" s="8">
        <f>'TF_Approach 2'!J6+'TF_Approach 2'!D6</f>
        <v>0</v>
      </c>
      <c r="J7" s="8">
        <f>'TF_Approach 2'!N6+'TF_Approach 2'!D6</f>
        <v>0</v>
      </c>
      <c r="K7" s="1">
        <f>'TF_Approach 2'!S6+'TF_Approach 2'!D6</f>
        <v>0</v>
      </c>
      <c r="L7" s="9">
        <f t="shared" si="3"/>
        <v>0</v>
      </c>
      <c r="M7" s="9">
        <f t="shared" si="4"/>
        <v>0</v>
      </c>
      <c r="N7" s="9">
        <f t="shared" si="5"/>
        <v>0</v>
      </c>
    </row>
    <row r="8" spans="1:14" ht="13.5">
      <c r="A8" s="6">
        <v>3</v>
      </c>
      <c r="B8" s="7">
        <v>2252937</v>
      </c>
      <c r="C8" s="8">
        <f>'TF_Approach 1'!F7</f>
        <v>0</v>
      </c>
      <c r="D8" s="8">
        <f>'TF_Approach 1'!J7</f>
        <v>0</v>
      </c>
      <c r="E8" s="1">
        <f>'TF_Approach 1'!M7</f>
        <v>0</v>
      </c>
      <c r="F8" s="9">
        <f t="shared" si="0"/>
        <v>0</v>
      </c>
      <c r="G8" s="9">
        <f t="shared" si="1"/>
        <v>0</v>
      </c>
      <c r="H8" s="9">
        <f t="shared" si="2"/>
        <v>0</v>
      </c>
      <c r="I8" s="8">
        <f>'TF_Approach 2'!J7+'TF_Approach 2'!D7</f>
        <v>0</v>
      </c>
      <c r="J8" s="8">
        <f>'TF_Approach 2'!N7+'TF_Approach 2'!D7</f>
        <v>0</v>
      </c>
      <c r="K8" s="1">
        <f>'TF_Approach 2'!S7+'TF_Approach 2'!D7</f>
        <v>0</v>
      </c>
      <c r="L8" s="9">
        <f t="shared" si="3"/>
        <v>0</v>
      </c>
      <c r="M8" s="9">
        <f t="shared" si="4"/>
        <v>0</v>
      </c>
      <c r="N8" s="9">
        <f t="shared" si="5"/>
        <v>0</v>
      </c>
    </row>
    <row r="9" spans="1:14" ht="13.5">
      <c r="A9" s="6">
        <v>4</v>
      </c>
      <c r="B9" s="7">
        <v>2285729</v>
      </c>
      <c r="C9" s="8">
        <f>'TF_Approach 1'!F8</f>
        <v>0</v>
      </c>
      <c r="D9" s="8">
        <f>'TF_Approach 1'!J8</f>
        <v>0</v>
      </c>
      <c r="E9" s="1">
        <f>'TF_Approach 1'!M8</f>
        <v>0</v>
      </c>
      <c r="F9" s="9">
        <f t="shared" si="0"/>
        <v>0</v>
      </c>
      <c r="G9" s="9">
        <f t="shared" si="1"/>
        <v>0</v>
      </c>
      <c r="H9" s="9">
        <f t="shared" si="2"/>
        <v>0</v>
      </c>
      <c r="I9" s="8">
        <f>'TF_Approach 2'!J8+'TF_Approach 2'!D8</f>
        <v>0</v>
      </c>
      <c r="J9" s="8">
        <f>'TF_Approach 2'!N8+'TF_Approach 2'!D8</f>
        <v>0</v>
      </c>
      <c r="K9" s="1">
        <f>'TF_Approach 2'!S8+'TF_Approach 2'!D8</f>
        <v>0</v>
      </c>
      <c r="L9" s="9">
        <f t="shared" si="3"/>
        <v>0</v>
      </c>
      <c r="M9" s="9">
        <f t="shared" si="4"/>
        <v>0</v>
      </c>
      <c r="N9" s="9">
        <f t="shared" si="5"/>
        <v>0</v>
      </c>
    </row>
    <row r="10" spans="1:14" ht="13.5">
      <c r="A10" s="6">
        <v>5</v>
      </c>
      <c r="B10" s="7">
        <v>2241854</v>
      </c>
      <c r="C10" s="8">
        <f>'TF_Approach 1'!F9</f>
        <v>0</v>
      </c>
      <c r="D10" s="8">
        <f>'TF_Approach 1'!J9</f>
        <v>0</v>
      </c>
      <c r="E10" s="1">
        <f>'TF_Approach 1'!M9</f>
        <v>0</v>
      </c>
      <c r="F10" s="9">
        <f t="shared" si="0"/>
        <v>0</v>
      </c>
      <c r="G10" s="9">
        <f t="shared" si="1"/>
        <v>0</v>
      </c>
      <c r="H10" s="9">
        <f t="shared" si="2"/>
        <v>0</v>
      </c>
      <c r="I10" s="8">
        <f>'TF_Approach 2'!J9+'TF_Approach 2'!D9</f>
        <v>0</v>
      </c>
      <c r="J10" s="8">
        <f>'TF_Approach 2'!N9+'TF_Approach 2'!D9</f>
        <v>0</v>
      </c>
      <c r="K10" s="1">
        <f>'TF_Approach 2'!S9+'TF_Approach 2'!D9</f>
        <v>0</v>
      </c>
      <c r="L10" s="9">
        <f t="shared" si="3"/>
        <v>0</v>
      </c>
      <c r="M10" s="9">
        <f t="shared" si="4"/>
        <v>0</v>
      </c>
      <c r="N10" s="9">
        <f t="shared" si="5"/>
        <v>0</v>
      </c>
    </row>
    <row r="11" spans="1:14" ht="13.5">
      <c r="A11" s="6">
        <v>6</v>
      </c>
      <c r="B11" s="7">
        <v>2214171</v>
      </c>
      <c r="C11" s="8">
        <f>'TF_Approach 1'!F10</f>
        <v>0</v>
      </c>
      <c r="D11" s="8">
        <f>'TF_Approach 1'!J10</f>
        <v>0</v>
      </c>
      <c r="E11" s="1">
        <f>'TF_Approach 1'!M10</f>
        <v>0</v>
      </c>
      <c r="F11" s="9">
        <f t="shared" si="0"/>
        <v>0</v>
      </c>
      <c r="G11" s="9">
        <f t="shared" si="1"/>
        <v>0</v>
      </c>
      <c r="H11" s="9">
        <f t="shared" si="2"/>
        <v>0</v>
      </c>
      <c r="I11" s="8">
        <f>'TF_Approach 2'!J10+'TF_Approach 2'!D10</f>
        <v>0</v>
      </c>
      <c r="J11" s="8">
        <f>'TF_Approach 2'!N10+'TF_Approach 2'!D10</f>
        <v>0</v>
      </c>
      <c r="K11" s="1">
        <f>'TF_Approach 2'!S10+'TF_Approach 2'!D10</f>
        <v>0</v>
      </c>
      <c r="L11" s="9">
        <f t="shared" si="3"/>
        <v>0</v>
      </c>
      <c r="M11" s="9">
        <f t="shared" si="4"/>
        <v>0</v>
      </c>
      <c r="N11" s="9">
        <f t="shared" si="5"/>
        <v>0</v>
      </c>
    </row>
    <row r="12" spans="1:14" ht="13.5">
      <c r="A12" s="6">
        <v>7</v>
      </c>
      <c r="B12" s="7">
        <v>2214585</v>
      </c>
      <c r="C12" s="8">
        <f>'TF_Approach 1'!F11</f>
        <v>0</v>
      </c>
      <c r="D12" s="8">
        <f>'TF_Approach 1'!J11</f>
        <v>0</v>
      </c>
      <c r="E12" s="1">
        <f>'TF_Approach 1'!M11</f>
        <v>0</v>
      </c>
      <c r="F12" s="9">
        <f t="shared" si="0"/>
        <v>0</v>
      </c>
      <c r="G12" s="9">
        <f t="shared" si="1"/>
        <v>0</v>
      </c>
      <c r="H12" s="9">
        <f t="shared" si="2"/>
        <v>0</v>
      </c>
      <c r="I12" s="8">
        <f>'TF_Approach 2'!J11+'TF_Approach 2'!D11</f>
        <v>0</v>
      </c>
      <c r="J12" s="8">
        <f>'TF_Approach 2'!N11+'TF_Approach 2'!D11</f>
        <v>0</v>
      </c>
      <c r="K12" s="1">
        <f>'TF_Approach 2'!S11+'TF_Approach 2'!D11</f>
        <v>0</v>
      </c>
      <c r="L12" s="9">
        <f t="shared" si="3"/>
        <v>0</v>
      </c>
      <c r="M12" s="9">
        <f t="shared" si="4"/>
        <v>0</v>
      </c>
      <c r="N12" s="9">
        <f t="shared" si="5"/>
        <v>0</v>
      </c>
    </row>
    <row r="13" spans="1:14" ht="13.5">
      <c r="A13" s="6">
        <v>8</v>
      </c>
      <c r="B13" s="7">
        <v>2216734</v>
      </c>
      <c r="C13" s="8">
        <f>'TF_Approach 1'!F12</f>
        <v>0</v>
      </c>
      <c r="D13" s="8">
        <f>'TF_Approach 1'!J12</f>
        <v>0</v>
      </c>
      <c r="E13" s="1">
        <f>'TF_Approach 1'!M12</f>
        <v>0</v>
      </c>
      <c r="F13" s="9">
        <f t="shared" si="0"/>
        <v>0</v>
      </c>
      <c r="G13" s="9">
        <f t="shared" si="1"/>
        <v>0</v>
      </c>
      <c r="H13" s="9">
        <f t="shared" si="2"/>
        <v>0</v>
      </c>
      <c r="I13" s="8">
        <f>'TF_Approach 2'!J12+'TF_Approach 2'!D12</f>
        <v>0</v>
      </c>
      <c r="J13" s="8">
        <f>'TF_Approach 2'!N12+'TF_Approach 2'!D12</f>
        <v>0</v>
      </c>
      <c r="K13" s="1">
        <f>'TF_Approach 2'!S12+'TF_Approach 2'!D12</f>
        <v>0</v>
      </c>
      <c r="L13" s="9">
        <f t="shared" si="3"/>
        <v>0</v>
      </c>
      <c r="M13" s="9">
        <f t="shared" si="4"/>
        <v>0</v>
      </c>
      <c r="N13" s="9">
        <f t="shared" si="5"/>
        <v>0</v>
      </c>
    </row>
    <row r="14" spans="1:14" ht="13.5">
      <c r="A14" s="6">
        <v>9</v>
      </c>
      <c r="B14" s="7">
        <v>2214261</v>
      </c>
      <c r="C14" s="8">
        <f>'TF_Approach 1'!F13</f>
        <v>0</v>
      </c>
      <c r="D14" s="8">
        <f>'TF_Approach 1'!J13</f>
        <v>0</v>
      </c>
      <c r="E14" s="1">
        <f>'TF_Approach 1'!M13</f>
        <v>0</v>
      </c>
      <c r="F14" s="9">
        <f t="shared" si="0"/>
        <v>0</v>
      </c>
      <c r="G14" s="9">
        <f t="shared" si="1"/>
        <v>0</v>
      </c>
      <c r="H14" s="9">
        <f t="shared" si="2"/>
        <v>0</v>
      </c>
      <c r="I14" s="8">
        <f>'TF_Approach 2'!J13+'TF_Approach 2'!D13</f>
        <v>0</v>
      </c>
      <c r="J14" s="8">
        <f>'TF_Approach 2'!N13+'TF_Approach 2'!D13</f>
        <v>0</v>
      </c>
      <c r="K14" s="1">
        <f>'TF_Approach 2'!S13+'TF_Approach 2'!D13</f>
        <v>0</v>
      </c>
      <c r="L14" s="9">
        <f t="shared" si="3"/>
        <v>0</v>
      </c>
      <c r="M14" s="9">
        <f t="shared" si="4"/>
        <v>0</v>
      </c>
      <c r="N14" s="9">
        <f t="shared" si="5"/>
        <v>0</v>
      </c>
    </row>
    <row r="15" spans="1:14" ht="13.5">
      <c r="A15" s="6">
        <v>10</v>
      </c>
      <c r="B15" s="7">
        <v>2213685</v>
      </c>
      <c r="C15" s="8">
        <f>'TF_Approach 1'!F14</f>
        <v>0</v>
      </c>
      <c r="D15" s="8">
        <f>'TF_Approach 1'!J14</f>
        <v>0</v>
      </c>
      <c r="E15" s="1">
        <f>'TF_Approach 1'!M14</f>
        <v>0</v>
      </c>
      <c r="F15" s="9">
        <f t="shared" si="0"/>
        <v>0</v>
      </c>
      <c r="G15" s="9">
        <f t="shared" si="1"/>
        <v>0</v>
      </c>
      <c r="H15" s="9">
        <f t="shared" si="2"/>
        <v>0</v>
      </c>
      <c r="I15" s="8">
        <f>'TF_Approach 2'!J14+'TF_Approach 2'!D14</f>
        <v>0</v>
      </c>
      <c r="J15" s="8">
        <f>'TF_Approach 2'!N14+'TF_Approach 2'!D14</f>
        <v>0</v>
      </c>
      <c r="K15" s="1">
        <f>'TF_Approach 2'!S14+'TF_Approach 2'!D14</f>
        <v>0</v>
      </c>
      <c r="L15" s="9">
        <f t="shared" si="3"/>
        <v>0</v>
      </c>
      <c r="M15" s="9">
        <f t="shared" si="4"/>
        <v>0</v>
      </c>
      <c r="N15" s="9">
        <f t="shared" si="5"/>
        <v>0</v>
      </c>
    </row>
    <row r="16" spans="1:14" ht="13.5">
      <c r="A16" s="6">
        <v>11</v>
      </c>
      <c r="B16" s="7">
        <v>2212361</v>
      </c>
      <c r="C16" s="8">
        <f>'TF_Approach 1'!F15</f>
        <v>0</v>
      </c>
      <c r="D16" s="8">
        <f>'TF_Approach 1'!J15</f>
        <v>0</v>
      </c>
      <c r="E16" s="1">
        <f>'TF_Approach 1'!M15</f>
        <v>0</v>
      </c>
      <c r="F16" s="9">
        <f t="shared" si="0"/>
        <v>0</v>
      </c>
      <c r="G16" s="9">
        <f t="shared" si="1"/>
        <v>0</v>
      </c>
      <c r="H16" s="9">
        <f t="shared" si="2"/>
        <v>0</v>
      </c>
      <c r="I16" s="8">
        <f>'TF_Approach 2'!J15+'TF_Approach 2'!D15</f>
        <v>0</v>
      </c>
      <c r="J16" s="8">
        <f>'TF_Approach 2'!N15+'TF_Approach 2'!D15</f>
        <v>0</v>
      </c>
      <c r="K16" s="1">
        <f>'TF_Approach 2'!S15+'TF_Approach 2'!D15</f>
        <v>0</v>
      </c>
      <c r="L16" s="9">
        <f t="shared" si="3"/>
        <v>0</v>
      </c>
      <c r="M16" s="9">
        <f t="shared" si="4"/>
        <v>0</v>
      </c>
      <c r="N16" s="9">
        <f t="shared" si="5"/>
        <v>0</v>
      </c>
    </row>
    <row r="17" spans="1:14" ht="13.5">
      <c r="A17" s="6">
        <v>12</v>
      </c>
      <c r="B17" s="7">
        <v>2205925</v>
      </c>
      <c r="C17" s="8">
        <f>'TF_Approach 1'!F16</f>
        <v>-0.40527487968098586</v>
      </c>
      <c r="D17" s="8">
        <f>'TF_Approach 1'!J16</f>
        <v>0.17923917014238688</v>
      </c>
      <c r="E17" s="1">
        <f>'TF_Approach 1'!M16</f>
        <v>0.29572754295405956</v>
      </c>
      <c r="F17" s="9">
        <f t="shared" si="0"/>
        <v>-5.407923028540649E-06</v>
      </c>
      <c r="G17" s="9">
        <f t="shared" si="1"/>
        <v>2.391738754182169E-06</v>
      </c>
      <c r="H17" s="9">
        <f t="shared" si="2"/>
        <v>3.9461409277917184E-06</v>
      </c>
      <c r="I17" s="8">
        <f>'TF_Approach 2'!J16+'TF_Approach 2'!D16</f>
        <v>0</v>
      </c>
      <c r="J17" s="8">
        <f>'TF_Approach 2'!N16+'TF_Approach 2'!D16</f>
        <v>0.16435420681530485</v>
      </c>
      <c r="K17" s="1">
        <f>'TF_Approach 2'!S16+'TF_Approach 2'!D16</f>
        <v>0.123225801233879</v>
      </c>
      <c r="L17" s="9">
        <f t="shared" si="3"/>
        <v>0</v>
      </c>
      <c r="M17" s="9">
        <f t="shared" si="4"/>
        <v>2.193116189618401E-06</v>
      </c>
      <c r="N17" s="9">
        <f t="shared" si="5"/>
        <v>1.6443053384597229E-06</v>
      </c>
    </row>
    <row r="18" spans="1:14" ht="13.5">
      <c r="A18" s="6">
        <v>13</v>
      </c>
      <c r="B18" s="7">
        <v>2190028</v>
      </c>
      <c r="C18" s="8">
        <f>'TF_Approach 1'!F17</f>
        <v>0</v>
      </c>
      <c r="D18" s="8">
        <f>'TF_Approach 1'!J17</f>
        <v>0</v>
      </c>
      <c r="E18" s="1">
        <f>'TF_Approach 1'!M17</f>
        <v>0</v>
      </c>
      <c r="F18" s="9">
        <f t="shared" si="0"/>
        <v>0</v>
      </c>
      <c r="G18" s="9">
        <f t="shared" si="1"/>
        <v>0</v>
      </c>
      <c r="H18" s="9">
        <f t="shared" si="2"/>
        <v>0</v>
      </c>
      <c r="I18" s="8">
        <f>'TF_Approach 2'!J17+'TF_Approach 2'!D17</f>
        <v>0</v>
      </c>
      <c r="J18" s="8">
        <f>'TF_Approach 2'!N17+'TF_Approach 2'!D17</f>
        <v>0</v>
      </c>
      <c r="K18" s="1">
        <f>'TF_Approach 2'!S17+'TF_Approach 2'!D17</f>
        <v>0</v>
      </c>
      <c r="L18" s="9">
        <f t="shared" si="3"/>
        <v>0</v>
      </c>
      <c r="M18" s="9">
        <f t="shared" si="4"/>
        <v>0</v>
      </c>
      <c r="N18" s="9">
        <f t="shared" si="5"/>
        <v>0</v>
      </c>
    </row>
    <row r="19" spans="1:14" ht="13.5">
      <c r="A19" s="6">
        <v>14</v>
      </c>
      <c r="B19" s="7">
        <v>2164716</v>
      </c>
      <c r="C19" s="8">
        <f>'TF_Approach 1'!F18</f>
        <v>-93.50891340939337</v>
      </c>
      <c r="D19" s="8">
        <f>'TF_Approach 1'!J18</f>
        <v>42.1168590756678</v>
      </c>
      <c r="E19" s="1">
        <f>'TF_Approach 1'!M18</f>
        <v>69.14585102699037</v>
      </c>
      <c r="F19" s="9">
        <f t="shared" si="0"/>
        <v>-0.0012477679509732445</v>
      </c>
      <c r="G19" s="9">
        <f t="shared" si="1"/>
        <v>0.0005620006161358712</v>
      </c>
      <c r="H19" s="9">
        <f t="shared" si="2"/>
        <v>0.0009226711519629528</v>
      </c>
      <c r="I19" s="8">
        <f>'TF_Approach 2'!J18+'TF_Approach 2'!D18</f>
        <v>0</v>
      </c>
      <c r="J19" s="8">
        <f>'TF_Approach 2'!N18+'TF_Approach 2'!D18</f>
        <v>38.135381462996435</v>
      </c>
      <c r="K19" s="1">
        <f>'TF_Approach 2'!S18+'TF_Approach 2'!D18</f>
        <v>28.592288735378766</v>
      </c>
      <c r="L19" s="9">
        <f t="shared" si="3"/>
        <v>0</v>
      </c>
      <c r="M19" s="9">
        <f t="shared" si="4"/>
        <v>0.0005088724171067748</v>
      </c>
      <c r="N19" s="9">
        <f t="shared" si="5"/>
        <v>0.0003815309175156673</v>
      </c>
    </row>
    <row r="20" spans="1:14" ht="13.5">
      <c r="A20" s="6">
        <v>15</v>
      </c>
      <c r="B20" s="7">
        <v>2137264</v>
      </c>
      <c r="C20" s="8">
        <f>'TF_Approach 1'!F19</f>
        <v>-113.78455124833133</v>
      </c>
      <c r="D20" s="8">
        <f>'TF_Approach 1'!J19</f>
        <v>50.323001901397255</v>
      </c>
      <c r="E20" s="1">
        <f>'TF_Approach 1'!M19</f>
        <v>83.02815558982202</v>
      </c>
      <c r="F20" s="9">
        <f t="shared" si="0"/>
        <v>-0.0015183228120933157</v>
      </c>
      <c r="G20" s="9">
        <f t="shared" si="1"/>
        <v>0.0006715020705504366</v>
      </c>
      <c r="H20" s="9">
        <f t="shared" si="2"/>
        <v>0.0011079143987036523</v>
      </c>
      <c r="I20" s="8">
        <f>'TF_Approach 2'!J19+'TF_Approach 2'!D19</f>
        <v>0</v>
      </c>
      <c r="J20" s="8">
        <f>'TF_Approach 2'!N19+'TF_Approach 2'!D19</f>
        <v>46.14391516931783</v>
      </c>
      <c r="K20" s="1">
        <f>'TF_Approach 2'!S19+'TF_Approach 2'!D19</f>
        <v>34.596747044005895</v>
      </c>
      <c r="L20" s="9">
        <f t="shared" si="3"/>
        <v>0</v>
      </c>
      <c r="M20" s="9">
        <f t="shared" si="4"/>
        <v>0.0006157370071088761</v>
      </c>
      <c r="N20" s="9">
        <f t="shared" si="5"/>
        <v>0.00046165344666599886</v>
      </c>
    </row>
    <row r="21" spans="1:14" ht="13.5">
      <c r="A21" s="6">
        <v>16</v>
      </c>
      <c r="B21" s="7">
        <v>2108597</v>
      </c>
      <c r="C21" s="8">
        <f>'TF_Approach 1'!F20</f>
        <v>-518.6893681110746</v>
      </c>
      <c r="D21" s="8">
        <f>'TF_Approach 1'!J20</f>
        <v>229.46601066380185</v>
      </c>
      <c r="E21" s="1">
        <f>'TF_Approach 1'!M20</f>
        <v>378.56662289052457</v>
      </c>
      <c r="F21" s="9">
        <f t="shared" si="0"/>
        <v>-0.006921307781708733</v>
      </c>
      <c r="G21" s="9">
        <f t="shared" si="1"/>
        <v>0.0030619576626928764</v>
      </c>
      <c r="H21" s="9">
        <f t="shared" si="2"/>
        <v>0.00505153233128597</v>
      </c>
      <c r="I21" s="8">
        <f>'TF_Approach 2'!J20+'TF_Approach 2'!D20</f>
        <v>0</v>
      </c>
      <c r="J21" s="8">
        <f>'TF_Approach 2'!N20+'TF_Approach 2'!D20</f>
        <v>210.36702862883334</v>
      </c>
      <c r="K21" s="1">
        <f>'TF_Approach 2'!S20+'TF_Approach 2'!D20</f>
        <v>157.72426004957242</v>
      </c>
      <c r="L21" s="9">
        <f t="shared" si="3"/>
        <v>0</v>
      </c>
      <c r="M21" s="9">
        <f t="shared" si="4"/>
        <v>0.002807103908002005</v>
      </c>
      <c r="N21" s="9">
        <f t="shared" si="5"/>
        <v>0.00210464724276281</v>
      </c>
    </row>
    <row r="22" spans="1:14" ht="13.5">
      <c r="A22" s="6">
        <v>17</v>
      </c>
      <c r="B22" s="7">
        <v>2074149</v>
      </c>
      <c r="C22" s="8">
        <f>'TF_Approach 1'!F21</f>
        <v>-877.3940244402545</v>
      </c>
      <c r="D22" s="8">
        <f>'TF_Approach 1'!J21</f>
        <v>392.8711736377819</v>
      </c>
      <c r="E22" s="1">
        <f>'TF_Approach 1'!M21</f>
        <v>646.0235589536203</v>
      </c>
      <c r="F22" s="9">
        <f t="shared" si="0"/>
        <v>-0.011707805215090964</v>
      </c>
      <c r="G22" s="9">
        <f t="shared" si="1"/>
        <v>0.0052424099634252085</v>
      </c>
      <c r="H22" s="9">
        <f t="shared" si="2"/>
        <v>0.00862043481252801</v>
      </c>
      <c r="I22" s="8">
        <f>'TF_Approach 2'!J21+'TF_Approach 2'!D21</f>
        <v>221.79790181783272</v>
      </c>
      <c r="J22" s="8">
        <f>'TF_Approach 2'!N21+'TF_Approach 2'!D21</f>
        <v>578.9722574013957</v>
      </c>
      <c r="K22" s="1">
        <f>'TF_Approach 2'!S21+'TF_Approach 2'!D21</f>
        <v>489.59205810881974</v>
      </c>
      <c r="L22" s="9">
        <f t="shared" si="3"/>
        <v>0.002959635647456909</v>
      </c>
      <c r="M22" s="9">
        <f t="shared" si="4"/>
        <v>0.007725712992998194</v>
      </c>
      <c r="N22" s="9">
        <f t="shared" si="5"/>
        <v>0.006533037941363228</v>
      </c>
    </row>
    <row r="23" spans="1:14" ht="13.5">
      <c r="A23" s="6">
        <v>18</v>
      </c>
      <c r="B23" s="7">
        <v>2035321</v>
      </c>
      <c r="C23" s="8">
        <f>'TF_Approach 1'!F22</f>
        <v>-1002.1150311722157</v>
      </c>
      <c r="D23" s="8">
        <f>'TF_Approach 1'!J22</f>
        <v>552.1085472469556</v>
      </c>
      <c r="E23" s="1">
        <f>'TF_Approach 1'!M22</f>
        <v>861.8512740305007</v>
      </c>
      <c r="F23" s="9">
        <f t="shared" si="0"/>
        <v>-0.01337206233603433</v>
      </c>
      <c r="G23" s="9">
        <f t="shared" si="1"/>
        <v>0.007367247950973893</v>
      </c>
      <c r="H23" s="9">
        <f t="shared" si="2"/>
        <v>0.011500405245139877</v>
      </c>
      <c r="I23" s="8">
        <f>'TF_Approach 2'!J22+'TF_Approach 2'!D22</f>
        <v>52.97305167777576</v>
      </c>
      <c r="J23" s="8">
        <f>'TF_Approach 2'!N22+'TF_Approach 2'!D22</f>
        <v>489.99109003274253</v>
      </c>
      <c r="K23" s="1">
        <f>'TF_Approach 2'!S22+'TF_Approach 2'!D22</f>
        <v>380.6306089343758</v>
      </c>
      <c r="L23" s="9">
        <f t="shared" si="3"/>
        <v>0.0007068639099611034</v>
      </c>
      <c r="M23" s="9">
        <f t="shared" si="4"/>
        <v>0.006538362559390883</v>
      </c>
      <c r="N23" s="9">
        <f t="shared" si="5"/>
        <v>0.005079073830196328</v>
      </c>
    </row>
    <row r="24" spans="1:14" ht="13.5">
      <c r="A24" s="6">
        <v>19</v>
      </c>
      <c r="B24" s="7">
        <v>1998426</v>
      </c>
      <c r="C24" s="8">
        <f>'TF_Approach 1'!F23</f>
        <v>-3683.859711125474</v>
      </c>
      <c r="D24" s="8">
        <f>'TF_Approach 1'!J23</f>
        <v>1771.9858532474782</v>
      </c>
      <c r="E24" s="1">
        <f>'TF_Approach 1'!M23</f>
        <v>2859.286615817059</v>
      </c>
      <c r="F24" s="9">
        <f t="shared" si="0"/>
        <v>-0.04915683345928146</v>
      </c>
      <c r="G24" s="9">
        <f t="shared" si="1"/>
        <v>0.023645095174831484</v>
      </c>
      <c r="H24" s="9">
        <f t="shared" si="2"/>
        <v>0.038153862255284006</v>
      </c>
      <c r="I24" s="8">
        <f>'TF_Approach 2'!J23+'TF_Approach 2'!D23</f>
        <v>9.890820627526844</v>
      </c>
      <c r="J24" s="8">
        <f>'TF_Approach 2'!N23+'TF_Approach 2'!D23</f>
        <v>1543.9705754431318</v>
      </c>
      <c r="K24" s="1">
        <f>'TF_Approach 2'!S23+'TF_Approach 2'!D23</f>
        <v>1160.0786412304983</v>
      </c>
      <c r="L24" s="9">
        <f t="shared" si="3"/>
        <v>0.00013198152494640493</v>
      </c>
      <c r="M24" s="9">
        <f t="shared" si="4"/>
        <v>0.020602495858861418</v>
      </c>
      <c r="N24" s="9">
        <f t="shared" si="5"/>
        <v>0.01547990342694535</v>
      </c>
    </row>
    <row r="25" spans="1:14" ht="13.5">
      <c r="A25" s="6">
        <v>20</v>
      </c>
      <c r="B25" s="7">
        <v>1964510</v>
      </c>
      <c r="C25" s="8">
        <f>'TF_Approach 1'!F24</f>
        <v>-5046.546418531579</v>
      </c>
      <c r="D25" s="8">
        <f>'TF_Approach 1'!J24</f>
        <v>2340.4641813810795</v>
      </c>
      <c r="E25" s="1">
        <f>'TF_Approach 1'!M24</f>
        <v>3812.6286999010845</v>
      </c>
      <c r="F25" s="9">
        <f t="shared" si="0"/>
        <v>-0.06734030644302151</v>
      </c>
      <c r="G25" s="9">
        <f t="shared" si="1"/>
        <v>0.03123077885786639</v>
      </c>
      <c r="H25" s="9">
        <f t="shared" si="2"/>
        <v>0.05087510620372017</v>
      </c>
      <c r="I25" s="8">
        <f>'TF_Approach 2'!J24+'TF_Approach 2'!D24</f>
        <v>230.10589520088016</v>
      </c>
      <c r="J25" s="8">
        <f>'TF_Approach 2'!N24+'TF_Approach 2'!D24</f>
        <v>2307.1924395735336</v>
      </c>
      <c r="K25" s="1">
        <f>'TF_Approach 2'!S24+'TF_Approach 2'!D24</f>
        <v>1787.4171354909263</v>
      </c>
      <c r="L25" s="9">
        <f t="shared" si="3"/>
        <v>0.003070496179381591</v>
      </c>
      <c r="M25" s="9">
        <f t="shared" si="4"/>
        <v>0.0307868060686762</v>
      </c>
      <c r="N25" s="9">
        <f t="shared" si="5"/>
        <v>0.023851007731439833</v>
      </c>
    </row>
    <row r="26" spans="1:14" ht="13.5">
      <c r="A26" s="6">
        <v>21</v>
      </c>
      <c r="B26" s="7">
        <v>1930091</v>
      </c>
      <c r="C26" s="8">
        <f>'TF_Approach 1'!F25</f>
        <v>-5952.027295920327</v>
      </c>
      <c r="D26" s="8">
        <f>'TF_Approach 1'!J25</f>
        <v>3248.601965035425</v>
      </c>
      <c r="E26" s="1">
        <f>'TF_Approach 1'!M25</f>
        <v>5082.204308342763</v>
      </c>
      <c r="F26" s="9">
        <f t="shared" si="0"/>
        <v>-0.07942289812150975</v>
      </c>
      <c r="G26" s="9">
        <f t="shared" si="1"/>
        <v>0.043348823867658336</v>
      </c>
      <c r="H26" s="9">
        <f t="shared" si="2"/>
        <v>0.06781611960867062</v>
      </c>
      <c r="I26" s="8">
        <f>'TF_Approach 2'!J25+'TF_Approach 2'!D25</f>
        <v>3534.6312194607362</v>
      </c>
      <c r="J26" s="8">
        <f>'TF_Approach 2'!N25+'TF_Approach 2'!D25</f>
        <v>6121.672753950812</v>
      </c>
      <c r="K26" s="1">
        <f>'TF_Approach 2'!S25+'TF_Approach 2'!D25</f>
        <v>5474.28504451377</v>
      </c>
      <c r="L26" s="9">
        <f t="shared" si="3"/>
        <v>0.04716555238796668</v>
      </c>
      <c r="M26" s="9">
        <f t="shared" si="4"/>
        <v>0.08168661991915126</v>
      </c>
      <c r="N26" s="9">
        <f t="shared" si="5"/>
        <v>0.07304798210124701</v>
      </c>
    </row>
    <row r="27" spans="1:14" ht="13.5">
      <c r="A27" s="6">
        <v>22</v>
      </c>
      <c r="B27" s="7">
        <v>1895608</v>
      </c>
      <c r="C27" s="8">
        <f>'TF_Approach 1'!F26</f>
        <v>-2831.3915112840687</v>
      </c>
      <c r="D27" s="8">
        <f>'TF_Approach 1'!J26</f>
        <v>1865.878410307813</v>
      </c>
      <c r="E27" s="1">
        <f>'TF_Approach 1'!M26</f>
        <v>2802.001896114179</v>
      </c>
      <c r="F27" s="9">
        <f t="shared" si="0"/>
        <v>-0.03778163445200576</v>
      </c>
      <c r="G27" s="9">
        <f t="shared" si="1"/>
        <v>0.024897982405184472</v>
      </c>
      <c r="H27" s="9">
        <f t="shared" si="2"/>
        <v>0.03738946413836012</v>
      </c>
      <c r="I27" s="8">
        <f>'TF_Approach 2'!J26+'TF_Approach 2'!D26</f>
        <v>241.18649357320936</v>
      </c>
      <c r="J27" s="8">
        <f>'TF_Approach 2'!N26+'TF_Approach 2'!D26</f>
        <v>1561.9692401879558</v>
      </c>
      <c r="K27" s="1">
        <f>'TF_Approach 2'!S26+'TF_Approach 2'!D26</f>
        <v>1231.4532799316685</v>
      </c>
      <c r="L27" s="9">
        <f t="shared" si="3"/>
        <v>0.0032183539078322115</v>
      </c>
      <c r="M27" s="9">
        <f t="shared" si="4"/>
        <v>0.020842667156014436</v>
      </c>
      <c r="N27" s="9">
        <f t="shared" si="5"/>
        <v>0.016432315164355917</v>
      </c>
    </row>
    <row r="28" spans="1:14" ht="13.5">
      <c r="A28" s="6">
        <v>23</v>
      </c>
      <c r="B28" s="7">
        <v>1861146</v>
      </c>
      <c r="C28" s="8">
        <f>'TF_Approach 1'!F27</f>
        <v>-770.9710842959379</v>
      </c>
      <c r="D28" s="8">
        <f>'TF_Approach 1'!J27</f>
        <v>1723.071827707464</v>
      </c>
      <c r="E28" s="1">
        <f>'TF_Approach 1'!M27</f>
        <v>2220.1120624623904</v>
      </c>
      <c r="F28" s="9">
        <f t="shared" si="0"/>
        <v>-0.010287714561496837</v>
      </c>
      <c r="G28" s="9">
        <f t="shared" si="1"/>
        <v>0.02299239425898718</v>
      </c>
      <c r="H28" s="9">
        <f t="shared" si="2"/>
        <v>0.02962481947556674</v>
      </c>
      <c r="I28" s="8">
        <f>'TF_Approach 2'!J27+'TF_Approach 2'!D27</f>
        <v>1821.8074016276028</v>
      </c>
      <c r="J28" s="8">
        <f>'TF_Approach 2'!N27+'TF_Approach 2'!D27</f>
        <v>2523.0847185535467</v>
      </c>
      <c r="K28" s="1">
        <f>'TF_Approach 2'!S27+'TF_Approach 2'!D27</f>
        <v>2347.595338181334</v>
      </c>
      <c r="L28" s="9">
        <f t="shared" si="3"/>
        <v>0.0243099059299775</v>
      </c>
      <c r="M28" s="9">
        <f t="shared" si="4"/>
        <v>0.03366763803166182</v>
      </c>
      <c r="N28" s="9">
        <f t="shared" si="5"/>
        <v>0.03132593587107823</v>
      </c>
    </row>
    <row r="29" spans="1:14" ht="13.5">
      <c r="A29" s="6">
        <v>24</v>
      </c>
      <c r="B29" s="7">
        <v>1829312</v>
      </c>
      <c r="C29" s="8">
        <f>'TF_Approach 1'!F28</f>
        <v>-3536.1431161521014</v>
      </c>
      <c r="D29" s="8">
        <f>'TF_Approach 1'!J28</f>
        <v>3025.4475475391177</v>
      </c>
      <c r="E29" s="1">
        <f>'TF_Approach 1'!M28</f>
        <v>4333.113325120722</v>
      </c>
      <c r="F29" s="9">
        <f t="shared" si="0"/>
        <v>-0.04718572689505788</v>
      </c>
      <c r="G29" s="9">
        <f t="shared" si="1"/>
        <v>0.04037108709243853</v>
      </c>
      <c r="H29" s="9">
        <f t="shared" si="2"/>
        <v>0.057820369608504264</v>
      </c>
      <c r="I29" s="8">
        <f>'TF_Approach 2'!J28+'TF_Approach 2'!D28</f>
        <v>3624.1983668779626</v>
      </c>
      <c r="J29" s="8">
        <f>'TF_Approach 2'!N28+'TF_Approach 2'!D28</f>
        <v>5469.192562147617</v>
      </c>
      <c r="K29" s="1">
        <f>'TF_Approach 2'!S28+'TF_Approach 2'!D28</f>
        <v>5007.496624886335</v>
      </c>
      <c r="L29" s="9">
        <f t="shared" si="3"/>
        <v>0.04836072204540903</v>
      </c>
      <c r="M29" s="9">
        <f t="shared" si="4"/>
        <v>0.07298002883288249</v>
      </c>
      <c r="N29" s="9">
        <f t="shared" si="5"/>
        <v>0.06681923225633592</v>
      </c>
    </row>
    <row r="30" spans="1:14" ht="13.5">
      <c r="A30" s="6">
        <v>25</v>
      </c>
      <c r="B30" s="7">
        <v>1802448</v>
      </c>
      <c r="C30" s="8">
        <f>'TF_Approach 1'!F29</f>
        <v>-443.0869468129313</v>
      </c>
      <c r="D30" s="8">
        <f>'TF_Approach 1'!J29</f>
        <v>1964.5340710059268</v>
      </c>
      <c r="E30" s="1">
        <f>'TF_Approach 1'!M29</f>
        <v>2444.3512025148284</v>
      </c>
      <c r="F30" s="9">
        <f t="shared" si="0"/>
        <v>-0.0059124811910414524</v>
      </c>
      <c r="G30" s="9">
        <f t="shared" si="1"/>
        <v>0.02621442772695025</v>
      </c>
      <c r="H30" s="9">
        <f t="shared" si="2"/>
        <v>0.032617030614693565</v>
      </c>
      <c r="I30" s="8">
        <f>'TF_Approach 2'!J29+'TF_Approach 2'!D29</f>
        <v>2444.4010624246507</v>
      </c>
      <c r="J30" s="8">
        <f>'TF_Approach 2'!N29+'TF_Approach 2'!D29</f>
        <v>3121.3781903740096</v>
      </c>
      <c r="K30" s="1">
        <f>'TF_Approach 2'!S29+'TF_Approach 2'!D29</f>
        <v>2951.9697497434695</v>
      </c>
      <c r="L30" s="9">
        <f t="shared" si="3"/>
        <v>0.03261769593733765</v>
      </c>
      <c r="M30" s="9">
        <f t="shared" si="4"/>
        <v>0.04165117021266025</v>
      </c>
      <c r="N30" s="9">
        <f t="shared" si="5"/>
        <v>0.03939061113720951</v>
      </c>
    </row>
    <row r="31" spans="1:14" ht="13.5">
      <c r="A31" s="6">
        <v>26</v>
      </c>
      <c r="B31" s="7">
        <v>1780932</v>
      </c>
      <c r="C31" s="8">
        <f>'TF_Approach 1'!F30</f>
        <v>2563.0526372967906</v>
      </c>
      <c r="D31" s="8">
        <f>'TF_Approach 1'!J30</f>
        <v>1522.98567637626</v>
      </c>
      <c r="E31" s="1">
        <f>'TF_Approach 1'!M30</f>
        <v>1315.7097213681213</v>
      </c>
      <c r="F31" s="9">
        <f t="shared" si="0"/>
        <v>0.03420096353247887</v>
      </c>
      <c r="G31" s="9">
        <f t="shared" si="1"/>
        <v>0.020322476729611</v>
      </c>
      <c r="H31" s="9">
        <f t="shared" si="2"/>
        <v>0.017556619612501705</v>
      </c>
      <c r="I31" s="8">
        <f>'TF_Approach 2'!J30+'TF_Approach 2'!D30</f>
        <v>3888.057877941356</v>
      </c>
      <c r="J31" s="8">
        <f>'TF_Approach 2'!N30+'TF_Approach 2'!D30</f>
        <v>3595.6108778246735</v>
      </c>
      <c r="K31" s="1">
        <f>'TF_Approach 2'!S30+'TF_Approach 2'!D30</f>
        <v>3668.793542661398</v>
      </c>
      <c r="L31" s="9">
        <f t="shared" si="3"/>
        <v>0.05188162106412546</v>
      </c>
      <c r="M31" s="9">
        <f t="shared" si="4"/>
        <v>0.047979255174081775</v>
      </c>
      <c r="N31" s="9">
        <f t="shared" si="5"/>
        <v>0.04895579292241699</v>
      </c>
    </row>
    <row r="32" spans="1:14" ht="13.5">
      <c r="A32" s="6">
        <v>27</v>
      </c>
      <c r="B32" s="7">
        <v>1763709</v>
      </c>
      <c r="C32" s="8">
        <f>'TF_Approach 1'!F31</f>
        <v>2417.758760238327</v>
      </c>
      <c r="D32" s="8">
        <f>'TF_Approach 1'!J31</f>
        <v>819.5431415049134</v>
      </c>
      <c r="E32" s="1">
        <f>'TF_Approach 1'!M31</f>
        <v>501.0331982713612</v>
      </c>
      <c r="F32" s="9">
        <f t="shared" si="0"/>
        <v>0.032262185327748</v>
      </c>
      <c r="G32" s="9">
        <f t="shared" si="1"/>
        <v>0.010935852306749583</v>
      </c>
      <c r="H32" s="9">
        <f t="shared" si="2"/>
        <v>0.006685706681667273</v>
      </c>
      <c r="I32" s="8">
        <f>'TF_Approach 2'!J31+'TF_Approach 2'!D31</f>
        <v>1236.9309856909358</v>
      </c>
      <c r="J32" s="8">
        <f>'TF_Approach 2'!N31+'TF_Approach 2'!D31</f>
        <v>787.5432243255143</v>
      </c>
      <c r="K32" s="1">
        <f>'TF_Approach 2'!S31+'TF_Approach 2'!D31</f>
        <v>899.9991356824783</v>
      </c>
      <c r="L32" s="9">
        <f t="shared" si="3"/>
        <v>0.016505408791926492</v>
      </c>
      <c r="M32" s="9">
        <f t="shared" si="4"/>
        <v>0.010508850541522768</v>
      </c>
      <c r="N32" s="9">
        <f t="shared" si="5"/>
        <v>0.01200944419588783</v>
      </c>
    </row>
    <row r="33" spans="1:14" ht="13.5">
      <c r="A33" s="6">
        <v>28</v>
      </c>
      <c r="B33" s="7">
        <v>1747922</v>
      </c>
      <c r="C33" s="8">
        <f>'TF_Approach 1'!F32</f>
        <v>7101.8223376278565</v>
      </c>
      <c r="D33" s="8">
        <f>'TF_Approach 1'!J32</f>
        <v>1168.7693795929158</v>
      </c>
      <c r="E33" s="1">
        <f>'TF_Approach 1'!M32</f>
        <v>-13.634508039582165</v>
      </c>
      <c r="F33" s="9">
        <f t="shared" si="0"/>
        <v>0.09476557884489073</v>
      </c>
      <c r="G33" s="9">
        <f t="shared" si="1"/>
        <v>0.015595871246520386</v>
      </c>
      <c r="H33" s="9">
        <f t="shared" si="2"/>
        <v>-0.0001819366896564608</v>
      </c>
      <c r="I33" s="8">
        <f>'TF_Approach 2'!J32+'TF_Approach 2'!D32</f>
        <v>3239.735297780772</v>
      </c>
      <c r="J33" s="8">
        <f>'TF_Approach 2'!N32+'TF_Approach 2'!D32</f>
        <v>1571.4739220179624</v>
      </c>
      <c r="K33" s="1">
        <f>'TF_Approach 2'!S32+'TF_Approach 2'!D32</f>
        <v>1988.943798863311</v>
      </c>
      <c r="L33" s="9">
        <f t="shared" si="3"/>
        <v>0.04323050848114686</v>
      </c>
      <c r="M33" s="9">
        <f t="shared" si="4"/>
        <v>0.020969496106745124</v>
      </c>
      <c r="N33" s="9">
        <f t="shared" si="5"/>
        <v>0.026540147222578175</v>
      </c>
    </row>
    <row r="34" spans="1:14" ht="13.5">
      <c r="A34" s="6">
        <v>29</v>
      </c>
      <c r="B34" s="7">
        <v>1729558</v>
      </c>
      <c r="C34" s="8">
        <f>'TF_Approach 1'!F33</f>
        <v>5046.8924893131</v>
      </c>
      <c r="D34" s="8">
        <f>'TF_Approach 1'!J33</f>
        <v>1197.95275183772</v>
      </c>
      <c r="E34" s="1">
        <f>'TF_Approach 1'!M33</f>
        <v>430.8938125287725</v>
      </c>
      <c r="F34" s="9">
        <f t="shared" si="0"/>
        <v>0.06734492435605467</v>
      </c>
      <c r="G34" s="9">
        <f t="shared" si="1"/>
        <v>0.015985289487634616</v>
      </c>
      <c r="H34" s="9">
        <f t="shared" si="2"/>
        <v>0.005749777961723872</v>
      </c>
      <c r="I34" s="8">
        <f>'TF_Approach 2'!J33+'TF_Approach 2'!D33</f>
        <v>1083.1687684709514</v>
      </c>
      <c r="J34" s="8">
        <f>'TF_Approach 2'!N33+'TF_Approach 2'!D33</f>
        <v>0.9202958742216651</v>
      </c>
      <c r="K34" s="1">
        <f>'TF_Approach 2'!S33+'TF_Approach 2'!D33</f>
        <v>271.74484599271625</v>
      </c>
      <c r="L34" s="9">
        <f t="shared" si="3"/>
        <v>0.014453630413562728</v>
      </c>
      <c r="M34" s="9">
        <f t="shared" si="4"/>
        <v>1.2280280621369562E-05</v>
      </c>
      <c r="N34" s="9">
        <f t="shared" si="5"/>
        <v>0.003626119663987133</v>
      </c>
    </row>
    <row r="35" spans="1:14" ht="13.5">
      <c r="A35" s="6">
        <v>30</v>
      </c>
      <c r="B35" s="7">
        <v>1706864</v>
      </c>
      <c r="C35" s="8">
        <f>'TF_Approach 1'!F34</f>
        <v>1826.6783567663517</v>
      </c>
      <c r="D35" s="8">
        <f>'TF_Approach 1'!J34</f>
        <v>985.1489692560822</v>
      </c>
      <c r="E35" s="1">
        <f>'TF_Approach 1'!M34</f>
        <v>817.4397601209095</v>
      </c>
      <c r="F35" s="9">
        <f t="shared" si="0"/>
        <v>0.02437490317453054</v>
      </c>
      <c r="G35" s="9">
        <f t="shared" si="1"/>
        <v>0.013145669925500206</v>
      </c>
      <c r="H35" s="9">
        <f t="shared" si="2"/>
        <v>0.010907785122735335</v>
      </c>
      <c r="I35" s="8">
        <f>'TF_Approach 2'!J34+'TF_Approach 2'!D34</f>
        <v>955.0283373494499</v>
      </c>
      <c r="J35" s="8">
        <f>'TF_Approach 2'!N34+'TF_Approach 2'!D34</f>
        <v>718.4063176771879</v>
      </c>
      <c r="K35" s="1">
        <f>'TF_Approach 2'!S34+'TF_Approach 2'!D34</f>
        <v>777.6192005303371</v>
      </c>
      <c r="L35" s="9">
        <f t="shared" si="3"/>
        <v>0.012743745041702097</v>
      </c>
      <c r="M35" s="9">
        <f t="shared" si="4"/>
        <v>0.009586298741914915</v>
      </c>
      <c r="N35" s="9">
        <f t="shared" si="5"/>
        <v>0.010376425958829734</v>
      </c>
    </row>
    <row r="36" spans="1:14" ht="13.5">
      <c r="A36" s="6">
        <v>31</v>
      </c>
      <c r="B36" s="7">
        <v>1679594</v>
      </c>
      <c r="C36" s="8">
        <f>'TF_Approach 1'!F35</f>
        <v>5030.191220241351</v>
      </c>
      <c r="D36" s="8">
        <f>'TF_Approach 1'!J35</f>
        <v>2577.556280425254</v>
      </c>
      <c r="E36" s="1">
        <f>'TF_Approach 1'!M35</f>
        <v>2088.7682806730404</v>
      </c>
      <c r="F36" s="9">
        <f t="shared" si="0"/>
        <v>0.0671220652987895</v>
      </c>
      <c r="G36" s="9">
        <f t="shared" si="1"/>
        <v>0.03439449782143823</v>
      </c>
      <c r="H36" s="9">
        <f t="shared" si="2"/>
        <v>0.02787218910589429</v>
      </c>
      <c r="I36" s="8">
        <f>'TF_Approach 2'!J35+'TF_Approach 2'!D35</f>
        <v>3461.9313270856296</v>
      </c>
      <c r="J36" s="8">
        <f>'TF_Approach 2'!N35+'TF_Approach 2'!D35</f>
        <v>2772.297142479142</v>
      </c>
      <c r="K36" s="1">
        <f>'TF_Approach 2'!S35+'TF_Approach 2'!D35</f>
        <v>2944.87291645483</v>
      </c>
      <c r="L36" s="9">
        <f t="shared" si="3"/>
        <v>0.046195456677970446</v>
      </c>
      <c r="M36" s="9">
        <f t="shared" si="4"/>
        <v>0.03699308866755252</v>
      </c>
      <c r="N36" s="9">
        <f t="shared" si="5"/>
        <v>0.03929591213143457</v>
      </c>
    </row>
    <row r="37" spans="1:14" ht="13.5">
      <c r="A37" s="6">
        <v>32</v>
      </c>
      <c r="B37" s="7">
        <v>1647385</v>
      </c>
      <c r="C37" s="8">
        <f>'TF_Approach 1'!F36</f>
        <v>3538.506112607741</v>
      </c>
      <c r="D37" s="8">
        <f>'TF_Approach 1'!J36</f>
        <v>1725.4326869171987</v>
      </c>
      <c r="E37" s="1">
        <f>'TF_Approach 1'!M36</f>
        <v>1364.103522612941</v>
      </c>
      <c r="F37" s="9">
        <f t="shared" si="0"/>
        <v>0.04721725834097151</v>
      </c>
      <c r="G37" s="9">
        <f t="shared" si="1"/>
        <v>0.023023897185834058</v>
      </c>
      <c r="H37" s="9">
        <f t="shared" si="2"/>
        <v>0.018202378738743346</v>
      </c>
      <c r="I37" s="8">
        <f>'TF_Approach 2'!J36+'TF_Approach 2'!D36</f>
        <v>4948.893060516222</v>
      </c>
      <c r="J37" s="8">
        <f>'TF_Approach 2'!N36+'TF_Approach 2'!D36</f>
        <v>4439.0913801848055</v>
      </c>
      <c r="K37" s="1">
        <f>'TF_Approach 2'!S36+'TF_Approach 2'!D36</f>
        <v>4566.665420916998</v>
      </c>
      <c r="L37" s="9">
        <f t="shared" si="3"/>
        <v>0.06603723568758445</v>
      </c>
      <c r="M37" s="9">
        <f t="shared" si="4"/>
        <v>0.059234523786903234</v>
      </c>
      <c r="N37" s="9">
        <f t="shared" si="5"/>
        <v>0.06093685133620181</v>
      </c>
    </row>
    <row r="38" spans="1:14" ht="13.5">
      <c r="A38" s="6">
        <v>33</v>
      </c>
      <c r="B38" s="7">
        <v>1610301</v>
      </c>
      <c r="C38" s="8">
        <f>'TF_Approach 1'!F37</f>
        <v>8505.340501073913</v>
      </c>
      <c r="D38" s="8">
        <f>'TF_Approach 1'!J37</f>
        <v>3187.9557031189197</v>
      </c>
      <c r="E38" s="1">
        <f>'TF_Approach 1'!M37</f>
        <v>2128.248921195585</v>
      </c>
      <c r="F38" s="9">
        <f t="shared" si="0"/>
        <v>0.1134939002327093</v>
      </c>
      <c r="G38" s="9">
        <f t="shared" si="1"/>
        <v>0.042539569870294024</v>
      </c>
      <c r="H38" s="9">
        <f t="shared" si="2"/>
        <v>0.028399012444245454</v>
      </c>
      <c r="I38" s="8">
        <f>'TF_Approach 2'!J37+'TF_Approach 2'!D37</f>
        <v>4093.6119374487353</v>
      </c>
      <c r="J38" s="8">
        <f>'TF_Approach 2'!N37+'TF_Approach 2'!D37</f>
        <v>2598.46471033976</v>
      </c>
      <c r="K38" s="1">
        <f>'TF_Approach 2'!S37+'TF_Approach 2'!D37</f>
        <v>2972.6140719656887</v>
      </c>
      <c r="L38" s="9">
        <f t="shared" si="3"/>
        <v>0.054624501483694</v>
      </c>
      <c r="M38" s="9">
        <f t="shared" si="4"/>
        <v>0.03467349655857756</v>
      </c>
      <c r="N38" s="9">
        <f t="shared" si="5"/>
        <v>0.039666085663639654</v>
      </c>
    </row>
    <row r="39" spans="1:14" ht="13.5">
      <c r="A39" s="6">
        <v>34</v>
      </c>
      <c r="B39" s="7">
        <v>1571155</v>
      </c>
      <c r="C39" s="8">
        <f>'TF_Approach 1'!F38</f>
        <v>8158.699662451515</v>
      </c>
      <c r="D39" s="8">
        <f>'TF_Approach 1'!J38</f>
        <v>1489.3705101364378</v>
      </c>
      <c r="E39" s="1">
        <f>'TF_Approach 1'!M38</f>
        <v>160.23342449513027</v>
      </c>
      <c r="F39" s="9">
        <f t="shared" si="0"/>
        <v>0.1088683804489657</v>
      </c>
      <c r="G39" s="9">
        <f t="shared" si="1"/>
        <v>0.019873921339847753</v>
      </c>
      <c r="H39" s="9">
        <f t="shared" si="2"/>
        <v>0.0021381291309030496</v>
      </c>
      <c r="I39" s="8">
        <f>'TF_Approach 2'!J38+'TF_Approach 2'!D38</f>
        <v>5556.086124182882</v>
      </c>
      <c r="J39" s="8">
        <f>'TF_Approach 2'!N38+'TF_Approach 2'!D38</f>
        <v>3680.797919989739</v>
      </c>
      <c r="K39" s="1">
        <f>'TF_Approach 2'!S38+'TF_Approach 2'!D38</f>
        <v>4150.074705407178</v>
      </c>
      <c r="L39" s="9">
        <f t="shared" si="3"/>
        <v>0.07413952259556605</v>
      </c>
      <c r="M39" s="9">
        <f t="shared" si="4"/>
        <v>0.04911597740917405</v>
      </c>
      <c r="N39" s="9">
        <f t="shared" si="5"/>
        <v>0.05537793160829971</v>
      </c>
    </row>
    <row r="40" spans="1:14" ht="13.5">
      <c r="A40" s="6">
        <v>35</v>
      </c>
      <c r="B40" s="7">
        <v>1534973</v>
      </c>
      <c r="C40" s="8">
        <f>'TF_Approach 1'!F39</f>
        <v>3624.636851621675</v>
      </c>
      <c r="D40" s="8">
        <f>'TF_Approach 1'!J39</f>
        <v>1759.601996072629</v>
      </c>
      <c r="E40" s="1">
        <f>'TF_Approach 1'!M39</f>
        <v>1387.917387934277</v>
      </c>
      <c r="F40" s="9">
        <f t="shared" si="0"/>
        <v>0.048366573115539636</v>
      </c>
      <c r="G40" s="9">
        <f t="shared" si="1"/>
        <v>0.023479846969833577</v>
      </c>
      <c r="H40" s="9">
        <f t="shared" si="2"/>
        <v>0.018520147140207534</v>
      </c>
      <c r="I40" s="8">
        <f>'TF_Approach 2'!J39+'TF_Approach 2'!D39</f>
        <v>3486.3156032503352</v>
      </c>
      <c r="J40" s="8">
        <f>'TF_Approach 2'!N39+'TF_Approach 2'!D39</f>
        <v>2961.903359508229</v>
      </c>
      <c r="K40" s="1">
        <f>'TF_Approach 2'!S39+'TF_Approach 2'!D39</f>
        <v>3093.133583975367</v>
      </c>
      <c r="L40" s="9">
        <f t="shared" si="3"/>
        <v>0.04652083655029119</v>
      </c>
      <c r="M40" s="9">
        <f t="shared" si="4"/>
        <v>0.039523163633544016</v>
      </c>
      <c r="N40" s="9">
        <f t="shared" si="5"/>
        <v>0.0412742787125122</v>
      </c>
    </row>
    <row r="41" spans="1:14" ht="13.5">
      <c r="A41" s="6">
        <v>36</v>
      </c>
      <c r="B41" s="7">
        <v>1498838</v>
      </c>
      <c r="C41" s="8">
        <f>'TF_Approach 1'!F40</f>
        <v>1401.8136146177094</v>
      </c>
      <c r="D41" s="8">
        <f>'TF_Approach 1'!J40</f>
        <v>3401.3909933312084</v>
      </c>
      <c r="E41" s="1">
        <f>'TF_Approach 1'!M40</f>
        <v>3799.8887116114633</v>
      </c>
      <c r="F41" s="9">
        <f t="shared" si="0"/>
        <v>0.0187055761614938</v>
      </c>
      <c r="G41" s="9">
        <f t="shared" si="1"/>
        <v>0.04538761616902061</v>
      </c>
      <c r="H41" s="9">
        <f t="shared" si="2"/>
        <v>0.05070510584221488</v>
      </c>
      <c r="I41" s="8">
        <f>'TF_Approach 2'!J40+'TF_Approach 2'!D40</f>
        <v>1124.738809119001</v>
      </c>
      <c r="J41" s="8">
        <f>'TF_Approach 2'!N40+'TF_Approach 2'!D40</f>
        <v>1686.9818452677316</v>
      </c>
      <c r="K41" s="1">
        <f>'TF_Approach 2'!S40+'TF_Approach 2'!D40</f>
        <v>1546.2847491961759</v>
      </c>
      <c r="L41" s="9">
        <f t="shared" si="3"/>
        <v>0.01500833437225594</v>
      </c>
      <c r="M41" s="9">
        <f t="shared" si="4"/>
        <v>0.022510815318567565</v>
      </c>
      <c r="N41" s="9">
        <f t="shared" si="5"/>
        <v>0.020633375822457934</v>
      </c>
    </row>
    <row r="42" spans="1:14" ht="13.5">
      <c r="A42" s="6">
        <v>37</v>
      </c>
      <c r="B42" s="7">
        <v>1459629</v>
      </c>
      <c r="C42" s="8">
        <f>'TF_Approach 1'!F41</f>
        <v>5830.914698649564</v>
      </c>
      <c r="D42" s="8">
        <f>'TF_Approach 1'!J41</f>
        <v>2189.7498300309708</v>
      </c>
      <c r="E42" s="1">
        <f>'TF_Approach 1'!M41</f>
        <v>1464.0985461780374</v>
      </c>
      <c r="F42" s="9">
        <f t="shared" si="0"/>
        <v>0.07780679103798539</v>
      </c>
      <c r="G42" s="9">
        <f t="shared" si="1"/>
        <v>0.029219670713094646</v>
      </c>
      <c r="H42" s="9">
        <f t="shared" si="2"/>
        <v>0.01953669630390508</v>
      </c>
      <c r="I42" s="8">
        <f>'TF_Approach 2'!J41+'TF_Approach 2'!D41</f>
        <v>6659.922432985525</v>
      </c>
      <c r="J42" s="8">
        <f>'TF_Approach 2'!N41+'TF_Approach 2'!D41</f>
        <v>5636.096292200033</v>
      </c>
      <c r="K42" s="1">
        <f>'TF_Approach 2'!S41+'TF_Approach 2'!D41</f>
        <v>5892.301092667425</v>
      </c>
      <c r="L42" s="9">
        <f t="shared" si="3"/>
        <v>0.08886893735428986</v>
      </c>
      <c r="M42" s="9">
        <f t="shared" si="4"/>
        <v>0.07520716545188606</v>
      </c>
      <c r="N42" s="9">
        <f t="shared" si="5"/>
        <v>0.07862592123946635</v>
      </c>
    </row>
    <row r="43" spans="1:14" ht="13.5">
      <c r="A43" s="6">
        <v>38</v>
      </c>
      <c r="B43" s="7">
        <v>1419326</v>
      </c>
      <c r="C43" s="8">
        <f>'TF_Approach 1'!F42</f>
        <v>5729.801960801858</v>
      </c>
      <c r="D43" s="8">
        <f>'TF_Approach 1'!J42</f>
        <v>2693.523385340851</v>
      </c>
      <c r="E43" s="1">
        <f>'TF_Approach 1'!M42</f>
        <v>2088.420478464149</v>
      </c>
      <c r="F43" s="9">
        <f t="shared" si="0"/>
        <v>0.07645755887260709</v>
      </c>
      <c r="G43" s="9">
        <f t="shared" si="1"/>
        <v>0.035941944279802254</v>
      </c>
      <c r="H43" s="9">
        <f t="shared" si="2"/>
        <v>0.027867548088971843</v>
      </c>
      <c r="I43" s="8">
        <f>'TF_Approach 2'!J42+'TF_Approach 2'!D42</f>
        <v>3634.214830657502</v>
      </c>
      <c r="J43" s="8">
        <f>'TF_Approach 2'!N42+'TF_Approach 2'!D42</f>
        <v>2780.4711831078966</v>
      </c>
      <c r="K43" s="1">
        <f>'TF_Approach 2'!S42+'TF_Approach 2'!D42</f>
        <v>2994.1141173495794</v>
      </c>
      <c r="L43" s="9">
        <f t="shared" si="3"/>
        <v>0.048494380132435184</v>
      </c>
      <c r="M43" s="9">
        <f t="shared" si="4"/>
        <v>0.03710216175539666</v>
      </c>
      <c r="N43" s="9">
        <f t="shared" si="5"/>
        <v>0.03995297882276596</v>
      </c>
    </row>
    <row r="44" spans="1:14" ht="13.5">
      <c r="A44" s="6">
        <v>39</v>
      </c>
      <c r="B44" s="7">
        <v>1377345</v>
      </c>
      <c r="C44" s="8">
        <f>'TF_Approach 1'!F43</f>
        <v>6117.223868433788</v>
      </c>
      <c r="D44" s="8">
        <f>'TF_Approach 1'!J43</f>
        <v>2532.2274965599136</v>
      </c>
      <c r="E44" s="1">
        <f>'TF_Approach 1'!M43</f>
        <v>1817.7700869877556</v>
      </c>
      <c r="F44" s="9">
        <f t="shared" si="0"/>
        <v>0.08162725470397239</v>
      </c>
      <c r="G44" s="9">
        <f t="shared" si="1"/>
        <v>0.03378963779578336</v>
      </c>
      <c r="H44" s="9">
        <f t="shared" si="2"/>
        <v>0.024256032650608494</v>
      </c>
      <c r="I44" s="8">
        <f>'TF_Approach 2'!J43+'TF_Approach 2'!D43</f>
        <v>5667.612554886256</v>
      </c>
      <c r="J44" s="8">
        <f>'TF_Approach 2'!N43+'TF_Approach 2'!D43</f>
        <v>4659.579924510437</v>
      </c>
      <c r="K44" s="1">
        <f>'TF_Approach 2'!S43+'TF_Approach 2'!D43</f>
        <v>4911.832517643012</v>
      </c>
      <c r="L44" s="9">
        <f t="shared" si="3"/>
        <v>0.07562771340908618</v>
      </c>
      <c r="M44" s="9">
        <f t="shared" si="4"/>
        <v>0.06217668757787538</v>
      </c>
      <c r="N44" s="9">
        <f t="shared" si="5"/>
        <v>0.0655427057443222</v>
      </c>
    </row>
    <row r="45" spans="1:14" ht="13.5">
      <c r="A45" s="6">
        <v>40</v>
      </c>
      <c r="B45" s="7">
        <v>1333978</v>
      </c>
      <c r="C45" s="8">
        <f>'TF_Approach 1'!F44</f>
        <v>3791.5581280114284</v>
      </c>
      <c r="D45" s="8">
        <f>'TF_Approach 1'!J44</f>
        <v>1769.8940444714917</v>
      </c>
      <c r="E45" s="1">
        <f>'TF_Approach 1'!M44</f>
        <v>1366.9946453303903</v>
      </c>
      <c r="F45" s="9">
        <f t="shared" si="0"/>
        <v>0.05059394387005595</v>
      </c>
      <c r="G45" s="9">
        <f t="shared" si="1"/>
        <v>0.02361718241384352</v>
      </c>
      <c r="H45" s="9">
        <f t="shared" si="2"/>
        <v>0.018240957416835454</v>
      </c>
      <c r="I45" s="8">
        <f>'TF_Approach 2'!J44+'TF_Approach 2'!D44</f>
        <v>1922.1631660391772</v>
      </c>
      <c r="J45" s="8">
        <f>'TF_Approach 2'!N44+'TF_Approach 2'!D44</f>
        <v>1353.7097695851471</v>
      </c>
      <c r="K45" s="1">
        <f>'TF_Approach 2'!S44+'TF_Approach 2'!D44</f>
        <v>1495.9609616691655</v>
      </c>
      <c r="L45" s="9">
        <f t="shared" si="3"/>
        <v>0.025649037163167566</v>
      </c>
      <c r="M45" s="9">
        <f t="shared" si="4"/>
        <v>0.018063686164468285</v>
      </c>
      <c r="N45" s="9">
        <f t="shared" si="5"/>
        <v>0.01996186326864525</v>
      </c>
    </row>
    <row r="46" spans="1:14" ht="13.5">
      <c r="A46" s="6">
        <v>41</v>
      </c>
      <c r="B46" s="7">
        <v>1290914</v>
      </c>
      <c r="C46" s="8">
        <f>'TF_Approach 1'!F45</f>
        <v>5025.164038528534</v>
      </c>
      <c r="D46" s="8">
        <f>'TF_Approach 1'!J45</f>
        <v>2375.7023535148937</v>
      </c>
      <c r="E46" s="1">
        <f>'TF_Approach 1'!M45</f>
        <v>1847.6885605062</v>
      </c>
      <c r="F46" s="9">
        <f t="shared" si="0"/>
        <v>0.06705498339187535</v>
      </c>
      <c r="G46" s="9">
        <f t="shared" si="1"/>
        <v>0.031700991378109784</v>
      </c>
      <c r="H46" s="9">
        <f t="shared" si="2"/>
        <v>0.024655259965280795</v>
      </c>
      <c r="I46" s="8">
        <f>'TF_Approach 2'!J45+'TF_Approach 2'!D45</f>
        <v>2017.266301044132</v>
      </c>
      <c r="J46" s="8">
        <f>'TF_Approach 2'!N45+'TF_Approach 2'!D45</f>
        <v>1272.288188269013</v>
      </c>
      <c r="K46" s="1">
        <f>'TF_Approach 2'!S45+'TF_Approach 2'!D45</f>
        <v>1458.7133645100575</v>
      </c>
      <c r="L46" s="9">
        <f t="shared" si="3"/>
        <v>0.026918078151556845</v>
      </c>
      <c r="M46" s="9">
        <f t="shared" si="4"/>
        <v>0.016977209635337446</v>
      </c>
      <c r="N46" s="9">
        <f t="shared" si="5"/>
        <v>0.019464837302976955</v>
      </c>
    </row>
    <row r="47" spans="1:14" ht="13.5">
      <c r="A47" s="6">
        <v>42</v>
      </c>
      <c r="B47" s="7">
        <v>1246526</v>
      </c>
      <c r="C47" s="8">
        <f>'TF_Approach 1'!F46</f>
        <v>2457.068959201263</v>
      </c>
      <c r="D47" s="8">
        <f>'TF_Approach 1'!J46</f>
        <v>2702.082341739105</v>
      </c>
      <c r="E47" s="1">
        <f>'TF_Approach 1'!M46</f>
        <v>2750.9112967617284</v>
      </c>
      <c r="F47" s="9">
        <f t="shared" si="0"/>
        <v>0.032786734321249685</v>
      </c>
      <c r="G47" s="9">
        <f t="shared" si="1"/>
        <v>0.03605615362197226</v>
      </c>
      <c r="H47" s="9">
        <f t="shared" si="2"/>
        <v>0.03670771937046938</v>
      </c>
      <c r="I47" s="8">
        <f>'TF_Approach 2'!J46+'TF_Approach 2'!D46</f>
        <v>1078.8322888559655</v>
      </c>
      <c r="J47" s="8">
        <f>'TF_Approach 2'!N46+'TF_Approach 2'!D46</f>
        <v>1147.7253807471022</v>
      </c>
      <c r="K47" s="1">
        <f>'TF_Approach 2'!S46+'TF_Approach 2'!D46</f>
        <v>1130.485402045241</v>
      </c>
      <c r="L47" s="9">
        <f t="shared" si="3"/>
        <v>0.014395765124721883</v>
      </c>
      <c r="M47" s="9">
        <f t="shared" si="4"/>
        <v>0.015315063499293518</v>
      </c>
      <c r="N47" s="9">
        <f t="shared" si="5"/>
        <v>0.015085015987079748</v>
      </c>
    </row>
    <row r="48" spans="1:14" ht="13.5">
      <c r="A48" s="6">
        <v>43</v>
      </c>
      <c r="B48" s="7">
        <v>1200684</v>
      </c>
      <c r="C48" s="8">
        <f>'TF_Approach 1'!F47</f>
        <v>8931.833360591263</v>
      </c>
      <c r="D48" s="8">
        <f>'TF_Approach 1'!J47</f>
        <v>2354.650366758604</v>
      </c>
      <c r="E48" s="1">
        <f>'TF_Approach 1'!M47</f>
        <v>1043.877178556044</v>
      </c>
      <c r="F48" s="9">
        <f t="shared" si="0"/>
        <v>0.11918495258292543</v>
      </c>
      <c r="G48" s="9">
        <f t="shared" si="1"/>
        <v>0.031420077041485986</v>
      </c>
      <c r="H48" s="9">
        <f t="shared" si="2"/>
        <v>0.013929329736214895</v>
      </c>
      <c r="I48" s="8">
        <f>'TF_Approach 2'!J47+'TF_Approach 2'!D47</f>
        <v>2989.096485462546</v>
      </c>
      <c r="J48" s="8">
        <f>'TF_Approach 2'!N47+'TF_Approach 2'!D47</f>
        <v>1139.7180242311524</v>
      </c>
      <c r="K48" s="1">
        <f>'TF_Approach 2'!S47+'TF_Approach 2'!D47</f>
        <v>1602.5110911135453</v>
      </c>
      <c r="L48" s="9">
        <f t="shared" si="3"/>
        <v>0.03988602434719622</v>
      </c>
      <c r="M48" s="9">
        <f t="shared" si="4"/>
        <v>0.01520821461753103</v>
      </c>
      <c r="N48" s="9">
        <f t="shared" si="5"/>
        <v>0.021383651115870865</v>
      </c>
    </row>
    <row r="49" spans="1:14" ht="13.5">
      <c r="A49" s="6">
        <v>44</v>
      </c>
      <c r="B49" s="7">
        <v>1153938</v>
      </c>
      <c r="C49" s="8">
        <f>'TF_Approach 1'!F48</f>
        <v>4572.852865621818</v>
      </c>
      <c r="D49" s="8">
        <f>'TF_Approach 1'!J48</f>
        <v>2866.1720706332144</v>
      </c>
      <c r="E49" s="1">
        <f>'TF_Approach 1'!M48</f>
        <v>2526.0459970559755</v>
      </c>
      <c r="F49" s="9">
        <f t="shared" si="0"/>
        <v>0.06101941560649005</v>
      </c>
      <c r="G49" s="9">
        <f t="shared" si="1"/>
        <v>0.03824574066060627</v>
      </c>
      <c r="H49" s="9">
        <f t="shared" si="2"/>
        <v>0.033707152857302664</v>
      </c>
      <c r="I49" s="8">
        <f>'TF_Approach 2'!J48+'TF_Approach 2'!D48</f>
        <v>4574.479681874282</v>
      </c>
      <c r="J49" s="8">
        <f>'TF_Approach 2'!N48+'TF_Approach 2'!D48</f>
        <v>4094.593580878032</v>
      </c>
      <c r="K49" s="1">
        <f>'TF_Approach 2'!S48+'TF_Approach 2'!D48</f>
        <v>4214.681472615677</v>
      </c>
      <c r="L49" s="9">
        <f t="shared" si="3"/>
        <v>0.06104112358178284</v>
      </c>
      <c r="M49" s="9">
        <f t="shared" si="4"/>
        <v>0.05463760037625622</v>
      </c>
      <c r="N49" s="9">
        <f t="shared" si="5"/>
        <v>0.056240033953407875</v>
      </c>
    </row>
    <row r="50" spans="1:14" ht="13.5">
      <c r="A50" s="6">
        <v>45</v>
      </c>
      <c r="B50" s="7">
        <v>1106122</v>
      </c>
      <c r="C50" s="8">
        <f>'TF_Approach 1'!F49</f>
        <v>2195.1885061480207</v>
      </c>
      <c r="D50" s="8">
        <f>'TF_Approach 1'!J49</f>
        <v>5499.440744807159</v>
      </c>
      <c r="E50" s="1">
        <f>'TF_Approach 1'!M49</f>
        <v>6157.94838334389</v>
      </c>
      <c r="F50" s="9">
        <f t="shared" si="0"/>
        <v>0.029292243535375958</v>
      </c>
      <c r="G50" s="9">
        <f t="shared" si="1"/>
        <v>0.07338365573348093</v>
      </c>
      <c r="H50" s="9">
        <f t="shared" si="2"/>
        <v>0.08217067610275695</v>
      </c>
      <c r="I50" s="8">
        <f>'TF_Approach 2'!J49+'TF_Approach 2'!D49</f>
        <v>3653.6085456139776</v>
      </c>
      <c r="J50" s="8">
        <f>'TF_Approach 2'!N49+'TF_Approach 2'!D49</f>
        <v>4582.701278229423</v>
      </c>
      <c r="K50" s="1">
        <f>'TF_Approach 2'!S49+'TF_Approach 2'!D49</f>
        <v>4350.202801493109</v>
      </c>
      <c r="L50" s="9">
        <f t="shared" si="3"/>
        <v>0.0487531667559847</v>
      </c>
      <c r="M50" s="9">
        <f t="shared" si="4"/>
        <v>0.06115083124561667</v>
      </c>
      <c r="N50" s="9">
        <f t="shared" si="5"/>
        <v>0.05804840884175919</v>
      </c>
    </row>
    <row r="51" spans="1:14" ht="13.5">
      <c r="A51" s="6">
        <v>46</v>
      </c>
      <c r="B51" s="7">
        <v>1057510</v>
      </c>
      <c r="C51" s="8">
        <f>'TF_Approach 1'!F50</f>
        <v>15623.437138936326</v>
      </c>
      <c r="D51" s="8">
        <f>'TF_Approach 1'!J50</f>
        <v>2217.5949778273366</v>
      </c>
      <c r="E51" s="1">
        <f>'TF_Approach 1'!M50</f>
        <v>-454.06832947826655</v>
      </c>
      <c r="F51" s="9">
        <f t="shared" si="0"/>
        <v>0.20847664073114522</v>
      </c>
      <c r="G51" s="9">
        <f t="shared" si="1"/>
        <v>0.02959123190168748</v>
      </c>
      <c r="H51" s="9">
        <f t="shared" si="2"/>
        <v>-0.006059015001002312</v>
      </c>
      <c r="I51" s="8">
        <f>'TF_Approach 2'!J50+'TF_Approach 2'!D50</f>
        <v>5336.447651476015</v>
      </c>
      <c r="J51" s="8">
        <f>'TF_Approach 2'!N50+'TF_Approach 2'!D50</f>
        <v>1566.9804235350762</v>
      </c>
      <c r="K51" s="1">
        <f>'TF_Approach 2'!S50+'TF_Approach 2'!D50</f>
        <v>2510.2612800504644</v>
      </c>
      <c r="L51" s="9">
        <f t="shared" si="3"/>
        <v>0.07120870202400749</v>
      </c>
      <c r="M51" s="9">
        <f t="shared" si="4"/>
        <v>0.02090953558330128</v>
      </c>
      <c r="N51" s="9">
        <f t="shared" si="5"/>
        <v>0.03349652412388525</v>
      </c>
    </row>
    <row r="52" spans="1:14" ht="13.5">
      <c r="A52" s="6">
        <v>47</v>
      </c>
      <c r="B52" s="7">
        <v>1008570</v>
      </c>
      <c r="C52" s="8">
        <f>'TF_Approach 1'!F51</f>
        <v>30157.36666813578</v>
      </c>
      <c r="D52" s="8">
        <f>'TF_Approach 1'!J51</f>
        <v>3691.195936174224</v>
      </c>
      <c r="E52" s="1">
        <f>'TF_Approach 1'!M51</f>
        <v>-1583.2729393878487</v>
      </c>
      <c r="F52" s="9">
        <f t="shared" si="0"/>
        <v>0.4024150665669971</v>
      </c>
      <c r="G52" s="9">
        <f t="shared" si="1"/>
        <v>0.0492547268703286</v>
      </c>
      <c r="H52" s="9">
        <f t="shared" si="2"/>
        <v>-0.021126940303135944</v>
      </c>
      <c r="I52" s="8">
        <f>'TF_Approach 2'!J51+'TF_Approach 2'!D51</f>
        <v>2086.0577054981127</v>
      </c>
      <c r="J52" s="8">
        <f>'TF_Approach 2'!N51+'TF_Approach 2'!D51</f>
        <v>-5355.72491615897</v>
      </c>
      <c r="K52" s="1">
        <f>'TF_Approach 2'!S51+'TF_Approach 2'!D51</f>
        <v>-3493.4747198115924</v>
      </c>
      <c r="L52" s="9">
        <f t="shared" si="3"/>
        <v>0.027836019625267657</v>
      </c>
      <c r="M52" s="9">
        <f t="shared" si="4"/>
        <v>-0.07146593475377422</v>
      </c>
      <c r="N52" s="9">
        <f t="shared" si="5"/>
        <v>-0.04661636665407188</v>
      </c>
    </row>
    <row r="53" spans="1:14" ht="13.5">
      <c r="A53" s="6">
        <v>48</v>
      </c>
      <c r="B53" s="7">
        <v>960262</v>
      </c>
      <c r="C53" s="8">
        <f>'TF_Approach 1'!F52</f>
        <v>16430.277522115026</v>
      </c>
      <c r="D53" s="8">
        <f>'TF_Approach 1'!J52</f>
        <v>2031.4217463305056</v>
      </c>
      <c r="E53" s="1">
        <f>'TF_Approach 1'!M52</f>
        <v>-838.140208900402</v>
      </c>
      <c r="F53" s="9">
        <f t="shared" si="0"/>
        <v>0.21924298946705323</v>
      </c>
      <c r="G53" s="9">
        <f t="shared" si="1"/>
        <v>0.02710696614432779</v>
      </c>
      <c r="H53" s="9">
        <f t="shared" si="2"/>
        <v>-0.011184008592948595</v>
      </c>
      <c r="I53" s="8">
        <f>'TF_Approach 2'!J52+'TF_Approach 2'!D52</f>
        <v>2825.546473487031</v>
      </c>
      <c r="J53" s="8">
        <f>'TF_Approach 2'!N52+'TF_Approach 2'!D52</f>
        <v>-1223.1372506974326</v>
      </c>
      <c r="K53" s="1">
        <f>'TF_Approach 2'!S52+'TF_Approach 2'!D52</f>
        <v>-209.98456354838572</v>
      </c>
      <c r="L53" s="9">
        <f t="shared" si="3"/>
        <v>0.037703639204606836</v>
      </c>
      <c r="M53" s="9">
        <f t="shared" si="4"/>
        <v>-0.016321347403321133</v>
      </c>
      <c r="N53" s="9">
        <f t="shared" si="5"/>
        <v>-0.0028020003552780034</v>
      </c>
    </row>
    <row r="54" spans="1:14" ht="13.5">
      <c r="A54" s="6">
        <v>49</v>
      </c>
      <c r="B54" s="7">
        <v>913079</v>
      </c>
      <c r="C54" s="8">
        <f>'TF_Approach 1'!F53</f>
        <v>359.08327810424265</v>
      </c>
      <c r="D54" s="8">
        <f>'TF_Approach 1'!J53</f>
        <v>4345.809767943589</v>
      </c>
      <c r="E54" s="1">
        <f>'TF_Approach 1'!M53</f>
        <v>5140.328362983196</v>
      </c>
      <c r="F54" s="9">
        <f t="shared" si="0"/>
        <v>0.0047915497016552625</v>
      </c>
      <c r="G54" s="9">
        <f t="shared" si="1"/>
        <v>0.05798978890628156</v>
      </c>
      <c r="H54" s="9">
        <f t="shared" si="2"/>
        <v>0.06859171767645507</v>
      </c>
      <c r="I54" s="8">
        <f>'TF_Approach 2'!J53+'TF_Approach 2'!D53</f>
        <v>2950.4180139472974</v>
      </c>
      <c r="J54" s="8">
        <f>'TF_Approach 2'!N53+'TF_Approach 2'!D53</f>
        <v>4071.4094943490218</v>
      </c>
      <c r="K54" s="1">
        <f>'TF_Approach 2'!S53+'TF_Approach 2'!D53</f>
        <v>3790.8897975754808</v>
      </c>
      <c r="L54" s="9">
        <f t="shared" si="3"/>
        <v>0.03936990502349001</v>
      </c>
      <c r="M54" s="9">
        <f t="shared" si="4"/>
        <v>0.05432823564204273</v>
      </c>
      <c r="N54" s="9">
        <f t="shared" si="5"/>
        <v>0.05058502577585263</v>
      </c>
    </row>
    <row r="55" spans="1:14" ht="13.5">
      <c r="A55" s="6">
        <v>50</v>
      </c>
      <c r="B55" s="7">
        <v>866222</v>
      </c>
      <c r="C55" s="8">
        <f>'TF_Approach 1'!F54</f>
        <v>9700.183900356637</v>
      </c>
      <c r="D55" s="8">
        <f>'TF_Approach 1'!J54</f>
        <v>4723.2839008637575</v>
      </c>
      <c r="E55" s="1">
        <f>'TF_Approach 1'!M54</f>
        <v>3731.4326651876813</v>
      </c>
      <c r="F55" s="9">
        <f t="shared" si="0"/>
        <v>0.12943769901828203</v>
      </c>
      <c r="G55" s="9">
        <f t="shared" si="1"/>
        <v>0.06302674322653021</v>
      </c>
      <c r="H55" s="9">
        <f t="shared" si="2"/>
        <v>0.04979163933230085</v>
      </c>
      <c r="I55" s="8">
        <f>'TF_Approach 2'!J54+'TF_Approach 2'!D54</f>
        <v>1894.1212514064991</v>
      </c>
      <c r="J55" s="8">
        <f>'TF_Approach 2'!N54+'TF_Approach 2'!D54</f>
        <v>494.71185814569253</v>
      </c>
      <c r="K55" s="1">
        <f>'TF_Approach 2'!S54+'TF_Approach 2'!D54</f>
        <v>844.9035460601135</v>
      </c>
      <c r="L55" s="9">
        <f t="shared" si="3"/>
        <v>0.025274850349452878</v>
      </c>
      <c r="M55" s="9">
        <f t="shared" si="4"/>
        <v>0.006601355732346775</v>
      </c>
      <c r="N55" s="9">
        <f t="shared" si="5"/>
        <v>0.011274257479838845</v>
      </c>
    </row>
    <row r="56" spans="1:14" ht="13.5">
      <c r="A56" s="6">
        <v>51</v>
      </c>
      <c r="B56" s="7">
        <v>821763</v>
      </c>
      <c r="C56" s="8">
        <f>'TF_Approach 1'!F55</f>
        <v>16389.280279307844</v>
      </c>
      <c r="D56" s="8">
        <f>'TF_Approach 1'!J55</f>
        <v>2846.619191642943</v>
      </c>
      <c r="E56" s="1">
        <f>'TF_Approach 1'!M55</f>
        <v>147.68910755215634</v>
      </c>
      <c r="F56" s="9">
        <f t="shared" si="0"/>
        <v>0.21869592883092853</v>
      </c>
      <c r="G56" s="9">
        <f t="shared" si="1"/>
        <v>0.037984830177703925</v>
      </c>
      <c r="H56" s="9">
        <f t="shared" si="2"/>
        <v>0.0019707397764811303</v>
      </c>
      <c r="I56" s="8">
        <f>'TF_Approach 2'!J55+'TF_Approach 2'!D55</f>
        <v>3260.167154935817</v>
      </c>
      <c r="J56" s="8">
        <f>'TF_Approach 2'!N55+'TF_Approach 2'!D55</f>
        <v>-547.7709466448796</v>
      </c>
      <c r="K56" s="1">
        <f>'TF_Approach 2'!S55+'TF_Approach 2'!D55</f>
        <v>405.1369569950507</v>
      </c>
      <c r="L56" s="9">
        <f t="shared" si="3"/>
        <v>0.043503147907778976</v>
      </c>
      <c r="M56" s="9">
        <f t="shared" si="4"/>
        <v>-0.007309367703861012</v>
      </c>
      <c r="N56" s="9">
        <f t="shared" si="5"/>
        <v>0.005406082610328659</v>
      </c>
    </row>
    <row r="57" spans="1:14" ht="13.5">
      <c r="A57" s="6">
        <v>52</v>
      </c>
      <c r="B57" s="7">
        <v>781335</v>
      </c>
      <c r="C57" s="8">
        <f>'TF_Approach 1'!F56</f>
        <v>4730.767436539975</v>
      </c>
      <c r="D57" s="8">
        <f>'TF_Approach 1'!J56</f>
        <v>2001.5822794717017</v>
      </c>
      <c r="E57" s="1">
        <f>'TF_Approach 1'!M56</f>
        <v>1457.6803182703914</v>
      </c>
      <c r="F57" s="9">
        <f t="shared" si="0"/>
        <v>0.06312660232697626</v>
      </c>
      <c r="G57" s="9">
        <f t="shared" si="1"/>
        <v>0.026708793081856894</v>
      </c>
      <c r="H57" s="9">
        <f t="shared" si="2"/>
        <v>0.019451052499553076</v>
      </c>
      <c r="I57" s="8">
        <f>'TF_Approach 2'!J56+'TF_Approach 2'!D56</f>
        <v>3149.2319680750907</v>
      </c>
      <c r="J57" s="8">
        <f>'TF_Approach 2'!N56+'TF_Approach 2'!D56</f>
        <v>2381.8371349182107</v>
      </c>
      <c r="K57" s="1">
        <f>'TF_Approach 2'!S56+'TF_Approach 2'!D56</f>
        <v>2573.8719270342085</v>
      </c>
      <c r="L57" s="9">
        <f t="shared" si="3"/>
        <v>0.04202284655731822</v>
      </c>
      <c r="M57" s="9">
        <f t="shared" si="4"/>
        <v>0.03178285291774475</v>
      </c>
      <c r="N57" s="9">
        <f t="shared" si="5"/>
        <v>0.03434533440039324</v>
      </c>
    </row>
    <row r="58" spans="1:14" ht="13.5">
      <c r="A58" s="6">
        <v>53</v>
      </c>
      <c r="B58" s="7">
        <v>744502</v>
      </c>
      <c r="C58" s="8">
        <f>'TF_Approach 1'!F57</f>
        <v>11419.303274888576</v>
      </c>
      <c r="D58" s="8">
        <f>'TF_Approach 1'!J57</f>
        <v>5535.563117681083</v>
      </c>
      <c r="E58" s="1">
        <f>'TF_Approach 1'!M57</f>
        <v>4362.986826030087</v>
      </c>
      <c r="F58" s="9">
        <f t="shared" si="0"/>
        <v>0.15237735237567676</v>
      </c>
      <c r="G58" s="9">
        <f t="shared" si="1"/>
        <v>0.07386566688666218</v>
      </c>
      <c r="H58" s="9">
        <f t="shared" si="2"/>
        <v>0.05821899681589016</v>
      </c>
      <c r="I58" s="8">
        <f>'TF_Approach 2'!J57+'TF_Approach 2'!D57</f>
        <v>3034.615062874219</v>
      </c>
      <c r="J58" s="8">
        <f>'TF_Approach 2'!N57+'TF_Approach 2'!D57</f>
        <v>1380.2195065357437</v>
      </c>
      <c r="K58" s="1">
        <f>'TF_Approach 2'!S57+'TF_Approach 2'!D57</f>
        <v>1794.2195662340098</v>
      </c>
      <c r="L58" s="9">
        <f t="shared" si="3"/>
        <v>0.040493416947509284</v>
      </c>
      <c r="M58" s="9">
        <f t="shared" si="4"/>
        <v>0.018417427844802714</v>
      </c>
      <c r="N58" s="9">
        <f t="shared" si="5"/>
        <v>0.02394177827683986</v>
      </c>
    </row>
    <row r="59" spans="1:14" ht="13.5">
      <c r="A59" s="6">
        <v>54</v>
      </c>
      <c r="B59" s="7">
        <v>710490</v>
      </c>
      <c r="C59" s="8">
        <f>'TF_Approach 1'!F58</f>
        <v>20461.17830372655</v>
      </c>
      <c r="D59" s="8">
        <f>'TF_Approach 1'!J58</f>
        <v>3337.677932765834</v>
      </c>
      <c r="E59" s="1">
        <f>'TF_Approach 1'!M58</f>
        <v>-74.88109067601154</v>
      </c>
      <c r="F59" s="9">
        <f t="shared" si="0"/>
        <v>0.2730306833399093</v>
      </c>
      <c r="G59" s="9">
        <f t="shared" si="1"/>
        <v>0.04453743930209633</v>
      </c>
      <c r="H59" s="9">
        <f t="shared" si="2"/>
        <v>-0.0009992012704754922</v>
      </c>
      <c r="I59" s="8">
        <f>'TF_Approach 2'!J58+'TF_Approach 2'!D58</f>
        <v>3687.3972591370984</v>
      </c>
      <c r="J59" s="8">
        <f>'TF_Approach 2'!N58+'TF_Approach 2'!D58</f>
        <v>-1127.404578767827</v>
      </c>
      <c r="K59" s="1">
        <f>'TF_Approach 2'!S58+'TF_Approach 2'!D58</f>
        <v>77.46341104932208</v>
      </c>
      <c r="L59" s="9">
        <f t="shared" si="3"/>
        <v>0.0492040379328765</v>
      </c>
      <c r="M59" s="9">
        <f t="shared" si="4"/>
        <v>-0.015043905975124637</v>
      </c>
      <c r="N59" s="9">
        <f t="shared" si="5"/>
        <v>0.0010336593395887032</v>
      </c>
    </row>
    <row r="60" spans="1:14" ht="13.5">
      <c r="A60" s="6">
        <v>55</v>
      </c>
      <c r="B60" s="7">
        <v>677714</v>
      </c>
      <c r="C60" s="8">
        <f>'TF_Approach 1'!F59</f>
        <v>12683.11733487738</v>
      </c>
      <c r="D60" s="8">
        <f>'TF_Approach 1'!J59</f>
        <v>3448.7043787912053</v>
      </c>
      <c r="E60" s="1">
        <f>'TF_Approach 1'!M59</f>
        <v>1608.3692500623756</v>
      </c>
      <c r="F60" s="9">
        <f t="shared" si="0"/>
        <v>0.16924148460165334</v>
      </c>
      <c r="G60" s="9">
        <f t="shared" si="1"/>
        <v>0.04601895840022118</v>
      </c>
      <c r="H60" s="9">
        <f t="shared" si="2"/>
        <v>0.021461821449815986</v>
      </c>
      <c r="I60" s="8">
        <f>'TF_Approach 2'!J59+'TF_Approach 2'!D59</f>
        <v>5529.203245605807</v>
      </c>
      <c r="J60" s="8">
        <f>'TF_Approach 2'!N59+'TF_Approach 2'!D59</f>
        <v>2932.6623801447668</v>
      </c>
      <c r="K60" s="1">
        <f>'TF_Approach 2'!S59+'TF_Approach 2'!D59</f>
        <v>3582.4272257957</v>
      </c>
      <c r="L60" s="9">
        <f t="shared" si="3"/>
        <v>0.07378080177318283</v>
      </c>
      <c r="M60" s="9">
        <f t="shared" si="4"/>
        <v>0.03913297669227288</v>
      </c>
      <c r="N60" s="9">
        <f t="shared" si="5"/>
        <v>0.047803334634758256</v>
      </c>
    </row>
    <row r="61" spans="1:14" ht="13.5">
      <c r="A61" s="6">
        <v>56</v>
      </c>
      <c r="B61" s="7">
        <v>646321</v>
      </c>
      <c r="C61" s="8">
        <f>'TF_Approach 1'!F60</f>
        <v>-1963.0472055668683</v>
      </c>
      <c r="D61" s="8">
        <f>'TF_Approach 1'!J60</f>
        <v>4979.70111263443</v>
      </c>
      <c r="E61" s="1">
        <f>'TF_Approach 1'!M60</f>
        <v>6363.328169456473</v>
      </c>
      <c r="F61" s="9">
        <f t="shared" si="0"/>
        <v>-0.026194587232877303</v>
      </c>
      <c r="G61" s="9">
        <f t="shared" si="1"/>
        <v>0.06644833339649174</v>
      </c>
      <c r="H61" s="9">
        <f t="shared" si="2"/>
        <v>0.0849112310460815</v>
      </c>
      <c r="I61" s="8">
        <f>'TF_Approach 2'!J60+'TF_Approach 2'!D60</f>
        <v>2959.21189773851</v>
      </c>
      <c r="J61" s="8">
        <f>'TF_Approach 2'!N60+'TF_Approach 2'!D60</f>
        <v>4911.380358532689</v>
      </c>
      <c r="K61" s="1">
        <f>'TF_Approach 2'!S60+'TF_Approach 2'!D60</f>
        <v>4422.864866446518</v>
      </c>
      <c r="L61" s="9">
        <f t="shared" si="3"/>
        <v>0.03948724919913259</v>
      </c>
      <c r="M61" s="9">
        <f t="shared" si="4"/>
        <v>0.06553667220563554</v>
      </c>
      <c r="N61" s="9">
        <f t="shared" si="5"/>
        <v>0.05901799978870406</v>
      </c>
    </row>
    <row r="62" spans="1:14" ht="13.5">
      <c r="A62" s="6">
        <v>57</v>
      </c>
      <c r="B62" s="7">
        <v>616314</v>
      </c>
      <c r="C62" s="8">
        <f>'TF_Approach 1'!F61</f>
        <v>11492.180272168287</v>
      </c>
      <c r="D62" s="8">
        <f>'TF_Approach 1'!J61</f>
        <v>4561.379592378012</v>
      </c>
      <c r="E62" s="1">
        <f>'TF_Approach 1'!M61</f>
        <v>3180.1335920213564</v>
      </c>
      <c r="F62" s="9">
        <f t="shared" si="0"/>
        <v>0.15334981134512995</v>
      </c>
      <c r="G62" s="9">
        <f t="shared" si="1"/>
        <v>0.06086631808750057</v>
      </c>
      <c r="H62" s="9">
        <f t="shared" si="2"/>
        <v>0.042435192873699484</v>
      </c>
      <c r="I62" s="8">
        <f>'TF_Approach 2'!J61+'TF_Approach 2'!D61</f>
        <v>4984.692312868483</v>
      </c>
      <c r="J62" s="8">
        <f>'TF_Approach 2'!N61+'TF_Approach 2'!D61</f>
        <v>3035.8833002089596</v>
      </c>
      <c r="K62" s="1">
        <f>'TF_Approach 2'!S61+'TF_Approach 2'!D61</f>
        <v>3523.5581156365324</v>
      </c>
      <c r="L62" s="9">
        <f t="shared" si="3"/>
        <v>0.06651493517232113</v>
      </c>
      <c r="M62" s="9">
        <f t="shared" si="4"/>
        <v>0.04051034010320449</v>
      </c>
      <c r="N62" s="9">
        <f t="shared" si="5"/>
        <v>0.04701779466556486</v>
      </c>
    </row>
    <row r="63" spans="1:14" ht="13.5">
      <c r="A63" s="6">
        <v>58</v>
      </c>
      <c r="B63" s="7">
        <v>587695</v>
      </c>
      <c r="C63" s="8">
        <f>'TF_Approach 1'!F62</f>
        <v>6407.845584391006</v>
      </c>
      <c r="D63" s="8">
        <f>'TF_Approach 1'!J62</f>
        <v>3596.070750719986</v>
      </c>
      <c r="E63" s="1">
        <f>'TF_Approach 1'!M62</f>
        <v>3035.7094126373104</v>
      </c>
      <c r="F63" s="9">
        <f t="shared" si="0"/>
        <v>0.08550526429478685</v>
      </c>
      <c r="G63" s="9">
        <f t="shared" si="1"/>
        <v>0.04798539164427879</v>
      </c>
      <c r="H63" s="9">
        <f t="shared" si="2"/>
        <v>0.040508019775322736</v>
      </c>
      <c r="I63" s="8">
        <f>'TF_Approach 2'!J62+'TF_Approach 2'!D62</f>
        <v>1667.525711830639</v>
      </c>
      <c r="J63" s="8">
        <f>'TF_Approach 2'!N62+'TF_Approach 2'!D62</f>
        <v>876.9082362184084</v>
      </c>
      <c r="K63" s="1">
        <f>'TF_Approach 2'!S62+'TF_Approach 2'!D62</f>
        <v>1074.7543201539663</v>
      </c>
      <c r="L63" s="9">
        <f t="shared" si="3"/>
        <v>0.022251195792818437</v>
      </c>
      <c r="M63" s="9">
        <f t="shared" si="4"/>
        <v>0.011701322934930933</v>
      </c>
      <c r="N63" s="9">
        <f t="shared" si="5"/>
        <v>0.014341349364064403</v>
      </c>
    </row>
    <row r="64" spans="1:14" ht="13.5">
      <c r="A64" s="6">
        <v>59</v>
      </c>
      <c r="B64" s="7">
        <v>560433</v>
      </c>
      <c r="C64" s="8">
        <f>'TF_Approach 1'!F63</f>
        <v>11449.941438113856</v>
      </c>
      <c r="D64" s="8">
        <f>'TF_Approach 1'!J63</f>
        <v>5450.784126333906</v>
      </c>
      <c r="E64" s="1">
        <f>'TF_Approach 1'!M63</f>
        <v>4255.20623782692</v>
      </c>
      <c r="F64" s="9">
        <f t="shared" si="0"/>
        <v>0.15278618311443015</v>
      </c>
      <c r="G64" s="9">
        <f t="shared" si="1"/>
        <v>0.07273438961627292</v>
      </c>
      <c r="H64" s="9">
        <f t="shared" si="2"/>
        <v>0.05678078992423092</v>
      </c>
      <c r="I64" s="8">
        <f>'TF_Approach 2'!J63+'TF_Approach 2'!D63</f>
        <v>4008.962200550745</v>
      </c>
      <c r="J64" s="8">
        <f>'TF_Approach 2'!N63+'TF_Approach 2'!D63</f>
        <v>2322.1135408208816</v>
      </c>
      <c r="K64" s="1">
        <f>'TF_Approach 2'!S63+'TF_Approach 2'!D63</f>
        <v>2744.234745846185</v>
      </c>
      <c r="L64" s="9">
        <f t="shared" si="3"/>
        <v>0.05349494896395507</v>
      </c>
      <c r="M64" s="9">
        <f t="shared" si="4"/>
        <v>0.030985910851855057</v>
      </c>
      <c r="N64" s="9">
        <f t="shared" si="5"/>
        <v>0.036618628545309395</v>
      </c>
    </row>
    <row r="65" spans="1:14" ht="13.5">
      <c r="A65" s="6">
        <v>60</v>
      </c>
      <c r="B65" s="7">
        <v>534372</v>
      </c>
      <c r="C65" s="8">
        <f>'TF_Approach 1'!F64</f>
        <v>7018.05062914869</v>
      </c>
      <c r="D65" s="8">
        <f>'TF_Approach 1'!J64</f>
        <v>2612.496080956725</v>
      </c>
      <c r="E65" s="1">
        <f>'TF_Approach 1'!M64</f>
        <v>1734.5088353002316</v>
      </c>
      <c r="F65" s="9">
        <f t="shared" si="0"/>
        <v>0.09364774259562385</v>
      </c>
      <c r="G65" s="9">
        <f t="shared" si="1"/>
        <v>0.03486072891884919</v>
      </c>
      <c r="H65" s="9">
        <f t="shared" si="2"/>
        <v>0.02314500785494262</v>
      </c>
      <c r="I65" s="8">
        <f>'TF_Approach 2'!J64+'TF_Approach 2'!D64</f>
        <v>4838.093280478725</v>
      </c>
      <c r="J65" s="8">
        <f>'TF_Approach 2'!N64+'TF_Approach 2'!D64</f>
        <v>3599.335335193326</v>
      </c>
      <c r="K65" s="1">
        <f>'TF_Approach 2'!S64+'TF_Approach 2'!D64</f>
        <v>3909.3252051098607</v>
      </c>
      <c r="L65" s="9">
        <f t="shared" si="3"/>
        <v>0.06455874118406703</v>
      </c>
      <c r="M65" s="9">
        <f t="shared" si="4"/>
        <v>0.04802895373617526</v>
      </c>
      <c r="N65" s="9">
        <f t="shared" si="5"/>
        <v>0.05216540886869059</v>
      </c>
    </row>
    <row r="66" spans="1:14" ht="13.5">
      <c r="A66" s="6">
        <v>61</v>
      </c>
      <c r="B66" s="7">
        <v>509286</v>
      </c>
      <c r="C66" s="8">
        <f>'TF_Approach 1'!F65</f>
        <v>5362.987595578536</v>
      </c>
      <c r="D66" s="8">
        <f>'TF_Approach 1'!J65</f>
        <v>3489.129875035837</v>
      </c>
      <c r="E66" s="1">
        <f>'TF_Approach 1'!M65</f>
        <v>3115.6869495619844</v>
      </c>
      <c r="F66" s="9">
        <f t="shared" si="0"/>
        <v>0.07156284678373495</v>
      </c>
      <c r="G66" s="9">
        <f t="shared" si="1"/>
        <v>0.046558389741866664</v>
      </c>
      <c r="H66" s="9">
        <f t="shared" si="2"/>
        <v>0.04157522720757553</v>
      </c>
      <c r="I66" s="8">
        <f>'TF_Approach 2'!J65+'TF_Approach 2'!D65</f>
        <v>1665.4920538154456</v>
      </c>
      <c r="J66" s="8">
        <f>'TF_Approach 2'!N65+'TF_Approach 2'!D65</f>
        <v>1138.5989886485868</v>
      </c>
      <c r="K66" s="1">
        <f>'TF_Approach 2'!S65+'TF_Approach 2'!D65</f>
        <v>1270.4500200406546</v>
      </c>
      <c r="L66" s="9">
        <f t="shared" si="3"/>
        <v>0.02222405898626088</v>
      </c>
      <c r="M66" s="9">
        <f t="shared" si="4"/>
        <v>0.01519328238609967</v>
      </c>
      <c r="N66" s="9">
        <f t="shared" si="5"/>
        <v>0.016952681413158227</v>
      </c>
    </row>
    <row r="67" spans="1:14" ht="13.5">
      <c r="A67" s="6">
        <v>62</v>
      </c>
      <c r="B67" s="7">
        <v>484921</v>
      </c>
      <c r="C67" s="8">
        <f>'TF_Approach 1'!F66</f>
        <v>-6875.182803779963</v>
      </c>
      <c r="D67" s="8">
        <f>'TF_Approach 1'!J66</f>
        <v>6120.016659062981</v>
      </c>
      <c r="E67" s="1">
        <f>'TF_Approach 1'!M66</f>
        <v>8709.842584114964</v>
      </c>
      <c r="F67" s="9">
        <f t="shared" si="0"/>
        <v>-0.0917413372357426</v>
      </c>
      <c r="G67" s="9">
        <f t="shared" si="1"/>
        <v>0.08166452125444151</v>
      </c>
      <c r="H67" s="9">
        <f t="shared" si="2"/>
        <v>0.11622274324694391</v>
      </c>
      <c r="I67" s="8">
        <f>'TF_Approach 2'!J66+'TF_Approach 2'!D66</f>
        <v>1442.4036183055646</v>
      </c>
      <c r="J67" s="8">
        <f>'TF_Approach 2'!N66+'TF_Approach 2'!D66</f>
        <v>5096.405948561996</v>
      </c>
      <c r="K67" s="1">
        <f>'TF_Approach 2'!S66+'TF_Approach 2'!D66</f>
        <v>4182.019315288017</v>
      </c>
      <c r="L67" s="9">
        <f t="shared" si="3"/>
        <v>0.01924720266409097</v>
      </c>
      <c r="M67" s="9">
        <f t="shared" si="4"/>
        <v>0.06800562401922056</v>
      </c>
      <c r="N67" s="9">
        <f t="shared" si="5"/>
        <v>0.055804195361800354</v>
      </c>
    </row>
    <row r="68" spans="1:14" ht="13.5">
      <c r="A68" s="6">
        <v>63</v>
      </c>
      <c r="B68" s="7">
        <v>461061</v>
      </c>
      <c r="C68" s="8">
        <f>'TF_Approach 1'!F67</f>
        <v>6447.7840571946</v>
      </c>
      <c r="D68" s="8">
        <f>'TF_Approach 1'!J67</f>
        <v>3916.9048456415794</v>
      </c>
      <c r="E68" s="1">
        <f>'TF_Approach 1'!M67</f>
        <v>3412.5234689650256</v>
      </c>
      <c r="F68" s="9">
        <f t="shared" si="0"/>
        <v>0.08603819687370541</v>
      </c>
      <c r="G68" s="9">
        <f t="shared" si="1"/>
        <v>0.05226655037692275</v>
      </c>
      <c r="H68" s="9">
        <f t="shared" si="2"/>
        <v>0.045536166139332555</v>
      </c>
      <c r="I68" s="8">
        <f>'TF_Approach 2'!J67+'TF_Approach 2'!D67</f>
        <v>6414.554929467171</v>
      </c>
      <c r="J68" s="8">
        <f>'TF_Approach 2'!N67+'TF_Approach 2'!D67</f>
        <v>5702.919947406714</v>
      </c>
      <c r="K68" s="1">
        <f>'TF_Approach 2'!S67+'TF_Approach 2'!D67</f>
        <v>5881.001255669203</v>
      </c>
      <c r="L68" s="9">
        <f t="shared" si="3"/>
        <v>0.08559479271996923</v>
      </c>
      <c r="M68" s="9">
        <f t="shared" si="4"/>
        <v>0.07609884959507286</v>
      </c>
      <c r="N68" s="9">
        <f t="shared" si="5"/>
        <v>0.07847513802593596</v>
      </c>
    </row>
    <row r="69" spans="1:14" ht="13.5">
      <c r="A69" s="6">
        <v>64</v>
      </c>
      <c r="B69" s="7">
        <v>437678</v>
      </c>
      <c r="C69" s="8">
        <f>'TF_Approach 1'!F68</f>
        <v>-4779.719614490074</v>
      </c>
      <c r="D69" s="8">
        <f>'TF_Approach 1'!J68</f>
        <v>7130.048211871201</v>
      </c>
      <c r="E69" s="1">
        <f>'TF_Approach 1'!M68</f>
        <v>9503.55741165325</v>
      </c>
      <c r="F69" s="9">
        <f t="shared" si="0"/>
        <v>-0.06377981234246485</v>
      </c>
      <c r="G69" s="9">
        <f t="shared" si="1"/>
        <v>0.09514222038616126</v>
      </c>
      <c r="H69" s="9">
        <f t="shared" si="2"/>
        <v>0.12681394667242443</v>
      </c>
      <c r="I69" s="8">
        <f>'TF_Approach 2'!J68+'TF_Approach 2'!D68</f>
        <v>3346.908050198757</v>
      </c>
      <c r="J69" s="8">
        <f>'TF_Approach 2'!N68+'TF_Approach 2'!D68</f>
        <v>6695.707698466465</v>
      </c>
      <c r="K69" s="1">
        <f>'TF_Approach 2'!S68+'TF_Approach 2'!D68</f>
        <v>5857.695743593491</v>
      </c>
      <c r="L69" s="9">
        <f t="shared" si="3"/>
        <v>0.04466060450952525</v>
      </c>
      <c r="M69" s="9">
        <f t="shared" si="4"/>
        <v>0.08934645020045774</v>
      </c>
      <c r="N69" s="9">
        <f t="shared" si="5"/>
        <v>0.07816415300869191</v>
      </c>
    </row>
    <row r="70" spans="1:14" ht="13.5">
      <c r="A70" s="6">
        <v>65</v>
      </c>
      <c r="B70" s="7">
        <v>414877</v>
      </c>
      <c r="C70" s="8">
        <f>'TF_Approach 1'!F69</f>
        <v>-7198.782109017453</v>
      </c>
      <c r="D70" s="8">
        <f>'TF_Approach 1'!J69</f>
        <v>7117.544588512568</v>
      </c>
      <c r="E70" s="1">
        <f>'TF_Approach 1'!M69</f>
        <v>9970.6592435658</v>
      </c>
      <c r="F70" s="9">
        <f aca="true" t="shared" si="6" ref="F70:F95">C70/$F$1</f>
        <v>-0.09605939449157622</v>
      </c>
      <c r="G70" s="9">
        <f aca="true" t="shared" si="7" ref="G70:G95">D70/$F$1</f>
        <v>0.09497537404040557</v>
      </c>
      <c r="H70" s="9">
        <f aca="true" t="shared" si="8" ref="H70:H95">E70/$F$1</f>
        <v>0.13304687864062786</v>
      </c>
      <c r="I70" s="8">
        <f>'TF_Approach 2'!J69+'TF_Approach 2'!D69</f>
        <v>3251.708448129345</v>
      </c>
      <c r="J70" s="8">
        <f>'TF_Approach 2'!N69+'TF_Approach 2'!D69</f>
        <v>7277.186568958654</v>
      </c>
      <c r="K70" s="1">
        <f>'TF_Approach 2'!S69+'TF_Approach 2'!D69</f>
        <v>6269.840909722345</v>
      </c>
      <c r="L70" s="9">
        <f aca="true" t="shared" si="9" ref="L70:L95">I70/$F$1</f>
        <v>0.04339027628009161</v>
      </c>
      <c r="M70" s="9">
        <f aca="true" t="shared" si="10" ref="M70:M95">J70/$F$1</f>
        <v>0.09710561103672717</v>
      </c>
      <c r="N70" s="9">
        <f aca="true" t="shared" si="11" ref="N70:N95">K70/$F$1</f>
        <v>0.0836637520382799</v>
      </c>
    </row>
    <row r="71" spans="1:14" ht="13.5">
      <c r="A71" s="6">
        <v>66</v>
      </c>
      <c r="B71" s="7">
        <v>392666</v>
      </c>
      <c r="C71" s="8">
        <f>'TF_Approach 1'!F70</f>
        <v>5284.9275200233615</v>
      </c>
      <c r="D71" s="8">
        <f>'TF_Approach 1'!J70</f>
        <v>4689.621131564102</v>
      </c>
      <c r="E71" s="1">
        <f>'TF_Approach 1'!M70</f>
        <v>4570.981943101537</v>
      </c>
      <c r="F71" s="9">
        <f t="shared" si="6"/>
        <v>0.07052122564862601</v>
      </c>
      <c r="G71" s="9">
        <f t="shared" si="7"/>
        <v>0.06257755262916737</v>
      </c>
      <c r="H71" s="9">
        <f t="shared" si="8"/>
        <v>0.06099445031628996</v>
      </c>
      <c r="I71" s="8">
        <f>'TF_Approach 2'!J70+'TF_Approach 2'!D70</f>
        <v>2990.193074732185</v>
      </c>
      <c r="J71" s="8">
        <f>'TF_Approach 2'!N70+'TF_Approach 2'!D70</f>
        <v>2822.804268052737</v>
      </c>
      <c r="K71" s="1">
        <f>'TF_Approach 2'!S70+'TF_Approach 2'!D70</f>
        <v>2864.692059453414</v>
      </c>
      <c r="L71" s="9">
        <f t="shared" si="9"/>
        <v>0.039900657058626054</v>
      </c>
      <c r="M71" s="9">
        <f t="shared" si="10"/>
        <v>0.03766704765486957</v>
      </c>
      <c r="N71" s="9">
        <f t="shared" si="11"/>
        <v>0.038225991628670124</v>
      </c>
    </row>
    <row r="72" spans="1:14" ht="13.5">
      <c r="A72" s="6">
        <v>67</v>
      </c>
      <c r="B72" s="7">
        <v>370954</v>
      </c>
      <c r="C72" s="8">
        <f>'TF_Approach 1'!F71</f>
        <v>-9125.55082031571</v>
      </c>
      <c r="D72" s="8">
        <f>'TF_Approach 1'!J71</f>
        <v>9374.079499649068</v>
      </c>
      <c r="E72" s="1">
        <f>'TF_Approach 1'!M71</f>
        <v>13060.888797460426</v>
      </c>
      <c r="F72" s="9">
        <f t="shared" si="6"/>
        <v>-0.12176988731240794</v>
      </c>
      <c r="G72" s="9">
        <f t="shared" si="7"/>
        <v>0.12508621417006469</v>
      </c>
      <c r="H72" s="9">
        <f t="shared" si="8"/>
        <v>0.17428240644126122</v>
      </c>
      <c r="I72" s="8">
        <f>'TF_Approach 2'!J71+'TF_Approach 2'!D71</f>
        <v>7320.985683558949</v>
      </c>
      <c r="J72" s="8">
        <f>'TF_Approach 2'!N71+'TF_Approach 2'!D71</f>
        <v>12522.729026653858</v>
      </c>
      <c r="K72" s="1">
        <f>'TF_Approach 2'!S71+'TF_Approach 2'!D71</f>
        <v>11221.03183197416</v>
      </c>
      <c r="L72" s="9">
        <f t="shared" si="9"/>
        <v>0.09769005940091662</v>
      </c>
      <c r="M72" s="9">
        <f t="shared" si="10"/>
        <v>0.16710128872710667</v>
      </c>
      <c r="N72" s="9">
        <f t="shared" si="11"/>
        <v>0.14973165002451483</v>
      </c>
    </row>
    <row r="73" spans="1:14" ht="13.5">
      <c r="A73" s="6">
        <v>68</v>
      </c>
      <c r="B73" s="7">
        <v>349724</v>
      </c>
      <c r="C73" s="8">
        <f>'TF_Approach 1'!F72</f>
        <v>1124.5419945238848</v>
      </c>
      <c r="D73" s="8">
        <f>'TF_Approach 1'!J72</f>
        <v>5477.360908880296</v>
      </c>
      <c r="E73" s="1">
        <f>'TF_Approach 1'!M72</f>
        <v>6344.838418840013</v>
      </c>
      <c r="F73" s="9">
        <f t="shared" si="6"/>
        <v>0.015005708109848264</v>
      </c>
      <c r="G73" s="9">
        <f t="shared" si="7"/>
        <v>0.07308902594229014</v>
      </c>
      <c r="H73" s="9">
        <f t="shared" si="8"/>
        <v>0.08466450677777888</v>
      </c>
      <c r="I73" s="8">
        <f>'TF_Approach 2'!J72+'TF_Approach 2'!D72</f>
        <v>4241.3964447733815</v>
      </c>
      <c r="J73" s="8">
        <f>'TF_Approach 2'!N72+'TF_Approach 2'!D72</f>
        <v>5465.326135250255</v>
      </c>
      <c r="K73" s="1">
        <f>'TF_Approach 2'!S72+'TF_Approach 2'!D72</f>
        <v>5159.046924705616</v>
      </c>
      <c r="L73" s="9">
        <f t="shared" si="9"/>
        <v>0.05659651425944656</v>
      </c>
      <c r="M73" s="9">
        <f t="shared" si="10"/>
        <v>0.07292843585215576</v>
      </c>
      <c r="N73" s="9">
        <f t="shared" si="11"/>
        <v>0.06884149516347701</v>
      </c>
    </row>
    <row r="74" spans="1:14" ht="13.5">
      <c r="A74" s="6">
        <v>69</v>
      </c>
      <c r="B74" s="7">
        <v>329065</v>
      </c>
      <c r="C74" s="8">
        <f>'TF_Approach 1'!F73</f>
        <v>3782.350883118233</v>
      </c>
      <c r="D74" s="8">
        <f>'TF_Approach 1'!J73</f>
        <v>6847.164451616571</v>
      </c>
      <c r="E74" s="1">
        <f>'TF_Approach 1'!M73</f>
        <v>7457.954124975817</v>
      </c>
      <c r="F74" s="9">
        <f t="shared" si="6"/>
        <v>0.05047108387013067</v>
      </c>
      <c r="G74" s="9">
        <f t="shared" si="7"/>
        <v>0.09136746483584098</v>
      </c>
      <c r="H74" s="9">
        <f t="shared" si="8"/>
        <v>0.09951774432702075</v>
      </c>
      <c r="I74" s="8">
        <f>'TF_Approach 2'!J73+'TF_Approach 2'!D73</f>
        <v>4706.450619688134</v>
      </c>
      <c r="J74" s="8">
        <f>'TF_Approach 2'!N73+'TF_Approach 2'!D73</f>
        <v>5568.217763248738</v>
      </c>
      <c r="K74" s="1">
        <f>'TF_Approach 2'!S73+'TF_Approach 2'!D73</f>
        <v>5352.567009405016</v>
      </c>
      <c r="L74" s="9">
        <f t="shared" si="9"/>
        <v>0.06280212262091259</v>
      </c>
      <c r="M74" s="9">
        <f t="shared" si="10"/>
        <v>0.07430140524254836</v>
      </c>
      <c r="N74" s="9">
        <f t="shared" si="11"/>
        <v>0.0714237961522647</v>
      </c>
    </row>
    <row r="75" spans="1:14" ht="13.5">
      <c r="A75" s="6">
        <v>70</v>
      </c>
      <c r="B75" s="7">
        <v>309029</v>
      </c>
      <c r="C75" s="8">
        <f>'TF_Approach 1'!F74</f>
        <v>-16994.380915272093</v>
      </c>
      <c r="D75" s="8">
        <f>'TF_Approach 1'!J74</f>
        <v>11329.619832602471</v>
      </c>
      <c r="E75" s="1">
        <f>'TF_Approach 1'!M74</f>
        <v>16974.337456812736</v>
      </c>
      <c r="F75" s="9">
        <f t="shared" si="6"/>
        <v>-0.2267702947190672</v>
      </c>
      <c r="G75" s="9">
        <f t="shared" si="7"/>
        <v>0.15118063089814626</v>
      </c>
      <c r="H75" s="9">
        <f t="shared" si="8"/>
        <v>0.2265028380223697</v>
      </c>
      <c r="I75" s="8">
        <f>'TF_Approach 2'!J74+'TF_Approach 2'!D74</f>
        <v>8615.259953782683</v>
      </c>
      <c r="J75" s="8">
        <f>'TF_Approach 2'!N74+'TF_Approach 2'!D74</f>
        <v>16579.428955639378</v>
      </c>
      <c r="K75" s="1">
        <f>'TF_Approach 2'!S74+'TF_Approach 2'!D74</f>
        <v>14586.455491957528</v>
      </c>
      <c r="L75" s="9">
        <f t="shared" si="9"/>
        <v>0.11496064778946943</v>
      </c>
      <c r="M75" s="9">
        <f t="shared" si="10"/>
        <v>0.22123324228689517</v>
      </c>
      <c r="N75" s="9">
        <f t="shared" si="11"/>
        <v>0.19463932386293725</v>
      </c>
    </row>
    <row r="76" spans="1:14" ht="13.5">
      <c r="A76" s="6">
        <v>71</v>
      </c>
      <c r="B76" s="7">
        <v>289605</v>
      </c>
      <c r="C76" s="8">
        <f>'TF_Approach 1'!F75</f>
        <v>-8528.3775845333</v>
      </c>
      <c r="D76" s="8">
        <f>'TF_Approach 1'!J75</f>
        <v>7382.846106298607</v>
      </c>
      <c r="E76" s="1">
        <f>'TF_Approach 1'!M75</f>
        <v>10553.809332499284</v>
      </c>
      <c r="F76" s="9">
        <f t="shared" si="6"/>
        <v>-0.11380130338152647</v>
      </c>
      <c r="G76" s="9">
        <f t="shared" si="7"/>
        <v>0.09851551496567403</v>
      </c>
      <c r="H76" s="9">
        <f t="shared" si="8"/>
        <v>0.14082833994788013</v>
      </c>
      <c r="I76" s="8">
        <f>'TF_Approach 2'!J75+'TF_Approach 2'!D75</f>
        <v>6746.63028041889</v>
      </c>
      <c r="J76" s="8">
        <f>'TF_Approach 2'!N75+'TF_Approach 2'!D75</f>
        <v>11220.5630284132</v>
      </c>
      <c r="K76" s="1">
        <f>'TF_Approach 2'!S75+'TF_Approach 2'!D75</f>
        <v>10100.99496764362</v>
      </c>
      <c r="L76" s="9">
        <f t="shared" si="9"/>
        <v>0.09002595297109588</v>
      </c>
      <c r="M76" s="9">
        <f t="shared" si="10"/>
        <v>0.149725394384947</v>
      </c>
      <c r="N76" s="9">
        <f t="shared" si="11"/>
        <v>0.1347860576497902</v>
      </c>
    </row>
    <row r="77" spans="1:14" ht="13.5">
      <c r="A77" s="6">
        <v>72</v>
      </c>
      <c r="B77" s="7">
        <v>270776</v>
      </c>
      <c r="C77" s="8">
        <f>'TF_Approach 1'!F76</f>
        <v>-11073.848410402305</v>
      </c>
      <c r="D77" s="8">
        <f>'TF_Approach 1'!J76</f>
        <v>9349.60904575977</v>
      </c>
      <c r="E77" s="1">
        <f>'TF_Approach 1'!M76</f>
        <v>13419.819722433247</v>
      </c>
      <c r="F77" s="9">
        <f t="shared" si="6"/>
        <v>-0.14776765804069292</v>
      </c>
      <c r="G77" s="9">
        <f t="shared" si="7"/>
        <v>0.12475968435600135</v>
      </c>
      <c r="H77" s="9">
        <f t="shared" si="8"/>
        <v>0.17907192316715315</v>
      </c>
      <c r="I77" s="8">
        <f>'TF_Approach 2'!J76+'TF_Approach 2'!D76</f>
        <v>4733.2090180974965</v>
      </c>
      <c r="J77" s="8">
        <f>'TF_Approach 2'!N76+'TF_Approach 2'!D76</f>
        <v>10475.895873354366</v>
      </c>
      <c r="K77" s="1">
        <f>'TF_Approach 2'!S76+'TF_Approach 2'!D76</f>
        <v>9038.831628472904</v>
      </c>
      <c r="L77" s="9">
        <f t="shared" si="9"/>
        <v>0.06315918239989214</v>
      </c>
      <c r="M77" s="9">
        <f t="shared" si="10"/>
        <v>0.1397886752386469</v>
      </c>
      <c r="N77" s="9">
        <f t="shared" si="11"/>
        <v>0.12061272031762087</v>
      </c>
    </row>
    <row r="78" spans="1:14" ht="13.5">
      <c r="A78" s="6">
        <v>73</v>
      </c>
      <c r="B78" s="7">
        <v>252541</v>
      </c>
      <c r="C78" s="8">
        <f>'TF_Approach 1'!F77</f>
        <v>-6439.346211547361</v>
      </c>
      <c r="D78" s="8">
        <f>'TF_Approach 1'!J77</f>
        <v>8459.274676676296</v>
      </c>
      <c r="E78" s="1">
        <f>'TF_Approach 1'!M77</f>
        <v>11428.435306658766</v>
      </c>
      <c r="F78" s="9">
        <f t="shared" si="6"/>
        <v>-0.0859256036139828</v>
      </c>
      <c r="G78" s="9">
        <f t="shared" si="7"/>
        <v>0.11287920525633999</v>
      </c>
      <c r="H78" s="9">
        <f t="shared" si="8"/>
        <v>0.1524992087437454</v>
      </c>
      <c r="I78" s="8">
        <f>'TF_Approach 2'!J77+'TF_Approach 2'!D77</f>
        <v>4443.954383712866</v>
      </c>
      <c r="J78" s="8">
        <f>'TF_Approach 2'!N77+'TF_Approach 2'!D77</f>
        <v>8633.162529292704</v>
      </c>
      <c r="K78" s="1">
        <f>'TF_Approach 2'!S77+'TF_Approach 2'!D77</f>
        <v>7584.844661347652</v>
      </c>
      <c r="L78" s="9">
        <f t="shared" si="9"/>
        <v>0.05929941492643789</v>
      </c>
      <c r="M78" s="9">
        <f t="shared" si="10"/>
        <v>0.11519953688727644</v>
      </c>
      <c r="N78" s="9">
        <f t="shared" si="11"/>
        <v>0.10121095130370106</v>
      </c>
    </row>
    <row r="79" spans="1:14" ht="13.5">
      <c r="A79" s="6">
        <v>74</v>
      </c>
      <c r="B79" s="7">
        <v>234856</v>
      </c>
      <c r="C79" s="8">
        <f>'TF_Approach 1'!F78</f>
        <v>-9777.126667345803</v>
      </c>
      <c r="D79" s="8">
        <f>'TF_Approach 1'!J78</f>
        <v>6392.305380294931</v>
      </c>
      <c r="E79" s="1">
        <f>'TF_Approach 1'!M78</f>
        <v>9614.72720075887</v>
      </c>
      <c r="F79" s="9">
        <f t="shared" si="6"/>
        <v>-0.1304644109669917</v>
      </c>
      <c r="G79" s="9">
        <f t="shared" si="7"/>
        <v>0.08529789830243731</v>
      </c>
      <c r="H79" s="9">
        <f t="shared" si="8"/>
        <v>0.12829737851763412</v>
      </c>
      <c r="I79" s="8">
        <f>'TF_Approach 2'!J78+'TF_Approach 2'!D78</f>
        <v>3903.6974441911384</v>
      </c>
      <c r="J79" s="8">
        <f>'TF_Approach 2'!N78+'TF_Approach 2'!D78</f>
        <v>8450.233459274104</v>
      </c>
      <c r="K79" s="1">
        <f>'TF_Approach 2'!S78+'TF_Approach 2'!D78</f>
        <v>7312.496976331344</v>
      </c>
      <c r="L79" s="9">
        <f t="shared" si="9"/>
        <v>0.05209031292912623</v>
      </c>
      <c r="M79" s="9">
        <f t="shared" si="10"/>
        <v>0.1127585607006403</v>
      </c>
      <c r="N79" s="9">
        <f t="shared" si="11"/>
        <v>0.09757678745241875</v>
      </c>
    </row>
    <row r="80" spans="1:14" ht="13.5">
      <c r="A80" s="6">
        <v>75</v>
      </c>
      <c r="B80" s="7">
        <v>217668</v>
      </c>
      <c r="C80" s="8">
        <f>'TF_Approach 1'!F79</f>
        <v>-19004.796214835907</v>
      </c>
      <c r="D80" s="8">
        <f>'TF_Approach 1'!J79</f>
        <v>14404.70706192058</v>
      </c>
      <c r="E80" s="1">
        <f>'TF_Approach 1'!M79</f>
        <v>21062.919425390086</v>
      </c>
      <c r="F80" s="9">
        <f t="shared" si="6"/>
        <v>-0.2535969542050923</v>
      </c>
      <c r="G80" s="9">
        <f t="shared" si="7"/>
        <v>0.19221410194695865</v>
      </c>
      <c r="H80" s="9">
        <f t="shared" si="8"/>
        <v>0.2810602204077524</v>
      </c>
      <c r="I80" s="8">
        <f>'TF_Approach 2'!J79+'TF_Approach 2'!D79</f>
        <v>9581.071128776988</v>
      </c>
      <c r="J80" s="8">
        <f>'TF_Approach 2'!N79+'TF_Approach 2'!D79</f>
        <v>18975.186484607868</v>
      </c>
      <c r="K80" s="1">
        <f>'TF_Approach 2'!S79+'TF_Approach 2'!D79</f>
        <v>16624.379687995137</v>
      </c>
      <c r="L80" s="9">
        <f t="shared" si="9"/>
        <v>0.12784827728820605</v>
      </c>
      <c r="M80" s="9">
        <f t="shared" si="10"/>
        <v>0.25320184671139534</v>
      </c>
      <c r="N80" s="9">
        <f t="shared" si="11"/>
        <v>0.22183305765380817</v>
      </c>
    </row>
    <row r="81" spans="1:14" ht="13.5">
      <c r="A81" s="6">
        <v>76</v>
      </c>
      <c r="B81" s="7">
        <v>200990</v>
      </c>
      <c r="C81" s="8">
        <f>'TF_Approach 1'!F80</f>
        <v>-5401.319722599563</v>
      </c>
      <c r="D81" s="8">
        <f>'TF_Approach 1'!J80</f>
        <v>6181.955584531638</v>
      </c>
      <c r="E81" s="1">
        <f>'TF_Approach 1'!M80</f>
        <v>8490.39777298729</v>
      </c>
      <c r="F81" s="9">
        <f t="shared" si="6"/>
        <v>-0.0720743445420296</v>
      </c>
      <c r="G81" s="9">
        <f t="shared" si="7"/>
        <v>0.08249102434703064</v>
      </c>
      <c r="H81" s="9">
        <f t="shared" si="8"/>
        <v>0.11329450686445396</v>
      </c>
      <c r="I81" s="8">
        <f>'TF_Approach 2'!J80+'TF_Approach 2'!D80</f>
        <v>15258.44481336284</v>
      </c>
      <c r="J81" s="8">
        <f>'TF_Approach 2'!N80+'TF_Approach 2'!D80</f>
        <v>18515.44098993401</v>
      </c>
      <c r="K81" s="1">
        <f>'TF_Approach 2'!S80+'TF_Approach 2'!D80</f>
        <v>17700.40216420011</v>
      </c>
      <c r="L81" s="9">
        <f t="shared" si="9"/>
        <v>0.20360624164728588</v>
      </c>
      <c r="M81" s="9">
        <f t="shared" si="10"/>
        <v>0.24706707652807766</v>
      </c>
      <c r="N81" s="9">
        <f t="shared" si="11"/>
        <v>0.23619132908893067</v>
      </c>
    </row>
    <row r="82" spans="1:14" ht="13.5">
      <c r="A82" s="6">
        <v>77</v>
      </c>
      <c r="B82" s="7">
        <v>184928</v>
      </c>
      <c r="C82" s="8">
        <f>'TF_Approach 1'!F81</f>
        <v>-29832.300925709784</v>
      </c>
      <c r="D82" s="8">
        <f>'TF_Approach 1'!J81</f>
        <v>15607.679773057906</v>
      </c>
      <c r="E82" s="1">
        <f>'TF_Approach 1'!M81</f>
        <v>24663.45766888908</v>
      </c>
      <c r="F82" s="9">
        <f t="shared" si="6"/>
        <v>-0.39807744140839124</v>
      </c>
      <c r="G82" s="9">
        <f t="shared" si="7"/>
        <v>0.20826637696678327</v>
      </c>
      <c r="H82" s="9">
        <f t="shared" si="8"/>
        <v>0.32910522555953126</v>
      </c>
      <c r="I82" s="8">
        <f>'TF_Approach 2'!J81+'TF_Approach 2'!D81</f>
        <v>2899.6213172746775</v>
      </c>
      <c r="J82" s="8">
        <f>'TF_Approach 2'!N81+'TF_Approach 2'!D81</f>
        <v>15676.477558293118</v>
      </c>
      <c r="K82" s="1">
        <f>'TF_Approach 2'!S81+'TF_Approach 2'!D81</f>
        <v>12479.165267244147</v>
      </c>
      <c r="L82" s="9">
        <f t="shared" si="9"/>
        <v>0.03869208204584607</v>
      </c>
      <c r="M82" s="9">
        <f t="shared" si="10"/>
        <v>0.209184403584616</v>
      </c>
      <c r="N82" s="9">
        <f t="shared" si="11"/>
        <v>0.1665199809048527</v>
      </c>
    </row>
    <row r="83" spans="1:14" ht="13.5">
      <c r="A83" s="6">
        <v>78</v>
      </c>
      <c r="B83" s="7">
        <v>169576</v>
      </c>
      <c r="C83" s="8">
        <f>'TF_Approach 1'!F82</f>
        <v>4033.7813990723675</v>
      </c>
      <c r="D83" s="8">
        <f>'TF_Approach 1'!J82</f>
        <v>9017.824437892901</v>
      </c>
      <c r="E83" s="1">
        <f>'TF_Approach 1'!M82</f>
        <v>10011.099216815643</v>
      </c>
      <c r="F83" s="9">
        <f t="shared" si="6"/>
        <v>0.053826132370488076</v>
      </c>
      <c r="G83" s="9">
        <f t="shared" si="7"/>
        <v>0.12033240373399258</v>
      </c>
      <c r="H83" s="9">
        <f t="shared" si="8"/>
        <v>0.1335865031611102</v>
      </c>
      <c r="I83" s="8">
        <f>'TF_Approach 2'!J82+'TF_Approach 2'!D82</f>
        <v>5558.11944938124</v>
      </c>
      <c r="J83" s="8">
        <f>'TF_Approach 2'!N82+'TF_Approach 2'!D82</f>
        <v>6959.53732911607</v>
      </c>
      <c r="K83" s="1">
        <f>'TF_Approach 2'!S82+'TF_Approach 2'!D82</f>
        <v>6608.843032549828</v>
      </c>
      <c r="L83" s="9">
        <f t="shared" si="9"/>
        <v>0.07416665496106911</v>
      </c>
      <c r="M83" s="9">
        <f t="shared" si="10"/>
        <v>0.09286695049972243</v>
      </c>
      <c r="N83" s="9">
        <f t="shared" si="11"/>
        <v>0.08818734202294908</v>
      </c>
    </row>
    <row r="84" spans="1:14" ht="13.5">
      <c r="A84" s="6">
        <v>79</v>
      </c>
      <c r="B84" s="7">
        <v>155204</v>
      </c>
      <c r="C84" s="8">
        <f>'TF_Approach 1'!F83</f>
        <v>10569.308024579836</v>
      </c>
      <c r="D84" s="8">
        <f>'TF_Approach 1'!J83</f>
        <v>7514.141359326747</v>
      </c>
      <c r="E84" s="1">
        <f>'TF_Approach 1'!M83</f>
        <v>6905.274226686669</v>
      </c>
      <c r="F84" s="9">
        <f t="shared" si="6"/>
        <v>0.14103515201054892</v>
      </c>
      <c r="G84" s="9">
        <f t="shared" si="7"/>
        <v>0.10026749777533608</v>
      </c>
      <c r="H84" s="9">
        <f t="shared" si="8"/>
        <v>0.09214287235932792</v>
      </c>
      <c r="I84" s="8">
        <f>'TF_Approach 2'!J83+'TF_Approach 2'!D83</f>
        <v>4762.5184902488</v>
      </c>
      <c r="J84" s="8">
        <f>'TF_Approach 2'!N83+'TF_Approach 2'!D83</f>
        <v>3903.463871958677</v>
      </c>
      <c r="K84" s="1">
        <f>'TF_Approach 2'!S83+'TF_Approach 2'!D83</f>
        <v>4118.435836730698</v>
      </c>
      <c r="L84" s="9">
        <f t="shared" si="9"/>
        <v>0.06355028329794477</v>
      </c>
      <c r="M84" s="9">
        <f t="shared" si="10"/>
        <v>0.05208719617869809</v>
      </c>
      <c r="N84" s="9">
        <f t="shared" si="11"/>
        <v>0.05495574761641945</v>
      </c>
    </row>
    <row r="85" spans="1:14" ht="13.5">
      <c r="A85" s="6">
        <v>80</v>
      </c>
      <c r="B85" s="7">
        <v>141816</v>
      </c>
      <c r="C85" s="8">
        <f>'TF_Approach 1'!F84</f>
        <v>-20207.000567050036</v>
      </c>
      <c r="D85" s="8">
        <f>'TF_Approach 1'!J84</f>
        <v>16889.46109425224</v>
      </c>
      <c r="E85" s="1">
        <f>'TF_Approach 1'!M84</f>
        <v>24282.450975849624</v>
      </c>
      <c r="F85" s="9">
        <f t="shared" si="6"/>
        <v>-0.2696389763666144</v>
      </c>
      <c r="G85" s="9">
        <f t="shared" si="7"/>
        <v>0.2253702614461186</v>
      </c>
      <c r="H85" s="9">
        <f t="shared" si="8"/>
        <v>0.32402113332332333</v>
      </c>
      <c r="I85" s="8">
        <f>'TF_Approach 2'!J84+'TF_Approach 2'!D84</f>
        <v>2573.62962425439</v>
      </c>
      <c r="J85" s="8">
        <f>'TF_Approach 2'!N84+'TF_Approach 2'!D84</f>
        <v>13004.44738447772</v>
      </c>
      <c r="K85" s="1">
        <f>'TF_Approach 2'!S84+'TF_Approach 2'!D84</f>
        <v>10394.213599159997</v>
      </c>
      <c r="L85" s="9">
        <f t="shared" si="9"/>
        <v>0.03434210115094069</v>
      </c>
      <c r="M85" s="9">
        <f t="shared" si="10"/>
        <v>0.17352926127402854</v>
      </c>
      <c r="N85" s="9">
        <f t="shared" si="11"/>
        <v>0.13869872006553818</v>
      </c>
    </row>
    <row r="86" spans="1:14" ht="13.5">
      <c r="A86" s="6">
        <v>81</v>
      </c>
      <c r="B86" s="7">
        <v>129097</v>
      </c>
      <c r="C86" s="8">
        <f>'TF_Approach 1'!F85</f>
        <v>5671.602367377253</v>
      </c>
      <c r="D86" s="8">
        <f>'TF_Approach 1'!J85</f>
        <v>7190.561562338462</v>
      </c>
      <c r="E86" s="1">
        <f>'TF_Approach 1'!M85</f>
        <v>7493.276415885313</v>
      </c>
      <c r="F86" s="9">
        <f t="shared" si="6"/>
        <v>0.07568095282739558</v>
      </c>
      <c r="G86" s="9">
        <f t="shared" si="7"/>
        <v>0.09594970083445267</v>
      </c>
      <c r="H86" s="9">
        <f t="shared" si="8"/>
        <v>0.09998907931472252</v>
      </c>
      <c r="I86" s="8">
        <f>'TF_Approach 2'!J85+'TF_Approach 2'!D85</f>
        <v>6727.198195092332</v>
      </c>
      <c r="J86" s="8">
        <f>'TF_Approach 2'!N85+'TF_Approach 2'!D85</f>
        <v>7154.300561148548</v>
      </c>
      <c r="K86" s="1">
        <f>'TF_Approach 2'!S85+'TF_Approach 2'!D85</f>
        <v>7047.421402553679</v>
      </c>
      <c r="L86" s="9">
        <f t="shared" si="9"/>
        <v>0.08976665433947878</v>
      </c>
      <c r="M86" s="9">
        <f t="shared" si="10"/>
        <v>0.09546583984724509</v>
      </c>
      <c r="N86" s="9">
        <f t="shared" si="11"/>
        <v>0.09403966148777902</v>
      </c>
    </row>
    <row r="87" spans="1:14" ht="13.5">
      <c r="A87" s="6">
        <v>82</v>
      </c>
      <c r="B87" s="7">
        <v>116132</v>
      </c>
      <c r="C87" s="8">
        <f>'TF_Approach 1'!F86</f>
        <v>-21776.63471824382</v>
      </c>
      <c r="D87" s="8">
        <f>'TF_Approach 1'!J86</f>
        <v>10890.563402011689</v>
      </c>
      <c r="E87" s="1">
        <f>'TF_Approach 1'!M86</f>
        <v>17400.841049734598</v>
      </c>
      <c r="F87" s="9">
        <f t="shared" si="6"/>
        <v>-0.29058392286639856</v>
      </c>
      <c r="G87" s="9">
        <f t="shared" si="7"/>
        <v>0.14532193226947784</v>
      </c>
      <c r="H87" s="9">
        <f t="shared" si="8"/>
        <v>0.23219403359741506</v>
      </c>
      <c r="I87" s="8">
        <f>'TF_Approach 2'!J86+'TF_Approach 2'!D86</f>
        <v>1440.5652972098103</v>
      </c>
      <c r="J87" s="8">
        <f>'TF_Approach 2'!N86+'TF_Approach 2'!D86</f>
        <v>10625.958595378435</v>
      </c>
      <c r="K87" s="1">
        <f>'TF_Approach 2'!S86+'TF_Approach 2'!D86</f>
        <v>8327.382925718055</v>
      </c>
      <c r="L87" s="9">
        <f t="shared" si="9"/>
        <v>0.019222672402073728</v>
      </c>
      <c r="M87" s="9">
        <f t="shared" si="10"/>
        <v>0.14179108814614874</v>
      </c>
      <c r="N87" s="9">
        <f t="shared" si="11"/>
        <v>0.1111192628739178</v>
      </c>
    </row>
    <row r="88" spans="1:14" ht="13.5">
      <c r="A88" s="6">
        <v>83</v>
      </c>
      <c r="B88" s="7">
        <v>102939</v>
      </c>
      <c r="C88" s="8">
        <f>'TF_Approach 1'!F87</f>
        <v>-7763.746078005692</v>
      </c>
      <c r="D88" s="8">
        <f>'TF_Approach 1'!J87</f>
        <v>6427.364359041216</v>
      </c>
      <c r="E88" s="1">
        <f>'TF_Approach 1'!M87</f>
        <v>9255.524543902246</v>
      </c>
      <c r="F88" s="9">
        <f t="shared" si="6"/>
        <v>-0.10359818312953029</v>
      </c>
      <c r="G88" s="9">
        <f t="shared" si="7"/>
        <v>0.08576571969484237</v>
      </c>
      <c r="H88" s="9">
        <f t="shared" si="8"/>
        <v>0.1235042358450436</v>
      </c>
      <c r="I88" s="8">
        <f>'TF_Approach 2'!J87+'TF_Approach 2'!D87</f>
        <v>1049.3559264417286</v>
      </c>
      <c r="J88" s="8">
        <f>'TF_Approach 2'!N87+'TF_Approach 2'!D87</f>
        <v>5039.625622121463</v>
      </c>
      <c r="K88" s="1">
        <f>'TF_Approach 2'!S87+'TF_Approach 2'!D87</f>
        <v>4041.0906067834408</v>
      </c>
      <c r="L88" s="9">
        <f t="shared" si="9"/>
        <v>0.014002437269753325</v>
      </c>
      <c r="M88" s="9">
        <f t="shared" si="10"/>
        <v>0.06724795644513472</v>
      </c>
      <c r="N88" s="9">
        <f t="shared" si="11"/>
        <v>0.05392366526651216</v>
      </c>
    </row>
    <row r="89" spans="1:14" ht="13.5">
      <c r="A89" s="6">
        <v>84</v>
      </c>
      <c r="B89" s="7">
        <v>90498</v>
      </c>
      <c r="C89" s="8">
        <f>'TF_Approach 1'!F88</f>
        <v>-5953.10470314067</v>
      </c>
      <c r="D89" s="8">
        <f>'TF_Approach 1'!J88</f>
        <v>7734.988957845565</v>
      </c>
      <c r="E89" s="1">
        <f>'TF_Approach 1'!M88</f>
        <v>10462.902440753089</v>
      </c>
      <c r="F89" s="9">
        <f t="shared" si="6"/>
        <v>-0.07943727487074868</v>
      </c>
      <c r="G89" s="9">
        <f t="shared" si="7"/>
        <v>0.1032144527279054</v>
      </c>
      <c r="H89" s="9">
        <f t="shared" si="8"/>
        <v>0.13961529295687422</v>
      </c>
      <c r="I89" s="8">
        <f>'TF_Approach 2'!J88+'TF_Approach 2'!D88</f>
        <v>6575.413366834291</v>
      </c>
      <c r="J89" s="8">
        <f>'TF_Approach 2'!N88+'TF_Approach 2'!D88</f>
        <v>10424.244335302548</v>
      </c>
      <c r="K89" s="1">
        <f>'TF_Approach 2'!S88+'TF_Approach 2'!D88</f>
        <v>9461.103298922493</v>
      </c>
      <c r="L89" s="9">
        <f t="shared" si="9"/>
        <v>0.087741261922446</v>
      </c>
      <c r="M89" s="9">
        <f t="shared" si="10"/>
        <v>0.13909944539467078</v>
      </c>
      <c r="N89" s="9">
        <f t="shared" si="11"/>
        <v>0.12624744579757713</v>
      </c>
    </row>
    <row r="90" spans="1:14" ht="13.5">
      <c r="A90" s="6">
        <v>85</v>
      </c>
      <c r="B90" s="7">
        <v>78041</v>
      </c>
      <c r="C90" s="8">
        <f>'TF_Approach 1'!F89</f>
        <v>-14220.430750707545</v>
      </c>
      <c r="D90" s="8">
        <f>'TF_Approach 1'!J89</f>
        <v>11428.973558177422</v>
      </c>
      <c r="E90" s="1">
        <f>'TF_Approach 1'!M89</f>
        <v>16540.668259842132</v>
      </c>
      <c r="F90" s="9">
        <f t="shared" si="6"/>
        <v>-0.18975514838978794</v>
      </c>
      <c r="G90" s="9">
        <f t="shared" si="7"/>
        <v>0.15250639108572814</v>
      </c>
      <c r="H90" s="9">
        <f t="shared" si="8"/>
        <v>0.2207160257755506</v>
      </c>
      <c r="I90" s="8">
        <f>'TF_Approach 2'!J89+'TF_Approach 2'!D89</f>
        <v>1240.7415398423466</v>
      </c>
      <c r="J90" s="8">
        <f>'TF_Approach 2'!N89+'TF_Approach 2'!D89</f>
        <v>8452.86501531006</v>
      </c>
      <c r="K90" s="1">
        <f>'TF_Approach 2'!S89+'TF_Approach 2'!D89</f>
        <v>6648.085295033762</v>
      </c>
      <c r="L90" s="9">
        <f t="shared" si="9"/>
        <v>0.016556256215687713</v>
      </c>
      <c r="M90" s="9">
        <f t="shared" si="10"/>
        <v>0.11279367576254334</v>
      </c>
      <c r="N90" s="9">
        <f t="shared" si="11"/>
        <v>0.08871098448296523</v>
      </c>
    </row>
    <row r="91" spans="1:14" ht="13.5">
      <c r="A91" s="6">
        <v>86</v>
      </c>
      <c r="B91" s="7">
        <v>66863</v>
      </c>
      <c r="C91" s="8">
        <f>'TF_Approach 1'!F90</f>
        <v>-1784.7384823569175</v>
      </c>
      <c r="D91" s="8">
        <f>'TF_Approach 1'!J90</f>
        <v>4819.329476288666</v>
      </c>
      <c r="E91" s="1">
        <f>'TF_Approach 1'!M90</f>
        <v>6135.460595246019</v>
      </c>
      <c r="F91" s="9">
        <f t="shared" si="6"/>
        <v>-0.02381526421341009</v>
      </c>
      <c r="G91" s="9">
        <f t="shared" si="7"/>
        <v>0.06430835998880932</v>
      </c>
      <c r="H91" s="9">
        <f t="shared" si="8"/>
        <v>0.08187060266319132</v>
      </c>
      <c r="I91" s="8">
        <f>'TF_Approach 2'!J90+'TF_Approach 2'!D90</f>
        <v>19690.26981015031</v>
      </c>
      <c r="J91" s="8">
        <f>'TF_Approach 2'!N90+'TF_Approach 2'!D90</f>
        <v>21547.207810914446</v>
      </c>
      <c r="K91" s="1">
        <f>'TF_Approach 2'!S90+'TF_Approach 2'!D90</f>
        <v>21082.52302605333</v>
      </c>
      <c r="L91" s="9">
        <f t="shared" si="9"/>
        <v>0.26274380397894276</v>
      </c>
      <c r="M91" s="9">
        <f t="shared" si="10"/>
        <v>0.287522486992332</v>
      </c>
      <c r="N91" s="9">
        <f t="shared" si="11"/>
        <v>0.2813218077125282</v>
      </c>
    </row>
    <row r="92" spans="1:14" ht="13.5">
      <c r="A92" s="6">
        <v>87</v>
      </c>
      <c r="B92" s="7">
        <v>58393</v>
      </c>
      <c r="C92" s="8">
        <f>'TF_Approach 1'!F91</f>
        <v>-8018.870302198608</v>
      </c>
      <c r="D92" s="8">
        <f>'TF_Approach 1'!J91</f>
        <v>4671.334128687713</v>
      </c>
      <c r="E92" s="1">
        <f>'TF_Approach 1'!M91</f>
        <v>7200.377297535621</v>
      </c>
      <c r="F92" s="9">
        <f t="shared" si="6"/>
        <v>-0.1070025198805213</v>
      </c>
      <c r="G92" s="9">
        <f t="shared" si="7"/>
        <v>0.0623335337942076</v>
      </c>
      <c r="H92" s="9">
        <f t="shared" si="8"/>
        <v>0.09608068043145251</v>
      </c>
      <c r="I92" s="8">
        <f>'TF_Approach 2'!J91+'TF_Approach 2'!D91</f>
        <v>0</v>
      </c>
      <c r="J92" s="8">
        <f>'TF_Approach 2'!N91+'TF_Approach 2'!D91</f>
        <v>3568.2435421229616</v>
      </c>
      <c r="K92" s="1">
        <f>'TF_Approach 2'!S91+'TF_Approach 2'!D91</f>
        <v>2675.317401335729</v>
      </c>
      <c r="L92" s="9">
        <f t="shared" si="9"/>
        <v>0</v>
      </c>
      <c r="M92" s="9">
        <f t="shared" si="10"/>
        <v>0.0476140698334863</v>
      </c>
      <c r="N92" s="9">
        <f t="shared" si="11"/>
        <v>0.03569900654767328</v>
      </c>
    </row>
    <row r="93" spans="1:14" ht="13.5">
      <c r="A93" s="6">
        <v>88</v>
      </c>
      <c r="B93" s="7">
        <v>51880</v>
      </c>
      <c r="C93" s="8">
        <f>'TF_Approach 1'!F92</f>
        <v>-9225.250245588068</v>
      </c>
      <c r="D93" s="8">
        <f>'TF_Approach 1'!J92</f>
        <v>8342.276245140616</v>
      </c>
      <c r="E93" s="1">
        <f>'TF_Approach 1'!M92</f>
        <v>11843.325665337306</v>
      </c>
      <c r="F93" s="9">
        <f t="shared" si="6"/>
        <v>-0.12310026046133606</v>
      </c>
      <c r="G93" s="9">
        <f t="shared" si="7"/>
        <v>0.11131799694088015</v>
      </c>
      <c r="H93" s="9">
        <f t="shared" si="8"/>
        <v>0.15803543918265958</v>
      </c>
      <c r="I93" s="8">
        <f>'TF_Approach 2'!J92+'TF_Approach 2'!D92</f>
        <v>7679.2834441424075</v>
      </c>
      <c r="J93" s="8">
        <f>'TF_Approach 2'!N92+'TF_Approach 2'!D92</f>
        <v>12618.936961389849</v>
      </c>
      <c r="K93" s="1">
        <f>'TF_Approach 2'!S92+'TF_Approach 2'!D92</f>
        <v>11382.825776737463</v>
      </c>
      <c r="L93" s="9">
        <f t="shared" si="9"/>
        <v>0.1024711272826937</v>
      </c>
      <c r="M93" s="9">
        <f t="shared" si="10"/>
        <v>0.1683850719860065</v>
      </c>
      <c r="N93" s="9">
        <f t="shared" si="11"/>
        <v>0.1518906024877236</v>
      </c>
    </row>
    <row r="94" spans="1:14" ht="13.5">
      <c r="A94" s="6">
        <v>89</v>
      </c>
      <c r="B94" s="7">
        <v>46226</v>
      </c>
      <c r="C94" s="8">
        <f>'TF_Approach 1'!F93</f>
        <v>-7236.0653731091015</v>
      </c>
      <c r="D94" s="8">
        <f>'TF_Approach 1'!J93</f>
        <v>4277.112958295366</v>
      </c>
      <c r="E94" s="1">
        <f>'TF_Approach 1'!M93</f>
        <v>6571.585452363184</v>
      </c>
      <c r="F94" s="9">
        <f t="shared" si="6"/>
        <v>-0.09655689639107488</v>
      </c>
      <c r="G94" s="9">
        <f t="shared" si="7"/>
        <v>0.05707310969049516</v>
      </c>
      <c r="H94" s="9">
        <f t="shared" si="8"/>
        <v>0.08769018284536162</v>
      </c>
      <c r="I94" s="8">
        <f>'TF_Approach 2'!J93+'TF_Approach 2'!D93</f>
        <v>1918.7021245330911</v>
      </c>
      <c r="J94" s="8">
        <f>'TF_Approach 2'!N93+'TF_Approach 2'!D93</f>
        <v>5155.988367956888</v>
      </c>
      <c r="K94" s="1">
        <f>'TF_Approach 2'!S93+'TF_Approach 2'!D93</f>
        <v>4345.881804926668</v>
      </c>
      <c r="L94" s="9">
        <f t="shared" si="9"/>
        <v>0.025602853580118372</v>
      </c>
      <c r="M94" s="9">
        <f t="shared" si="10"/>
        <v>0.06880068227251135</v>
      </c>
      <c r="N94" s="9">
        <f t="shared" si="11"/>
        <v>0.057990750156236184</v>
      </c>
    </row>
    <row r="95" spans="1:14" ht="13.5">
      <c r="A95" s="10" t="s">
        <v>7</v>
      </c>
      <c r="B95" s="7">
        <v>204754</v>
      </c>
      <c r="C95" s="8">
        <f>'TF_Approach 1'!F94</f>
        <v>-23169.714537251573</v>
      </c>
      <c r="D95" s="8">
        <f>'TF_Approach 1'!J94</f>
        <v>12683.480627259058</v>
      </c>
      <c r="E95" s="1">
        <f>'TF_Approach 1'!M94</f>
        <v>19828.69872094768</v>
      </c>
      <c r="F95" s="9">
        <f t="shared" si="6"/>
        <v>-0.30917295665930833</v>
      </c>
      <c r="G95" s="9">
        <f t="shared" si="7"/>
        <v>0.16924633231695838</v>
      </c>
      <c r="H95" s="9">
        <f t="shared" si="8"/>
        <v>0.2645909771743458</v>
      </c>
      <c r="I95" s="8">
        <f>'TF_Approach 2'!J94+'TF_Approach 2'!D94</f>
        <v>1742.9781830975123</v>
      </c>
      <c r="J95" s="8">
        <f>'TF_Approach 2'!N94+'TF_Approach 2'!D94</f>
        <v>11824.213107797936</v>
      </c>
      <c r="K95" s="1">
        <f>'TF_Approach 2'!S94+'TF_Approach 2'!D94</f>
        <v>9301.4598009072</v>
      </c>
      <c r="L95" s="9">
        <f t="shared" si="9"/>
        <v>0.023258021474305574</v>
      </c>
      <c r="M95" s="9">
        <f t="shared" si="10"/>
        <v>0.15778040427861414</v>
      </c>
      <c r="N95" s="9">
        <f t="shared" si="11"/>
        <v>0.12411718855105529</v>
      </c>
    </row>
    <row r="96" ht="13.5">
      <c r="B96" s="7"/>
    </row>
    <row r="97" spans="2:5" ht="13.5">
      <c r="B97" s="7"/>
      <c r="C97" s="1"/>
      <c r="D97" s="1"/>
      <c r="E97" s="1"/>
    </row>
    <row r="98" spans="2:5" ht="13.5">
      <c r="B98" s="7"/>
      <c r="E98" s="1"/>
    </row>
    <row r="99" ht="13.5">
      <c r="B99" s="11"/>
    </row>
    <row r="100" spans="2:4" ht="13.5">
      <c r="B100" s="11"/>
      <c r="C100" s="11"/>
      <c r="D100" s="11"/>
    </row>
    <row r="101" ht="13.5">
      <c r="C101" s="5"/>
    </row>
    <row r="102" ht="13.5">
      <c r="C102" s="12"/>
    </row>
    <row r="103" ht="13.5">
      <c r="C103" s="5"/>
    </row>
    <row r="104" ht="13.5">
      <c r="C104" s="5"/>
    </row>
    <row r="108" ht="13.5">
      <c r="E108" s="1"/>
    </row>
    <row r="109" ht="13.5">
      <c r="E109" s="9"/>
    </row>
  </sheetData>
  <sheetProtection/>
  <mergeCells count="4">
    <mergeCell ref="F2:H2"/>
    <mergeCell ref="C2:E2"/>
    <mergeCell ref="I2:K2"/>
    <mergeCell ref="L2:N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MEJIA GUEVARA</dc:creator>
  <cp:keywords/>
  <dc:description/>
  <cp:lastModifiedBy>IVAN MEJIA GUEVARA</cp:lastModifiedBy>
  <dcterms:created xsi:type="dcterms:W3CDTF">2008-06-13T04:06:26Z</dcterms:created>
  <dcterms:modified xsi:type="dcterms:W3CDTF">2008-08-08T01:29:16Z</dcterms:modified>
  <cp:category/>
  <cp:version/>
  <cp:contentType/>
  <cp:contentStatus/>
</cp:coreProperties>
</file>