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data" sheetId="1" r:id="rId1"/>
    <sheet name="arrow calculations" sheetId="2" r:id="rId2"/>
  </sheets>
  <definedNames/>
  <calcPr fullCalcOnLoad="1"/>
</workbook>
</file>

<file path=xl/sharedStrings.xml><?xml version="1.0" encoding="utf-8"?>
<sst xmlns="http://schemas.openxmlformats.org/spreadsheetml/2006/main" count="95" uniqueCount="56">
  <si>
    <t>population</t>
  </si>
  <si>
    <t>consumption</t>
  </si>
  <si>
    <t>labor income</t>
  </si>
  <si>
    <t>public transfer inflows</t>
  </si>
  <si>
    <t>public transfer outflows</t>
  </si>
  <si>
    <t>private transfers inflows</t>
  </si>
  <si>
    <t>private transfer outflows</t>
  </si>
  <si>
    <t>age</t>
  </si>
  <si>
    <t>POP</t>
  </si>
  <si>
    <t>C</t>
  </si>
  <si>
    <t>YL</t>
  </si>
  <si>
    <t>TGI</t>
  </si>
  <si>
    <t>TGO</t>
  </si>
  <si>
    <t>TFI</t>
  </si>
  <si>
    <t>TFO</t>
  </si>
  <si>
    <t>net public transfers</t>
  </si>
  <si>
    <t>net private transfers</t>
  </si>
  <si>
    <t>TF</t>
  </si>
  <si>
    <t>TG</t>
  </si>
  <si>
    <t>INPUT DATA (US 2003)</t>
  </si>
  <si>
    <t>Tail of LCD arrow</t>
  </si>
  <si>
    <t>Head (point) of LCD arrow</t>
  </si>
  <si>
    <t>LCD</t>
  </si>
  <si>
    <t>lifecycle deficit</t>
  </si>
  <si>
    <t>Tail of TG arrow</t>
  </si>
  <si>
    <t>Head (point) of TG arrow</t>
  </si>
  <si>
    <t>Tail of TF arrow</t>
  </si>
  <si>
    <t>Head (point) of TF arrow</t>
  </si>
  <si>
    <t>Width of LCD arrow</t>
  </si>
  <si>
    <t>Width of TG arrow</t>
  </si>
  <si>
    <t>Width of TF arrow</t>
  </si>
  <si>
    <t xml:space="preserve">Note that these width "pairs" would be </t>
  </si>
  <si>
    <t xml:space="preserve">exactly the same if the total flows were the </t>
  </si>
  <si>
    <t xml:space="preserve">same. (If aggregate C = aggregate YL, the </t>
  </si>
  <si>
    <t>average C and YL flows would be the same.)</t>
  </si>
  <si>
    <t>For the transfers, the aggregates do not equal because</t>
  </si>
  <si>
    <t>Aggregate Flows (in Billions)</t>
  </si>
  <si>
    <t>to put on the graph.</t>
  </si>
  <si>
    <t>For the arrow diagrams with "own population", we pick one of the pairs</t>
  </si>
  <si>
    <t xml:space="preserve">some transfers cross borders.  For most countries the net amount (TG or TF) </t>
  </si>
  <si>
    <t>is not very large, so the widths are very close.</t>
  </si>
  <si>
    <t>For the arrow diagrams with "standard population", the balance between</t>
  </si>
  <si>
    <t>average magnitude of the new inflow/outflow as the width.</t>
  </si>
  <si>
    <t>stdpop</t>
  </si>
  <si>
    <t>"standard" population</t>
  </si>
  <si>
    <t>Width of TG Arrow</t>
  </si>
  <si>
    <t>Width of TF Arrow</t>
  </si>
  <si>
    <t>Average Ages  with own population:</t>
  </si>
  <si>
    <t>Average Flows (relative to avg YL age 30-49) with own population:</t>
  </si>
  <si>
    <t>Average Ages  with standard population:</t>
  </si>
  <si>
    <t>(standard population is country-weighted avg of 23 NTA countries)</t>
  </si>
  <si>
    <t>Average Flows (rel to avg YL 30-49) with standard population:</t>
  </si>
  <si>
    <t xml:space="preserve">inflows and outflows can become very different… in this case we use the </t>
  </si>
  <si>
    <t xml:space="preserve"> LCD is financed by transfers and asset based reallocations.</t>
  </si>
  <si>
    <t xml:space="preserve"> Government programs send a small net amount overseas (mostly to Social Security recipients)</t>
  </si>
  <si>
    <t xml:space="preserve"> US households send a small net transfers to overseas households.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</si>
</sst>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_(* #,##0.0_);_(* \(#,##0.0\);_(* &quot;-&quot;??_);_(@_)"/>
    <numFmt numFmtId="171" formatCode="_(* #,##0_);_(* \(#,##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7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0.7109375" defaultRowHeight="12.75"/>
  <sheetData>
    <row r="1" spans="2:45" s="3" customFormat="1" ht="12.75">
      <c r="B1" s="4" t="s">
        <v>19</v>
      </c>
      <c r="C1" s="5"/>
      <c r="D1" s="5"/>
      <c r="E1" s="5"/>
      <c r="F1" s="5"/>
      <c r="G1" s="5"/>
      <c r="H1" s="5"/>
      <c r="I1" s="5"/>
      <c r="J1" s="5"/>
      <c r="K1" s="6"/>
      <c r="L1" s="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3" spans="2:45" s="2" customFormat="1" ht="12.75">
      <c r="B3" s="2" t="s">
        <v>8</v>
      </c>
      <c r="C3" s="2" t="s">
        <v>22</v>
      </c>
      <c r="D3" s="2" t="s">
        <v>9</v>
      </c>
      <c r="E3" s="2" t="s">
        <v>10</v>
      </c>
      <c r="F3" s="2" t="s">
        <v>18</v>
      </c>
      <c r="G3" s="2" t="s">
        <v>11</v>
      </c>
      <c r="H3" s="2" t="s">
        <v>12</v>
      </c>
      <c r="I3" s="2" t="s">
        <v>17</v>
      </c>
      <c r="J3" s="2" t="s">
        <v>13</v>
      </c>
      <c r="K3" s="2" t="s">
        <v>14</v>
      </c>
      <c r="L3" s="2" t="s">
        <v>43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1" customFormat="1" ht="38.25">
      <c r="A4" s="1" t="s">
        <v>7</v>
      </c>
      <c r="B4" s="1" t="s">
        <v>0</v>
      </c>
      <c r="C4" s="1" t="s">
        <v>23</v>
      </c>
      <c r="D4" s="1" t="s">
        <v>1</v>
      </c>
      <c r="E4" s="1" t="s">
        <v>2</v>
      </c>
      <c r="F4" s="1" t="s">
        <v>15</v>
      </c>
      <c r="G4" s="1" t="s">
        <v>3</v>
      </c>
      <c r="H4" s="1" t="s">
        <v>4</v>
      </c>
      <c r="I4" s="1" t="s">
        <v>16</v>
      </c>
      <c r="J4" s="1" t="s">
        <v>5</v>
      </c>
      <c r="K4" s="1" t="s">
        <v>6</v>
      </c>
      <c r="L4" s="1" t="s">
        <v>44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12" ht="12.75">
      <c r="A5">
        <v>0</v>
      </c>
      <c r="B5">
        <v>4031498</v>
      </c>
      <c r="C5" s="8">
        <f>D5-E5</f>
        <v>15440.39</v>
      </c>
      <c r="D5" s="7">
        <v>15440.39</v>
      </c>
      <c r="E5" s="7">
        <v>0</v>
      </c>
      <c r="F5" s="7">
        <v>6133.056</v>
      </c>
      <c r="G5" s="7">
        <v>6670.406</v>
      </c>
      <c r="H5" s="7">
        <v>-537.3508</v>
      </c>
      <c r="I5" s="7">
        <v>9404.855</v>
      </c>
      <c r="J5" s="7">
        <v>9405.855</v>
      </c>
      <c r="K5" s="7">
        <v>-0.9998755</v>
      </c>
      <c r="L5" s="14">
        <v>0.0152765728554792</v>
      </c>
    </row>
    <row r="6" spans="1:12" ht="12.75">
      <c r="A6">
        <v>1</v>
      </c>
      <c r="B6">
        <v>3989582</v>
      </c>
      <c r="C6" s="8">
        <f aca="true" t="shared" si="0" ref="C6:C69">D6-E6</f>
        <v>13608.51</v>
      </c>
      <c r="D6" s="7">
        <v>13608.51</v>
      </c>
      <c r="E6" s="7">
        <v>0</v>
      </c>
      <c r="F6" s="7">
        <v>5393.715</v>
      </c>
      <c r="G6" s="7">
        <v>5962.109</v>
      </c>
      <c r="H6" s="7">
        <v>-568.3941</v>
      </c>
      <c r="I6" s="7">
        <v>8276.526</v>
      </c>
      <c r="J6" s="7">
        <v>8276.526</v>
      </c>
      <c r="K6" s="7">
        <v>0</v>
      </c>
      <c r="L6" s="14">
        <v>0.015298455352272</v>
      </c>
    </row>
    <row r="7" spans="1:12" ht="12.75">
      <c r="A7">
        <v>2</v>
      </c>
      <c r="B7">
        <v>4039784</v>
      </c>
      <c r="C7" s="8">
        <f t="shared" si="0"/>
        <v>12612.61</v>
      </c>
      <c r="D7" s="7">
        <v>12612.61</v>
      </c>
      <c r="E7" s="7">
        <v>0</v>
      </c>
      <c r="F7" s="7">
        <v>4683.195</v>
      </c>
      <c r="G7" s="7">
        <v>5284.426</v>
      </c>
      <c r="H7" s="7">
        <v>-601.2309</v>
      </c>
      <c r="I7" s="7">
        <v>8191.601</v>
      </c>
      <c r="J7" s="7">
        <v>8191.601</v>
      </c>
      <c r="K7" s="7">
        <v>0</v>
      </c>
      <c r="L7" s="14">
        <v>0.0154890381006536</v>
      </c>
    </row>
    <row r="8" spans="1:12" ht="12.75">
      <c r="A8">
        <v>3</v>
      </c>
      <c r="B8">
        <v>3881649</v>
      </c>
      <c r="C8" s="8">
        <f t="shared" si="0"/>
        <v>13189.46</v>
      </c>
      <c r="D8" s="7">
        <v>13189.46</v>
      </c>
      <c r="E8" s="7">
        <v>0</v>
      </c>
      <c r="F8" s="7">
        <v>4412.225</v>
      </c>
      <c r="G8" s="7">
        <v>5048.319</v>
      </c>
      <c r="H8" s="7">
        <v>-636.0941</v>
      </c>
      <c r="I8" s="7">
        <v>8934.804</v>
      </c>
      <c r="J8" s="7">
        <v>8944.292</v>
      </c>
      <c r="K8" s="7">
        <v>-9.488492</v>
      </c>
      <c r="L8" s="14">
        <v>0.0156343319848025</v>
      </c>
    </row>
    <row r="9" spans="1:12" ht="12.75">
      <c r="A9">
        <v>4</v>
      </c>
      <c r="B9">
        <v>3835653</v>
      </c>
      <c r="C9" s="8">
        <f t="shared" si="0"/>
        <v>13617.8</v>
      </c>
      <c r="D9" s="7">
        <v>13617.8</v>
      </c>
      <c r="E9" s="7">
        <v>0</v>
      </c>
      <c r="F9" s="7">
        <v>4282.082</v>
      </c>
      <c r="G9" s="7">
        <v>4956.376</v>
      </c>
      <c r="H9" s="7">
        <v>-674.294</v>
      </c>
      <c r="I9" s="7">
        <v>9446.529</v>
      </c>
      <c r="J9" s="7">
        <v>9446.529</v>
      </c>
      <c r="K9" s="7">
        <v>0</v>
      </c>
      <c r="L9" s="14">
        <v>0.0157144513462442</v>
      </c>
    </row>
    <row r="10" spans="1:12" ht="12.75">
      <c r="A10">
        <v>5</v>
      </c>
      <c r="B10">
        <v>3846166</v>
      </c>
      <c r="C10" s="8">
        <f t="shared" si="0"/>
        <v>20833.17</v>
      </c>
      <c r="D10" s="7">
        <v>20833.17</v>
      </c>
      <c r="E10" s="7">
        <v>0</v>
      </c>
      <c r="F10" s="7">
        <v>10998.63</v>
      </c>
      <c r="G10" s="7">
        <v>11713.96</v>
      </c>
      <c r="H10" s="7">
        <v>-715.3345</v>
      </c>
      <c r="I10" s="7">
        <v>9878.862</v>
      </c>
      <c r="J10" s="7">
        <v>9878.862</v>
      </c>
      <c r="K10" s="7">
        <v>0</v>
      </c>
      <c r="L10" s="14">
        <v>0.015824310412374</v>
      </c>
    </row>
    <row r="11" spans="1:12" ht="12.75">
      <c r="A11">
        <v>6</v>
      </c>
      <c r="B11">
        <v>3873785</v>
      </c>
      <c r="C11" s="8">
        <f t="shared" si="0"/>
        <v>22156.3</v>
      </c>
      <c r="D11" s="7">
        <v>22156.3</v>
      </c>
      <c r="E11" s="7">
        <v>0</v>
      </c>
      <c r="F11" s="7">
        <v>12074.25</v>
      </c>
      <c r="G11" s="7">
        <v>12833.14</v>
      </c>
      <c r="H11" s="7">
        <v>-758.8931</v>
      </c>
      <c r="I11" s="7">
        <v>10071.25</v>
      </c>
      <c r="J11" s="7">
        <v>10071.25</v>
      </c>
      <c r="K11" s="7">
        <v>0</v>
      </c>
      <c r="L11" s="14">
        <v>0.0157785739656261</v>
      </c>
    </row>
    <row r="12" spans="1:12" ht="12.75">
      <c r="A12">
        <v>7</v>
      </c>
      <c r="B12">
        <v>3958181</v>
      </c>
      <c r="C12" s="8">
        <f t="shared" si="0"/>
        <v>22702.91</v>
      </c>
      <c r="D12" s="7">
        <v>22702.91</v>
      </c>
      <c r="E12" s="7">
        <v>0</v>
      </c>
      <c r="F12" s="7">
        <v>12141.41</v>
      </c>
      <c r="G12" s="7">
        <v>12944.88</v>
      </c>
      <c r="H12" s="7">
        <v>-803.4691</v>
      </c>
      <c r="I12" s="7">
        <v>10533.81</v>
      </c>
      <c r="J12" s="7">
        <v>10533.81</v>
      </c>
      <c r="K12" s="7">
        <v>0</v>
      </c>
      <c r="L12" s="14">
        <v>0.015906102779461</v>
      </c>
    </row>
    <row r="13" spans="1:12" ht="12.75">
      <c r="A13">
        <v>8</v>
      </c>
      <c r="B13">
        <v>4023877</v>
      </c>
      <c r="C13" s="8">
        <f t="shared" si="0"/>
        <v>23123.27</v>
      </c>
      <c r="D13" s="7">
        <v>23123.27</v>
      </c>
      <c r="E13" s="7">
        <v>0</v>
      </c>
      <c r="F13" s="7">
        <v>12203.85</v>
      </c>
      <c r="G13" s="7">
        <v>13055.82</v>
      </c>
      <c r="H13" s="7">
        <v>-851.9688</v>
      </c>
      <c r="I13" s="7">
        <v>10901.57</v>
      </c>
      <c r="J13" s="7">
        <v>10901.57</v>
      </c>
      <c r="K13" s="7">
        <v>0</v>
      </c>
      <c r="L13" s="14">
        <v>0.0160186755044451</v>
      </c>
    </row>
    <row r="14" spans="1:12" ht="12.75">
      <c r="A14">
        <v>9</v>
      </c>
      <c r="B14">
        <v>4058989</v>
      </c>
      <c r="C14" s="8">
        <f t="shared" si="0"/>
        <v>23825.11</v>
      </c>
      <c r="D14" s="7">
        <v>23825.11</v>
      </c>
      <c r="E14" s="7">
        <v>0</v>
      </c>
      <c r="F14" s="7">
        <v>12230.18</v>
      </c>
      <c r="G14" s="7">
        <v>13134.44</v>
      </c>
      <c r="H14" s="7">
        <v>-904.2584</v>
      </c>
      <c r="I14" s="7">
        <v>11600.89</v>
      </c>
      <c r="J14" s="7">
        <v>11600.89</v>
      </c>
      <c r="K14" s="7">
        <v>0</v>
      </c>
      <c r="L14" s="14">
        <v>0.0160858523270002</v>
      </c>
    </row>
    <row r="15" spans="1:12" ht="12.75">
      <c r="A15">
        <v>10</v>
      </c>
      <c r="B15">
        <v>4143886</v>
      </c>
      <c r="C15" s="8">
        <f t="shared" si="0"/>
        <v>24905.38</v>
      </c>
      <c r="D15" s="7">
        <v>24905.38</v>
      </c>
      <c r="E15" s="7">
        <v>0</v>
      </c>
      <c r="F15" s="7">
        <v>12230.39</v>
      </c>
      <c r="G15" s="7">
        <v>13191.8</v>
      </c>
      <c r="H15" s="7">
        <v>-961.4052</v>
      </c>
      <c r="I15" s="7">
        <v>12761.57</v>
      </c>
      <c r="J15" s="7">
        <v>12761.57</v>
      </c>
      <c r="K15" s="7">
        <v>0</v>
      </c>
      <c r="L15" s="14">
        <v>0.0164101996564786</v>
      </c>
    </row>
    <row r="16" spans="1:12" ht="12.75">
      <c r="A16">
        <v>11</v>
      </c>
      <c r="B16">
        <v>4215592</v>
      </c>
      <c r="C16" s="8">
        <f t="shared" si="0"/>
        <v>25548.62</v>
      </c>
      <c r="D16" s="7">
        <v>25548.62</v>
      </c>
      <c r="E16" s="7">
        <v>0</v>
      </c>
      <c r="F16" s="7">
        <v>12240.87</v>
      </c>
      <c r="G16" s="7">
        <v>13261.74</v>
      </c>
      <c r="H16" s="7">
        <v>-1020.864</v>
      </c>
      <c r="I16" s="7">
        <v>13425.58</v>
      </c>
      <c r="J16" s="7">
        <v>13425.58</v>
      </c>
      <c r="K16" s="7">
        <v>0</v>
      </c>
      <c r="L16" s="14">
        <v>0.0163117160614799</v>
      </c>
    </row>
    <row r="17" spans="1:12" ht="12.75">
      <c r="A17">
        <v>12</v>
      </c>
      <c r="B17">
        <v>4283622</v>
      </c>
      <c r="C17" s="8">
        <f t="shared" si="0"/>
        <v>26607.67</v>
      </c>
      <c r="D17" s="7">
        <v>26607.67</v>
      </c>
      <c r="E17" s="7">
        <v>0</v>
      </c>
      <c r="F17" s="7">
        <v>12184.75</v>
      </c>
      <c r="G17" s="7">
        <v>13274.11</v>
      </c>
      <c r="H17" s="7">
        <v>-1089.357</v>
      </c>
      <c r="I17" s="7">
        <v>14477.67</v>
      </c>
      <c r="J17" s="7">
        <v>14477.67</v>
      </c>
      <c r="K17" s="7">
        <v>0</v>
      </c>
      <c r="L17" s="14">
        <v>0.0162752567228226</v>
      </c>
    </row>
    <row r="18" spans="1:12" ht="12.75">
      <c r="A18">
        <v>13</v>
      </c>
      <c r="B18">
        <v>4360565</v>
      </c>
      <c r="C18" s="8">
        <f t="shared" si="0"/>
        <v>27158.96</v>
      </c>
      <c r="D18" s="7">
        <v>27158.96</v>
      </c>
      <c r="E18" s="7">
        <v>0</v>
      </c>
      <c r="F18" s="7">
        <v>12106.58</v>
      </c>
      <c r="G18" s="7">
        <v>13262.92</v>
      </c>
      <c r="H18" s="7">
        <v>-1156.341</v>
      </c>
      <c r="I18" s="7">
        <v>15060.92</v>
      </c>
      <c r="J18" s="7">
        <v>15060.92</v>
      </c>
      <c r="K18" s="7">
        <v>0</v>
      </c>
      <c r="L18" s="14">
        <v>0.0164400659108138</v>
      </c>
    </row>
    <row r="19" spans="1:12" ht="12.75">
      <c r="A19">
        <v>14</v>
      </c>
      <c r="B19">
        <v>4195585</v>
      </c>
      <c r="C19" s="8">
        <f t="shared" si="0"/>
        <v>27833.55</v>
      </c>
      <c r="D19" s="7">
        <v>27833.55</v>
      </c>
      <c r="E19" s="7">
        <v>0</v>
      </c>
      <c r="F19" s="7">
        <v>12038.68</v>
      </c>
      <c r="G19" s="7">
        <v>13258.86</v>
      </c>
      <c r="H19" s="7">
        <v>-1220.182</v>
      </c>
      <c r="I19" s="7">
        <v>15673.71</v>
      </c>
      <c r="J19" s="7">
        <v>15673.71</v>
      </c>
      <c r="K19" s="7">
        <v>0</v>
      </c>
      <c r="L19" s="14">
        <v>0.0162981896981193</v>
      </c>
    </row>
    <row r="20" spans="1:12" ht="12.75">
      <c r="A20">
        <v>15</v>
      </c>
      <c r="B20">
        <v>4128096</v>
      </c>
      <c r="C20" s="8">
        <f t="shared" si="0"/>
        <v>28169.7395</v>
      </c>
      <c r="D20" s="7">
        <v>28507.41</v>
      </c>
      <c r="E20" s="7">
        <v>337.6705</v>
      </c>
      <c r="F20" s="7">
        <v>11837.75</v>
      </c>
      <c r="G20" s="7">
        <v>13321.72</v>
      </c>
      <c r="H20" s="7">
        <v>-1483.969</v>
      </c>
      <c r="I20" s="7">
        <v>16247.14</v>
      </c>
      <c r="J20" s="7">
        <v>16385.57</v>
      </c>
      <c r="K20" s="7">
        <v>-138.424</v>
      </c>
      <c r="L20" s="14">
        <v>0.0161493690644353</v>
      </c>
    </row>
    <row r="21" spans="1:12" ht="12.75">
      <c r="A21">
        <v>16</v>
      </c>
      <c r="B21">
        <v>4080457</v>
      </c>
      <c r="C21" s="8">
        <f t="shared" si="0"/>
        <v>28621.2278</v>
      </c>
      <c r="D21" s="7">
        <v>29346.7</v>
      </c>
      <c r="E21" s="7">
        <v>725.4722</v>
      </c>
      <c r="F21" s="7">
        <v>11586.36</v>
      </c>
      <c r="G21" s="7">
        <v>13206.7</v>
      </c>
      <c r="H21" s="7">
        <v>-1620.343</v>
      </c>
      <c r="I21" s="7">
        <v>18010.64</v>
      </c>
      <c r="J21" s="7">
        <v>18335.82</v>
      </c>
      <c r="K21" s="7">
        <v>-325.1814</v>
      </c>
      <c r="L21" s="14">
        <v>0.0160937018684524</v>
      </c>
    </row>
    <row r="22" spans="1:12" ht="12.75">
      <c r="A22">
        <v>17</v>
      </c>
      <c r="B22">
        <v>4099987</v>
      </c>
      <c r="C22" s="8">
        <f t="shared" si="0"/>
        <v>27555.109999999997</v>
      </c>
      <c r="D22" s="7">
        <v>29131.35</v>
      </c>
      <c r="E22" s="7">
        <v>1576.24</v>
      </c>
      <c r="F22" s="7">
        <v>11170.04</v>
      </c>
      <c r="G22" s="7">
        <v>13000.13</v>
      </c>
      <c r="H22" s="7">
        <v>-1830.083</v>
      </c>
      <c r="I22" s="7">
        <v>16745.32</v>
      </c>
      <c r="J22" s="7">
        <v>17227.75</v>
      </c>
      <c r="K22" s="7">
        <v>-482.4283</v>
      </c>
      <c r="L22" s="14">
        <v>0.0160270215891016</v>
      </c>
    </row>
    <row r="23" spans="1:12" ht="12.75">
      <c r="A23">
        <v>18</v>
      </c>
      <c r="B23">
        <v>4123897</v>
      </c>
      <c r="C23" s="8">
        <f t="shared" si="0"/>
        <v>26247.962</v>
      </c>
      <c r="D23" s="7">
        <v>29399.13</v>
      </c>
      <c r="E23" s="7">
        <v>3151.168</v>
      </c>
      <c r="F23" s="7">
        <v>7843.174</v>
      </c>
      <c r="G23" s="7">
        <v>10015.25</v>
      </c>
      <c r="H23" s="7">
        <v>-2172.075</v>
      </c>
      <c r="I23" s="7">
        <v>15883.32</v>
      </c>
      <c r="J23" s="7">
        <v>16646.86</v>
      </c>
      <c r="K23" s="7">
        <v>-763.5319</v>
      </c>
      <c r="L23" s="14">
        <v>0.0160709137355318</v>
      </c>
    </row>
    <row r="24" spans="1:12" ht="12.75">
      <c r="A24">
        <v>19</v>
      </c>
      <c r="B24">
        <v>4055038</v>
      </c>
      <c r="C24" s="8">
        <f t="shared" si="0"/>
        <v>23148.148999999998</v>
      </c>
      <c r="D24" s="7">
        <v>28661.1</v>
      </c>
      <c r="E24" s="7">
        <v>5512.951</v>
      </c>
      <c r="F24" s="7">
        <v>6306.48</v>
      </c>
      <c r="G24" s="7">
        <v>8997.995</v>
      </c>
      <c r="H24" s="7">
        <v>-2691.515</v>
      </c>
      <c r="I24" s="7">
        <v>13339.57</v>
      </c>
      <c r="J24" s="7">
        <v>14579.3</v>
      </c>
      <c r="K24" s="7">
        <v>-1239.732</v>
      </c>
      <c r="L24" s="14">
        <v>0.0159069963517152</v>
      </c>
    </row>
    <row r="25" spans="1:12" ht="12.75">
      <c r="A25">
        <v>20</v>
      </c>
      <c r="B25">
        <v>4133689</v>
      </c>
      <c r="C25" s="8">
        <f t="shared" si="0"/>
        <v>19544.488</v>
      </c>
      <c r="D25" s="7">
        <v>28123.22</v>
      </c>
      <c r="E25" s="7">
        <v>8578.732</v>
      </c>
      <c r="F25" s="7">
        <v>5284.546</v>
      </c>
      <c r="G25" s="7">
        <v>8674.461</v>
      </c>
      <c r="H25" s="7">
        <v>-3389.915</v>
      </c>
      <c r="I25" s="7">
        <v>10346.71</v>
      </c>
      <c r="J25" s="7">
        <v>12344.97</v>
      </c>
      <c r="K25" s="7">
        <v>-1998.258</v>
      </c>
      <c r="L25" s="14">
        <v>0.0157661404919565</v>
      </c>
    </row>
    <row r="26" spans="1:12" ht="12.75">
      <c r="A26">
        <v>21</v>
      </c>
      <c r="B26">
        <v>4176434</v>
      </c>
      <c r="C26" s="8">
        <f t="shared" si="0"/>
        <v>16341.519999999999</v>
      </c>
      <c r="D26" s="7">
        <v>28046.71</v>
      </c>
      <c r="E26" s="7">
        <v>11705.19</v>
      </c>
      <c r="F26" s="7">
        <v>4247.597</v>
      </c>
      <c r="G26" s="7">
        <v>8477.813</v>
      </c>
      <c r="H26" s="7">
        <v>-4230.215</v>
      </c>
      <c r="I26" s="7">
        <v>8284.033</v>
      </c>
      <c r="J26" s="7">
        <v>11182.98</v>
      </c>
      <c r="K26" s="7">
        <v>-2898.947</v>
      </c>
      <c r="L26" s="14">
        <v>0.0155955365650779</v>
      </c>
    </row>
    <row r="27" spans="1:12" ht="12.75">
      <c r="A27">
        <v>22</v>
      </c>
      <c r="B27">
        <v>4225181</v>
      </c>
      <c r="C27" s="8">
        <f t="shared" si="0"/>
        <v>11876.810000000001</v>
      </c>
      <c r="D27" s="7">
        <v>26742.02</v>
      </c>
      <c r="E27" s="7">
        <v>14865.21</v>
      </c>
      <c r="F27" s="7">
        <v>2909.309</v>
      </c>
      <c r="G27" s="7">
        <v>8070.615</v>
      </c>
      <c r="H27" s="7">
        <v>-5161.306</v>
      </c>
      <c r="I27" s="7">
        <v>5557.857</v>
      </c>
      <c r="J27" s="7">
        <v>9405.762</v>
      </c>
      <c r="K27" s="7">
        <v>-3847.904</v>
      </c>
      <c r="L27" s="14">
        <v>0.0155899827422996</v>
      </c>
    </row>
    <row r="28" spans="1:12" ht="12.75">
      <c r="A28">
        <v>23</v>
      </c>
      <c r="B28">
        <v>4217413</v>
      </c>
      <c r="C28" s="8">
        <f t="shared" si="0"/>
        <v>8774.650000000001</v>
      </c>
      <c r="D28" s="7">
        <v>26780.99</v>
      </c>
      <c r="E28" s="7">
        <v>18006.34</v>
      </c>
      <c r="F28" s="7">
        <v>1456.902</v>
      </c>
      <c r="G28" s="7">
        <v>7628.139</v>
      </c>
      <c r="H28" s="7">
        <v>-6171.237</v>
      </c>
      <c r="I28" s="7">
        <v>3864.601</v>
      </c>
      <c r="J28" s="7">
        <v>8751.383</v>
      </c>
      <c r="K28" s="7">
        <v>-4886.782</v>
      </c>
      <c r="L28" s="14">
        <v>0.0154036042896487</v>
      </c>
    </row>
    <row r="29" spans="1:12" ht="12.75">
      <c r="A29">
        <v>24</v>
      </c>
      <c r="B29">
        <v>4015547</v>
      </c>
      <c r="C29" s="8">
        <f t="shared" si="0"/>
        <v>5455.389999999999</v>
      </c>
      <c r="D29" s="7">
        <v>27076.14</v>
      </c>
      <c r="E29" s="7">
        <v>21620.75</v>
      </c>
      <c r="F29" s="7">
        <v>112.0732</v>
      </c>
      <c r="G29" s="7">
        <v>7338.688</v>
      </c>
      <c r="H29" s="7">
        <v>-7226.614</v>
      </c>
      <c r="I29" s="7">
        <v>2234.242</v>
      </c>
      <c r="J29" s="7">
        <v>8186.813</v>
      </c>
      <c r="K29" s="7">
        <v>-5952.57</v>
      </c>
      <c r="L29" s="14">
        <v>0.015402009264831</v>
      </c>
    </row>
    <row r="30" spans="1:12" ht="12.75">
      <c r="A30">
        <v>25</v>
      </c>
      <c r="B30">
        <v>3899342</v>
      </c>
      <c r="C30" s="8">
        <f t="shared" si="0"/>
        <v>1929.4800000000032</v>
      </c>
      <c r="D30" s="7">
        <v>26652.74</v>
      </c>
      <c r="E30" s="7">
        <v>24723.26</v>
      </c>
      <c r="F30" s="7">
        <v>-1200.02</v>
      </c>
      <c r="G30" s="7">
        <v>7105.583</v>
      </c>
      <c r="H30" s="7">
        <v>-8305.604</v>
      </c>
      <c r="I30" s="7">
        <v>608.4689</v>
      </c>
      <c r="J30" s="7">
        <v>7649.266</v>
      </c>
      <c r="K30" s="7">
        <v>-7040.797</v>
      </c>
      <c r="L30" s="14">
        <v>0.0154074228673272</v>
      </c>
    </row>
    <row r="31" spans="1:12" ht="12.75">
      <c r="A31">
        <v>26</v>
      </c>
      <c r="B31">
        <v>3849278</v>
      </c>
      <c r="C31" s="8">
        <f t="shared" si="0"/>
        <v>-429.72999999999956</v>
      </c>
      <c r="D31" s="7">
        <v>27263.49</v>
      </c>
      <c r="E31" s="7">
        <v>27693.22</v>
      </c>
      <c r="F31" s="7">
        <v>-2305.587</v>
      </c>
      <c r="G31" s="7">
        <v>7032.647</v>
      </c>
      <c r="H31" s="7">
        <v>-9338.234</v>
      </c>
      <c r="I31" s="7">
        <v>-671.3971</v>
      </c>
      <c r="J31" s="7">
        <v>7694.449</v>
      </c>
      <c r="K31" s="7">
        <v>-8365.846</v>
      </c>
      <c r="L31" s="14">
        <v>0.0154249571361114</v>
      </c>
    </row>
    <row r="32" spans="1:12" ht="12.75">
      <c r="A32">
        <v>27</v>
      </c>
      <c r="B32">
        <v>3753367</v>
      </c>
      <c r="C32" s="8">
        <f t="shared" si="0"/>
        <v>-2401.959999999999</v>
      </c>
      <c r="D32" s="7">
        <v>27725.68</v>
      </c>
      <c r="E32" s="7">
        <v>30127.64</v>
      </c>
      <c r="F32" s="7">
        <v>-3299.139</v>
      </c>
      <c r="G32" s="7">
        <v>6939.287</v>
      </c>
      <c r="H32" s="7">
        <v>-10238.43</v>
      </c>
      <c r="I32" s="7">
        <v>-2015.434</v>
      </c>
      <c r="J32" s="7">
        <v>7599.689</v>
      </c>
      <c r="K32" s="7">
        <v>-9615.123</v>
      </c>
      <c r="L32" s="14">
        <v>0.0154565517802115</v>
      </c>
    </row>
    <row r="33" spans="1:12" ht="12.75">
      <c r="A33">
        <v>28</v>
      </c>
      <c r="B33">
        <v>3868624</v>
      </c>
      <c r="C33" s="8">
        <f t="shared" si="0"/>
        <v>-3904.0499999999993</v>
      </c>
      <c r="D33" s="7">
        <v>28037.52</v>
      </c>
      <c r="E33" s="7">
        <v>31941.57</v>
      </c>
      <c r="F33" s="7">
        <v>-4239.003</v>
      </c>
      <c r="G33" s="7">
        <v>6801.239</v>
      </c>
      <c r="H33" s="7">
        <v>-11040.24</v>
      </c>
      <c r="I33" s="7">
        <v>-2693.567</v>
      </c>
      <c r="J33" s="7">
        <v>7975.246</v>
      </c>
      <c r="K33" s="7">
        <v>-10668.81</v>
      </c>
      <c r="L33" s="14">
        <v>0.0155312439499656</v>
      </c>
    </row>
    <row r="34" spans="1:12" ht="12.75">
      <c r="A34">
        <v>29</v>
      </c>
      <c r="B34">
        <v>3761914</v>
      </c>
      <c r="C34" s="8">
        <f t="shared" si="0"/>
        <v>-5228.509999999998</v>
      </c>
      <c r="D34" s="7">
        <v>28518.19</v>
      </c>
      <c r="E34" s="7">
        <v>33746.7</v>
      </c>
      <c r="F34" s="7">
        <v>-4974.762</v>
      </c>
      <c r="G34" s="7">
        <v>6765.522</v>
      </c>
      <c r="H34" s="7">
        <v>-11740.28</v>
      </c>
      <c r="I34" s="7">
        <v>-3413.191</v>
      </c>
      <c r="J34" s="7">
        <v>8311.481</v>
      </c>
      <c r="K34" s="7">
        <v>-11724.67</v>
      </c>
      <c r="L34" s="14">
        <v>0.0154769490690716</v>
      </c>
    </row>
    <row r="35" spans="1:12" ht="12.75">
      <c r="A35">
        <v>30</v>
      </c>
      <c r="B35">
        <v>3861714</v>
      </c>
      <c r="C35" s="8">
        <f t="shared" si="0"/>
        <v>-6817.549999999999</v>
      </c>
      <c r="D35" s="7">
        <v>28604.55</v>
      </c>
      <c r="E35" s="7">
        <v>35422.1</v>
      </c>
      <c r="F35" s="7">
        <v>-5623.58</v>
      </c>
      <c r="G35" s="7">
        <v>6778.532</v>
      </c>
      <c r="H35" s="7">
        <v>-12402.11</v>
      </c>
      <c r="I35" s="7">
        <v>-3928.639</v>
      </c>
      <c r="J35" s="7">
        <v>8763.047</v>
      </c>
      <c r="K35" s="7">
        <v>-12691.69</v>
      </c>
      <c r="L35" s="14">
        <v>0.0155538383909171</v>
      </c>
    </row>
    <row r="36" spans="1:12" ht="12.75">
      <c r="A36">
        <v>31</v>
      </c>
      <c r="B36">
        <v>4055727</v>
      </c>
      <c r="C36" s="8">
        <f t="shared" si="0"/>
        <v>-7691.130000000005</v>
      </c>
      <c r="D36" s="7">
        <v>29146.42</v>
      </c>
      <c r="E36" s="7">
        <v>36837.55</v>
      </c>
      <c r="F36" s="7">
        <v>-6277.207</v>
      </c>
      <c r="G36" s="7">
        <v>6758.912</v>
      </c>
      <c r="H36" s="7">
        <v>-13036.12</v>
      </c>
      <c r="I36" s="7">
        <v>-4243.235</v>
      </c>
      <c r="J36" s="7">
        <v>9279.122</v>
      </c>
      <c r="K36" s="7">
        <v>-13522.36</v>
      </c>
      <c r="L36" s="14">
        <v>0.0153317820917085</v>
      </c>
    </row>
    <row r="37" spans="1:12" ht="12.75">
      <c r="A37">
        <v>32</v>
      </c>
      <c r="B37">
        <v>4291143</v>
      </c>
      <c r="C37" s="8">
        <f t="shared" si="0"/>
        <v>-8272.11</v>
      </c>
      <c r="D37" s="7">
        <v>29793.71</v>
      </c>
      <c r="E37" s="7">
        <v>38065.82</v>
      </c>
      <c r="F37" s="7">
        <v>-6978.898</v>
      </c>
      <c r="G37" s="7">
        <v>6703.232</v>
      </c>
      <c r="H37" s="7">
        <v>-13682.13</v>
      </c>
      <c r="I37" s="7">
        <v>-4687.54</v>
      </c>
      <c r="J37" s="7">
        <v>9853.685</v>
      </c>
      <c r="K37" s="7">
        <v>-14541.22</v>
      </c>
      <c r="L37" s="14">
        <v>0.0153434179552758</v>
      </c>
    </row>
    <row r="38" spans="1:12" ht="12.75">
      <c r="A38">
        <v>33</v>
      </c>
      <c r="B38">
        <v>4379691</v>
      </c>
      <c r="C38" s="8">
        <f t="shared" si="0"/>
        <v>-9072.899999999998</v>
      </c>
      <c r="D38" s="7">
        <v>30421.06</v>
      </c>
      <c r="E38" s="7">
        <v>39493.96</v>
      </c>
      <c r="F38" s="7">
        <v>-7552.994</v>
      </c>
      <c r="G38" s="7">
        <v>6741.687</v>
      </c>
      <c r="H38" s="7">
        <v>-14294.68</v>
      </c>
      <c r="I38" s="7">
        <v>-5661.18</v>
      </c>
      <c r="J38" s="7">
        <v>10058.95</v>
      </c>
      <c r="K38" s="7">
        <v>-15720.13</v>
      </c>
      <c r="L38" s="14">
        <v>0.0150252191696386</v>
      </c>
    </row>
    <row r="39" spans="1:12" ht="12.75">
      <c r="A39">
        <v>34</v>
      </c>
      <c r="B39">
        <v>4138107</v>
      </c>
      <c r="C39" s="8">
        <f t="shared" si="0"/>
        <v>-9822.850000000002</v>
      </c>
      <c r="D39" s="7">
        <v>30727.69</v>
      </c>
      <c r="E39" s="7">
        <v>40550.54</v>
      </c>
      <c r="F39" s="7">
        <v>-8202.82</v>
      </c>
      <c r="G39" s="7">
        <v>6688.748</v>
      </c>
      <c r="H39" s="7">
        <v>-14891.57</v>
      </c>
      <c r="I39" s="7">
        <v>-6445.35</v>
      </c>
      <c r="J39" s="7">
        <v>10343.77</v>
      </c>
      <c r="K39" s="7">
        <v>-16789.12</v>
      </c>
      <c r="L39" s="14">
        <v>0.0150725526382121</v>
      </c>
    </row>
    <row r="40" spans="1:12" ht="12.75">
      <c r="A40">
        <v>35</v>
      </c>
      <c r="B40">
        <v>4065729</v>
      </c>
      <c r="C40" s="8">
        <f t="shared" si="0"/>
        <v>-10694.39</v>
      </c>
      <c r="D40" s="7">
        <v>30607.68</v>
      </c>
      <c r="E40" s="7">
        <v>41302.07</v>
      </c>
      <c r="F40" s="7">
        <v>-8841.588</v>
      </c>
      <c r="G40" s="7">
        <v>6567.339</v>
      </c>
      <c r="H40" s="7">
        <v>-15408.93</v>
      </c>
      <c r="I40" s="7">
        <v>-7258.083</v>
      </c>
      <c r="J40" s="7">
        <v>10529.96</v>
      </c>
      <c r="K40" s="7">
        <v>-17788.04</v>
      </c>
      <c r="L40" s="14">
        <v>0.0150688485777066</v>
      </c>
    </row>
    <row r="41" spans="1:12" ht="12.75">
      <c r="A41">
        <v>36</v>
      </c>
      <c r="B41">
        <v>4080859</v>
      </c>
      <c r="C41" s="8">
        <f t="shared" si="0"/>
        <v>-12333.220000000001</v>
      </c>
      <c r="D41" s="7">
        <v>30251.18</v>
      </c>
      <c r="E41" s="7">
        <v>42584.4</v>
      </c>
      <c r="F41" s="7">
        <v>-9770.376</v>
      </c>
      <c r="G41" s="7">
        <v>6088.457</v>
      </c>
      <c r="H41" s="7">
        <v>-15858.83</v>
      </c>
      <c r="I41" s="7">
        <v>-7856.201</v>
      </c>
      <c r="J41" s="7">
        <v>10797.66</v>
      </c>
      <c r="K41" s="7">
        <v>-18653.86</v>
      </c>
      <c r="L41" s="14">
        <v>0.0150743707507776</v>
      </c>
    </row>
    <row r="42" spans="1:12" ht="12.75">
      <c r="A42">
        <v>37</v>
      </c>
      <c r="B42">
        <v>4202394</v>
      </c>
      <c r="C42" s="8">
        <f t="shared" si="0"/>
        <v>-13210.18</v>
      </c>
      <c r="D42" s="7">
        <v>30275.08</v>
      </c>
      <c r="E42" s="7">
        <v>43485.26</v>
      </c>
      <c r="F42" s="7">
        <v>-9991.031</v>
      </c>
      <c r="G42" s="7">
        <v>6210.707</v>
      </c>
      <c r="H42" s="7">
        <v>-16201.74</v>
      </c>
      <c r="I42" s="7">
        <v>-8271.562</v>
      </c>
      <c r="J42" s="7">
        <v>11073.02</v>
      </c>
      <c r="K42" s="7">
        <v>-19344.58</v>
      </c>
      <c r="L42" s="14">
        <v>0.0151989250520827</v>
      </c>
    </row>
    <row r="43" spans="1:12" ht="12.75">
      <c r="A43">
        <v>38</v>
      </c>
      <c r="B43">
        <v>4495100</v>
      </c>
      <c r="C43" s="8">
        <f t="shared" si="0"/>
        <v>-13352.880000000001</v>
      </c>
      <c r="D43" s="7">
        <v>30646.48</v>
      </c>
      <c r="E43" s="7">
        <v>43999.36</v>
      </c>
      <c r="F43" s="7">
        <v>-9980.959</v>
      </c>
      <c r="G43" s="7">
        <v>6498</v>
      </c>
      <c r="H43" s="7">
        <v>-16478.96</v>
      </c>
      <c r="I43" s="7">
        <v>-8755.744</v>
      </c>
      <c r="J43" s="7">
        <v>11320.97</v>
      </c>
      <c r="K43" s="7">
        <v>-20076.72</v>
      </c>
      <c r="L43" s="14">
        <v>0.0146863369979478</v>
      </c>
    </row>
    <row r="44" spans="1:12" ht="12.75">
      <c r="A44">
        <v>39</v>
      </c>
      <c r="B44">
        <v>4568859</v>
      </c>
      <c r="C44" s="8">
        <f t="shared" si="0"/>
        <v>-13740.480000000003</v>
      </c>
      <c r="D44" s="7">
        <v>30801.75</v>
      </c>
      <c r="E44" s="7">
        <v>44542.23</v>
      </c>
      <c r="F44" s="7">
        <v>-10051.03</v>
      </c>
      <c r="G44" s="7">
        <v>6603.74</v>
      </c>
      <c r="H44" s="7">
        <v>-16654.77</v>
      </c>
      <c r="I44" s="7">
        <v>-9215.38</v>
      </c>
      <c r="J44" s="7">
        <v>11550.31</v>
      </c>
      <c r="K44" s="7">
        <v>-20765.69</v>
      </c>
      <c r="L44" s="14">
        <v>0.0142455468375965</v>
      </c>
    </row>
    <row r="45" spans="1:12" ht="12.75">
      <c r="A45">
        <v>40</v>
      </c>
      <c r="B45">
        <v>4558318</v>
      </c>
      <c r="C45" s="8">
        <f t="shared" si="0"/>
        <v>-14136.900000000005</v>
      </c>
      <c r="D45" s="7">
        <v>30891.51</v>
      </c>
      <c r="E45" s="7">
        <v>45028.41</v>
      </c>
      <c r="F45" s="7">
        <v>-10152.25</v>
      </c>
      <c r="G45" s="7">
        <v>6699.284</v>
      </c>
      <c r="H45" s="7">
        <v>-16851.53</v>
      </c>
      <c r="I45" s="7">
        <v>-9946.281</v>
      </c>
      <c r="J45" s="7">
        <v>11628.58</v>
      </c>
      <c r="K45" s="7">
        <v>-21574.87</v>
      </c>
      <c r="L45" s="14">
        <v>0.0140634957268648</v>
      </c>
    </row>
    <row r="46" spans="1:12" ht="12.75">
      <c r="A46">
        <v>41</v>
      </c>
      <c r="B46">
        <v>4575932</v>
      </c>
      <c r="C46" s="8">
        <f t="shared" si="0"/>
        <v>-14223.98</v>
      </c>
      <c r="D46" s="7">
        <v>31089.31</v>
      </c>
      <c r="E46" s="7">
        <v>45313.29</v>
      </c>
      <c r="F46" s="7">
        <v>-10239.97</v>
      </c>
      <c r="G46" s="7">
        <v>6854.879</v>
      </c>
      <c r="H46" s="7">
        <v>-17094.85</v>
      </c>
      <c r="I46" s="7">
        <v>-10367.68</v>
      </c>
      <c r="J46" s="7">
        <v>11788.3</v>
      </c>
      <c r="K46" s="7">
        <v>-22155.98</v>
      </c>
      <c r="L46" s="14">
        <v>0.0136835313000955</v>
      </c>
    </row>
    <row r="47" spans="1:12" ht="12.75">
      <c r="A47">
        <v>42</v>
      </c>
      <c r="B47">
        <v>4625646</v>
      </c>
      <c r="C47" s="8">
        <f t="shared" si="0"/>
        <v>-14910.5</v>
      </c>
      <c r="D47" s="7">
        <v>31208.64</v>
      </c>
      <c r="E47" s="7">
        <v>46119.14</v>
      </c>
      <c r="F47" s="7">
        <v>-10583.83</v>
      </c>
      <c r="G47" s="7">
        <v>6820.772</v>
      </c>
      <c r="H47" s="7">
        <v>-17404.6</v>
      </c>
      <c r="I47" s="7">
        <v>-10718.32</v>
      </c>
      <c r="J47" s="7">
        <v>11996.33</v>
      </c>
      <c r="K47" s="7">
        <v>-22714.66</v>
      </c>
      <c r="L47" s="14">
        <v>0.0135761341904293</v>
      </c>
    </row>
    <row r="48" spans="1:12" ht="12.75">
      <c r="A48">
        <v>43</v>
      </c>
      <c r="B48">
        <v>4710483</v>
      </c>
      <c r="C48" s="8">
        <f t="shared" si="0"/>
        <v>-15532.379999999997</v>
      </c>
      <c r="D48" s="7">
        <v>31182.21</v>
      </c>
      <c r="E48" s="7">
        <v>46714.59</v>
      </c>
      <c r="F48" s="7">
        <v>-11021.95</v>
      </c>
      <c r="G48" s="7">
        <v>6702.802</v>
      </c>
      <c r="H48" s="7">
        <v>-17724.75</v>
      </c>
      <c r="I48" s="7">
        <v>-10827.6</v>
      </c>
      <c r="J48" s="7">
        <v>12103.66</v>
      </c>
      <c r="K48" s="7">
        <v>-22931.26</v>
      </c>
      <c r="L48" s="14">
        <v>0.0133183198466657</v>
      </c>
    </row>
    <row r="49" spans="1:12" ht="12.75">
      <c r="A49">
        <v>44</v>
      </c>
      <c r="B49">
        <v>4520962</v>
      </c>
      <c r="C49" s="8">
        <f t="shared" si="0"/>
        <v>-15601.96</v>
      </c>
      <c r="D49" s="7">
        <v>31454.47</v>
      </c>
      <c r="E49" s="7">
        <v>47056.43</v>
      </c>
      <c r="F49" s="7">
        <v>-11353.86</v>
      </c>
      <c r="G49" s="7">
        <v>6731.218</v>
      </c>
      <c r="H49" s="7">
        <v>-18085.08</v>
      </c>
      <c r="I49" s="7">
        <v>-10820.54</v>
      </c>
      <c r="J49" s="7">
        <v>12328.43</v>
      </c>
      <c r="K49" s="7">
        <v>-23148.96</v>
      </c>
      <c r="L49" s="14">
        <v>0.0129826238743481</v>
      </c>
    </row>
    <row r="50" spans="1:12" ht="12.75">
      <c r="A50">
        <v>45</v>
      </c>
      <c r="B50">
        <v>4525378</v>
      </c>
      <c r="C50" s="8">
        <f t="shared" si="0"/>
        <v>-15543.809999999998</v>
      </c>
      <c r="D50" s="7">
        <v>31914.36</v>
      </c>
      <c r="E50" s="7">
        <v>47458.17</v>
      </c>
      <c r="F50" s="7">
        <v>-11588.57</v>
      </c>
      <c r="G50" s="7">
        <v>6820.836</v>
      </c>
      <c r="H50" s="7">
        <v>-18409.41</v>
      </c>
      <c r="I50" s="7">
        <v>-10696.47</v>
      </c>
      <c r="J50" s="7">
        <v>12465.29</v>
      </c>
      <c r="K50" s="7">
        <v>-23161.76</v>
      </c>
      <c r="L50" s="14">
        <v>0.0127645634714512</v>
      </c>
    </row>
    <row r="51" spans="1:12" ht="12.75">
      <c r="A51">
        <v>46</v>
      </c>
      <c r="B51">
        <v>4474677</v>
      </c>
      <c r="C51" s="8">
        <f t="shared" si="0"/>
        <v>-15436.470000000001</v>
      </c>
      <c r="D51" s="7">
        <v>32444.43</v>
      </c>
      <c r="E51" s="7">
        <v>47880.9</v>
      </c>
      <c r="F51" s="7">
        <v>-11782.21</v>
      </c>
      <c r="G51" s="7">
        <v>6893.938</v>
      </c>
      <c r="H51" s="7">
        <v>-18676.15</v>
      </c>
      <c r="I51" s="7">
        <v>-10818.42</v>
      </c>
      <c r="J51" s="7">
        <v>12517.28</v>
      </c>
      <c r="K51" s="7">
        <v>-23335.7</v>
      </c>
      <c r="L51" s="14">
        <v>0.0123814826224657</v>
      </c>
    </row>
    <row r="52" spans="1:12" ht="12.75">
      <c r="A52">
        <v>47</v>
      </c>
      <c r="B52">
        <v>4303300</v>
      </c>
      <c r="C52" s="8">
        <f t="shared" si="0"/>
        <v>-15010.160000000003</v>
      </c>
      <c r="D52" s="7">
        <v>33160.06</v>
      </c>
      <c r="E52" s="7">
        <v>48170.22</v>
      </c>
      <c r="F52" s="7">
        <v>-11874.55</v>
      </c>
      <c r="G52" s="7">
        <v>7048.031</v>
      </c>
      <c r="H52" s="7">
        <v>-18922.58</v>
      </c>
      <c r="I52" s="7">
        <v>-10699.58</v>
      </c>
      <c r="J52" s="7">
        <v>12617.64</v>
      </c>
      <c r="K52" s="7">
        <v>-23317.22</v>
      </c>
      <c r="L52" s="14">
        <v>0.0121212824158531</v>
      </c>
    </row>
    <row r="53" spans="1:12" ht="12.75">
      <c r="A53">
        <v>48</v>
      </c>
      <c r="B53">
        <v>4323552</v>
      </c>
      <c r="C53" s="8">
        <f t="shared" si="0"/>
        <v>-14246.830000000002</v>
      </c>
      <c r="D53" s="7">
        <v>33764.9</v>
      </c>
      <c r="E53" s="7">
        <v>48011.73</v>
      </c>
      <c r="F53" s="7">
        <v>-12031.55</v>
      </c>
      <c r="G53" s="7">
        <v>7096.881</v>
      </c>
      <c r="H53" s="7">
        <v>-19128.43</v>
      </c>
      <c r="I53" s="7">
        <v>-10582.55</v>
      </c>
      <c r="J53" s="7">
        <v>12751.79</v>
      </c>
      <c r="K53" s="7">
        <v>-23334.34</v>
      </c>
      <c r="L53" s="14">
        <v>0.0119031649042768</v>
      </c>
    </row>
    <row r="54" spans="1:12" ht="12.75">
      <c r="A54">
        <v>49</v>
      </c>
      <c r="B54">
        <v>4138425</v>
      </c>
      <c r="C54" s="8">
        <f t="shared" si="0"/>
        <v>-13551.300000000003</v>
      </c>
      <c r="D54" s="7">
        <v>34468.99</v>
      </c>
      <c r="E54" s="7">
        <v>48020.29</v>
      </c>
      <c r="F54" s="7">
        <v>-12008.64</v>
      </c>
      <c r="G54" s="7">
        <v>7320.51</v>
      </c>
      <c r="H54" s="7">
        <v>-19329.15</v>
      </c>
      <c r="I54" s="7">
        <v>-10223.5</v>
      </c>
      <c r="J54" s="7">
        <v>12729.93</v>
      </c>
      <c r="K54" s="7">
        <v>-22953.43</v>
      </c>
      <c r="L54" s="14">
        <v>0.0116000195211354</v>
      </c>
    </row>
    <row r="55" spans="1:12" ht="12.75">
      <c r="A55">
        <v>50</v>
      </c>
      <c r="B55">
        <v>4004601</v>
      </c>
      <c r="C55" s="8">
        <f t="shared" si="0"/>
        <v>-12714.660000000003</v>
      </c>
      <c r="D55" s="7">
        <v>34811.09</v>
      </c>
      <c r="E55" s="7">
        <v>47525.75</v>
      </c>
      <c r="F55" s="7">
        <v>-12082.54</v>
      </c>
      <c r="G55" s="7">
        <v>7410.33</v>
      </c>
      <c r="H55" s="7">
        <v>-19492.88</v>
      </c>
      <c r="I55" s="7">
        <v>-9738.793</v>
      </c>
      <c r="J55" s="7">
        <v>12689.29</v>
      </c>
      <c r="K55" s="7">
        <v>-22428.08</v>
      </c>
      <c r="L55" s="14">
        <v>0.0114140443613761</v>
      </c>
    </row>
    <row r="56" spans="1:12" ht="12.75">
      <c r="A56">
        <v>51</v>
      </c>
      <c r="B56">
        <v>3874744</v>
      </c>
      <c r="C56" s="8">
        <f t="shared" si="0"/>
        <v>-12232.659999999996</v>
      </c>
      <c r="D56" s="7">
        <v>35170.87</v>
      </c>
      <c r="E56" s="7">
        <v>47403.53</v>
      </c>
      <c r="F56" s="7">
        <v>-12219.55</v>
      </c>
      <c r="G56" s="7">
        <v>7448.908</v>
      </c>
      <c r="H56" s="7">
        <v>-19668.46</v>
      </c>
      <c r="I56" s="7">
        <v>-8875.849</v>
      </c>
      <c r="J56" s="7">
        <v>12842.67</v>
      </c>
      <c r="K56" s="7">
        <v>-21718.52</v>
      </c>
      <c r="L56" s="14">
        <v>0.0112473255323391</v>
      </c>
    </row>
    <row r="57" spans="1:12" ht="12.75">
      <c r="A57">
        <v>52</v>
      </c>
      <c r="B57">
        <v>3776282</v>
      </c>
      <c r="C57" s="8">
        <f t="shared" si="0"/>
        <v>-11476.159999999996</v>
      </c>
      <c r="D57" s="7">
        <v>35540.76</v>
      </c>
      <c r="E57" s="7">
        <v>47016.92</v>
      </c>
      <c r="F57" s="7">
        <v>-12300.6</v>
      </c>
      <c r="G57" s="7">
        <v>7512.437</v>
      </c>
      <c r="H57" s="7">
        <v>-19813.04</v>
      </c>
      <c r="I57" s="7">
        <v>-8272.591</v>
      </c>
      <c r="J57" s="7">
        <v>12824.82</v>
      </c>
      <c r="K57" s="7">
        <v>-21097.41</v>
      </c>
      <c r="L57" s="14">
        <v>0.010870206444565</v>
      </c>
    </row>
    <row r="58" spans="1:12" ht="12.75">
      <c r="A58">
        <v>53</v>
      </c>
      <c r="B58">
        <v>3764460</v>
      </c>
      <c r="C58" s="8">
        <f t="shared" si="0"/>
        <v>-10585.230000000003</v>
      </c>
      <c r="D58" s="7">
        <v>36178.68</v>
      </c>
      <c r="E58" s="7">
        <v>46763.91</v>
      </c>
      <c r="F58" s="7">
        <v>-12370.52</v>
      </c>
      <c r="G58" s="7">
        <v>7646.287</v>
      </c>
      <c r="H58" s="7">
        <v>-20016.8</v>
      </c>
      <c r="I58" s="7">
        <v>-7755.67</v>
      </c>
      <c r="J58" s="7">
        <v>12808.26</v>
      </c>
      <c r="K58" s="7">
        <v>-20563.93</v>
      </c>
      <c r="L58" s="14">
        <v>0.0105337339981759</v>
      </c>
    </row>
    <row r="59" spans="1:12" ht="12.75">
      <c r="A59">
        <v>54</v>
      </c>
      <c r="B59">
        <v>3621294</v>
      </c>
      <c r="C59" s="8">
        <f t="shared" si="0"/>
        <v>-8984.93</v>
      </c>
      <c r="D59" s="7">
        <v>37045.75</v>
      </c>
      <c r="E59" s="7">
        <v>46030.68</v>
      </c>
      <c r="F59" s="7">
        <v>-12213.28</v>
      </c>
      <c r="G59" s="7">
        <v>7886.932</v>
      </c>
      <c r="H59" s="7">
        <v>-20100.21</v>
      </c>
      <c r="I59" s="7">
        <v>-7455.39</v>
      </c>
      <c r="J59" s="7">
        <v>12872.76</v>
      </c>
      <c r="K59" s="7">
        <v>-20328.15</v>
      </c>
      <c r="L59" s="14">
        <v>0.010218411313003</v>
      </c>
    </row>
    <row r="60" spans="1:12" ht="12.75">
      <c r="A60">
        <v>55</v>
      </c>
      <c r="B60">
        <v>3589997</v>
      </c>
      <c r="C60" s="8">
        <f t="shared" si="0"/>
        <v>-7834.6600000000035</v>
      </c>
      <c r="D60" s="7">
        <v>37678.38</v>
      </c>
      <c r="E60" s="7">
        <v>45513.04</v>
      </c>
      <c r="F60" s="7">
        <v>-11965.2</v>
      </c>
      <c r="G60" s="7">
        <v>8123.148</v>
      </c>
      <c r="H60" s="7">
        <v>-20088.35</v>
      </c>
      <c r="I60" s="7">
        <v>-7209.485</v>
      </c>
      <c r="J60" s="7">
        <v>12852.3</v>
      </c>
      <c r="K60" s="7">
        <v>-20061.79</v>
      </c>
      <c r="L60" s="14">
        <v>0.0100159166187952</v>
      </c>
    </row>
    <row r="61" spans="1:12" ht="12.75">
      <c r="A61">
        <v>56</v>
      </c>
      <c r="B61">
        <v>3763325</v>
      </c>
      <c r="C61" s="8">
        <f t="shared" si="0"/>
        <v>-5265.210000000006</v>
      </c>
      <c r="D61" s="7">
        <v>38432.95</v>
      </c>
      <c r="E61" s="7">
        <v>43698.16</v>
      </c>
      <c r="F61" s="7">
        <v>-11346.33</v>
      </c>
      <c r="G61" s="7">
        <v>8542.993</v>
      </c>
      <c r="H61" s="7">
        <v>-19889.32</v>
      </c>
      <c r="I61" s="7">
        <v>-6915.768</v>
      </c>
      <c r="J61" s="7">
        <v>12766.62</v>
      </c>
      <c r="K61" s="7">
        <v>-19682.38</v>
      </c>
      <c r="L61" s="14">
        <v>0.0097782375374569</v>
      </c>
    </row>
    <row r="62" spans="1:12" ht="12.75">
      <c r="A62">
        <v>57</v>
      </c>
      <c r="B62">
        <v>2811388</v>
      </c>
      <c r="C62" s="8">
        <f t="shared" si="0"/>
        <v>-2400.4199999999983</v>
      </c>
      <c r="D62" s="7">
        <v>39110.11</v>
      </c>
      <c r="E62" s="7">
        <v>41510.53</v>
      </c>
      <c r="F62" s="7">
        <v>-10699.16</v>
      </c>
      <c r="G62" s="7">
        <v>8785.688</v>
      </c>
      <c r="H62" s="7">
        <v>-19484.85</v>
      </c>
      <c r="I62" s="7">
        <v>-6326.669</v>
      </c>
      <c r="J62" s="7">
        <v>12699.63</v>
      </c>
      <c r="K62" s="7">
        <v>-19026.3</v>
      </c>
      <c r="L62" s="14">
        <v>0.00931830031277295</v>
      </c>
    </row>
    <row r="63" spans="1:12" ht="12.75">
      <c r="A63">
        <v>58</v>
      </c>
      <c r="B63">
        <v>2801193</v>
      </c>
      <c r="C63" s="8">
        <f t="shared" si="0"/>
        <v>-318</v>
      </c>
      <c r="D63" s="7">
        <v>39188.81</v>
      </c>
      <c r="E63" s="7">
        <v>39506.81</v>
      </c>
      <c r="F63" s="7">
        <v>-9972.788</v>
      </c>
      <c r="G63" s="7">
        <v>8842.446</v>
      </c>
      <c r="H63" s="7">
        <v>-18815.23</v>
      </c>
      <c r="I63" s="7">
        <v>-5706.691</v>
      </c>
      <c r="J63" s="7">
        <v>12584.98</v>
      </c>
      <c r="K63" s="7">
        <v>-18291.67</v>
      </c>
      <c r="L63" s="14">
        <v>0.00868146293945898</v>
      </c>
    </row>
    <row r="64" spans="1:12" ht="12.75">
      <c r="A64">
        <v>59</v>
      </c>
      <c r="B64">
        <v>2756995</v>
      </c>
      <c r="C64" s="8">
        <f t="shared" si="0"/>
        <v>1985.0999999999985</v>
      </c>
      <c r="D64" s="7">
        <v>39220.79</v>
      </c>
      <c r="E64" s="7">
        <v>37235.69</v>
      </c>
      <c r="F64" s="7">
        <v>-9065.263</v>
      </c>
      <c r="G64" s="7">
        <v>8984.231</v>
      </c>
      <c r="H64" s="7">
        <v>-18049.49</v>
      </c>
      <c r="I64" s="7">
        <v>-4998.339</v>
      </c>
      <c r="J64" s="7">
        <v>12402.61</v>
      </c>
      <c r="K64" s="7">
        <v>-17400.95</v>
      </c>
      <c r="L64" s="14">
        <v>0.00857286260164934</v>
      </c>
    </row>
    <row r="65" spans="1:12" ht="12.75">
      <c r="A65">
        <v>60</v>
      </c>
      <c r="B65">
        <v>2848281</v>
      </c>
      <c r="C65" s="8">
        <f t="shared" si="0"/>
        <v>4714.189999999995</v>
      </c>
      <c r="D65" s="7">
        <v>39604.99</v>
      </c>
      <c r="E65" s="7">
        <v>34890.8</v>
      </c>
      <c r="F65" s="7">
        <v>-7940.374</v>
      </c>
      <c r="G65" s="7">
        <v>9274.214</v>
      </c>
      <c r="H65" s="7">
        <v>-17214.59</v>
      </c>
      <c r="I65" s="7">
        <v>-4333.182</v>
      </c>
      <c r="J65" s="7">
        <v>12306.2</v>
      </c>
      <c r="K65" s="7">
        <v>-16639.38</v>
      </c>
      <c r="L65" s="14">
        <v>0.00853368179968213</v>
      </c>
    </row>
    <row r="66" spans="1:12" ht="12.75">
      <c r="A66">
        <v>61</v>
      </c>
      <c r="B66">
        <v>2513376</v>
      </c>
      <c r="C66" s="8">
        <f t="shared" si="0"/>
        <v>8747.679999999997</v>
      </c>
      <c r="D66" s="7">
        <v>40055.45</v>
      </c>
      <c r="E66" s="7">
        <v>31307.77</v>
      </c>
      <c r="F66" s="7">
        <v>-6818.796</v>
      </c>
      <c r="G66" s="7">
        <v>9450.153</v>
      </c>
      <c r="H66" s="7">
        <v>-16268.95</v>
      </c>
      <c r="I66" s="7">
        <v>-3658.63</v>
      </c>
      <c r="J66" s="7">
        <v>12317.35</v>
      </c>
      <c r="K66" s="7">
        <v>-15975.98</v>
      </c>
      <c r="L66" s="14">
        <v>0.00814356621772063</v>
      </c>
    </row>
    <row r="67" spans="1:12" ht="12.75">
      <c r="A67">
        <v>62</v>
      </c>
      <c r="B67">
        <v>2331638</v>
      </c>
      <c r="C67" s="8">
        <f t="shared" si="0"/>
        <v>12032.039999999997</v>
      </c>
      <c r="D67" s="7">
        <v>40237.92</v>
      </c>
      <c r="E67" s="7">
        <v>28205.88</v>
      </c>
      <c r="F67" s="7">
        <v>-2883.647</v>
      </c>
      <c r="G67" s="7">
        <v>12427.84</v>
      </c>
      <c r="H67" s="7">
        <v>-15311.49</v>
      </c>
      <c r="I67" s="7">
        <v>-2954.046</v>
      </c>
      <c r="J67" s="7">
        <v>12256.29</v>
      </c>
      <c r="K67" s="7">
        <v>-15210.33</v>
      </c>
      <c r="L67" s="14">
        <v>0.00782574019161576</v>
      </c>
    </row>
    <row r="68" spans="1:12" ht="12.75">
      <c r="A68">
        <v>63</v>
      </c>
      <c r="B68">
        <v>2265417</v>
      </c>
      <c r="C68" s="8">
        <f t="shared" si="0"/>
        <v>16874.729999999996</v>
      </c>
      <c r="D68" s="7">
        <v>40807.88</v>
      </c>
      <c r="E68" s="7">
        <v>23933.15</v>
      </c>
      <c r="F68" s="7">
        <v>-411.1211</v>
      </c>
      <c r="G68" s="7">
        <v>14010.49</v>
      </c>
      <c r="H68" s="7">
        <v>-14421.61</v>
      </c>
      <c r="I68" s="7">
        <v>-2261.797</v>
      </c>
      <c r="J68" s="7">
        <v>12086.38</v>
      </c>
      <c r="K68" s="7">
        <v>-14348.18</v>
      </c>
      <c r="L68" s="14">
        <v>0.0078597054593758</v>
      </c>
    </row>
    <row r="69" spans="1:12" ht="12.75">
      <c r="A69">
        <v>64</v>
      </c>
      <c r="B69">
        <v>2151951</v>
      </c>
      <c r="C69" s="8">
        <f t="shared" si="0"/>
        <v>21445.550000000003</v>
      </c>
      <c r="D69" s="7">
        <v>41752.91</v>
      </c>
      <c r="E69" s="7">
        <v>20307.36</v>
      </c>
      <c r="F69" s="7">
        <v>1144.682</v>
      </c>
      <c r="G69" s="7">
        <v>14792.3</v>
      </c>
      <c r="H69" s="7">
        <v>-13647.62</v>
      </c>
      <c r="I69" s="7">
        <v>-1516.675</v>
      </c>
      <c r="J69" s="7">
        <v>11859.69</v>
      </c>
      <c r="K69" s="7">
        <v>-13376.37</v>
      </c>
      <c r="L69" s="14">
        <v>0.0075010672847378</v>
      </c>
    </row>
    <row r="70" spans="1:12" ht="12.75">
      <c r="A70">
        <v>65</v>
      </c>
      <c r="B70">
        <v>2107590</v>
      </c>
      <c r="C70" s="8">
        <f aca="true" t="shared" si="1" ref="C70:C95">D70-E70</f>
        <v>23914.539999999997</v>
      </c>
      <c r="D70" s="7">
        <v>40792.77</v>
      </c>
      <c r="E70" s="7">
        <v>16878.23</v>
      </c>
      <c r="F70" s="7">
        <v>5289.588</v>
      </c>
      <c r="G70" s="7">
        <v>18238.25</v>
      </c>
      <c r="H70" s="7">
        <v>-12948.67</v>
      </c>
      <c r="I70" s="7">
        <v>-1136.967</v>
      </c>
      <c r="J70" s="7">
        <v>11388.09</v>
      </c>
      <c r="K70" s="7">
        <v>-12525.06</v>
      </c>
      <c r="L70" s="14">
        <v>0.00730561162211102</v>
      </c>
    </row>
    <row r="71" spans="1:12" ht="12.75">
      <c r="A71">
        <v>66</v>
      </c>
      <c r="B71">
        <v>1982428</v>
      </c>
      <c r="C71" s="8">
        <f t="shared" si="1"/>
        <v>26240.009999999995</v>
      </c>
      <c r="D71" s="7">
        <v>41232.27</v>
      </c>
      <c r="E71" s="7">
        <v>14992.26</v>
      </c>
      <c r="F71" s="7">
        <v>8854.093</v>
      </c>
      <c r="G71" s="7">
        <v>21216.62</v>
      </c>
      <c r="H71" s="7">
        <v>-12362.52</v>
      </c>
      <c r="I71" s="7">
        <v>-948.821</v>
      </c>
      <c r="J71" s="7">
        <v>10814.2</v>
      </c>
      <c r="K71" s="7">
        <v>-11763.02</v>
      </c>
      <c r="L71" s="14">
        <v>0.00704951968023138</v>
      </c>
    </row>
    <row r="72" spans="1:12" ht="12.75">
      <c r="A72">
        <v>67</v>
      </c>
      <c r="B72">
        <v>1941914</v>
      </c>
      <c r="C72" s="8">
        <f t="shared" si="1"/>
        <v>27418.339999999997</v>
      </c>
      <c r="D72" s="7">
        <v>40339.59</v>
      </c>
      <c r="E72" s="7">
        <v>12921.25</v>
      </c>
      <c r="F72" s="7">
        <v>7886.884</v>
      </c>
      <c r="G72" s="7">
        <v>19786.55</v>
      </c>
      <c r="H72" s="7">
        <v>-11899.67</v>
      </c>
      <c r="I72" s="7">
        <v>-937.0046</v>
      </c>
      <c r="J72" s="7">
        <v>10392.06</v>
      </c>
      <c r="K72" s="7">
        <v>-11329.07</v>
      </c>
      <c r="L72" s="14">
        <v>0.00691620031797994</v>
      </c>
    </row>
    <row r="73" spans="1:12" ht="12.75">
      <c r="A73">
        <v>68</v>
      </c>
      <c r="B73">
        <v>1939003</v>
      </c>
      <c r="C73" s="8">
        <f t="shared" si="1"/>
        <v>29805.14</v>
      </c>
      <c r="D73" s="7">
        <v>40736.04</v>
      </c>
      <c r="E73" s="7">
        <v>10930.9</v>
      </c>
      <c r="F73" s="7">
        <v>8977.579</v>
      </c>
      <c r="G73" s="7">
        <v>20501.36</v>
      </c>
      <c r="H73" s="7">
        <v>-11523.78</v>
      </c>
      <c r="I73" s="7">
        <v>-1065.448</v>
      </c>
      <c r="J73" s="7">
        <v>10040.11</v>
      </c>
      <c r="K73" s="7">
        <v>-11105.56</v>
      </c>
      <c r="L73" s="14">
        <v>0.00665277454808633</v>
      </c>
    </row>
    <row r="74" spans="1:12" ht="12.75">
      <c r="A74">
        <v>69</v>
      </c>
      <c r="B74">
        <v>1774025</v>
      </c>
      <c r="C74" s="8">
        <f t="shared" si="1"/>
        <v>31432.499000000003</v>
      </c>
      <c r="D74" s="7">
        <v>40885.04</v>
      </c>
      <c r="E74" s="7">
        <v>9452.541</v>
      </c>
      <c r="F74" s="7">
        <v>9503.067</v>
      </c>
      <c r="G74" s="7">
        <v>20686.83</v>
      </c>
      <c r="H74" s="7">
        <v>-11183.77</v>
      </c>
      <c r="I74" s="7">
        <v>-1262.877</v>
      </c>
      <c r="J74" s="7">
        <v>9774.597</v>
      </c>
      <c r="K74" s="7">
        <v>-11037.47</v>
      </c>
      <c r="L74" s="14">
        <v>0.0063287285014396</v>
      </c>
    </row>
    <row r="75" spans="1:12" ht="12.75">
      <c r="A75">
        <v>70</v>
      </c>
      <c r="B75">
        <v>1770830</v>
      </c>
      <c r="C75" s="8">
        <f t="shared" si="1"/>
        <v>32720.869</v>
      </c>
      <c r="D75" s="7">
        <v>41298.75</v>
      </c>
      <c r="E75" s="7">
        <v>8577.881</v>
      </c>
      <c r="F75" s="7">
        <v>10246.82</v>
      </c>
      <c r="G75" s="7">
        <v>21168.52</v>
      </c>
      <c r="H75" s="7">
        <v>-10921.69</v>
      </c>
      <c r="I75" s="7">
        <v>-1576.008</v>
      </c>
      <c r="J75" s="7">
        <v>9317.146</v>
      </c>
      <c r="K75" s="7">
        <v>-10893.15</v>
      </c>
      <c r="L75" s="14">
        <v>0.00604074631240798</v>
      </c>
    </row>
    <row r="76" spans="1:12" ht="12.75">
      <c r="A76">
        <v>71</v>
      </c>
      <c r="B76">
        <v>1744906</v>
      </c>
      <c r="C76" s="8">
        <f t="shared" si="1"/>
        <v>34444.172000000006</v>
      </c>
      <c r="D76" s="7">
        <v>41833.16</v>
      </c>
      <c r="E76" s="7">
        <v>7388.988</v>
      </c>
      <c r="F76" s="7">
        <v>11390.58</v>
      </c>
      <c r="G76" s="7">
        <v>22128.16</v>
      </c>
      <c r="H76" s="7">
        <v>-10737.58</v>
      </c>
      <c r="I76" s="7">
        <v>-1915.82</v>
      </c>
      <c r="J76" s="7">
        <v>8853.93</v>
      </c>
      <c r="K76" s="7">
        <v>-10769.75</v>
      </c>
      <c r="L76" s="14">
        <v>0.00576765965564475</v>
      </c>
    </row>
    <row r="77" spans="1:12" ht="12.75">
      <c r="A77">
        <v>72</v>
      </c>
      <c r="B77">
        <v>1721867</v>
      </c>
      <c r="C77" s="8">
        <f t="shared" si="1"/>
        <v>35667.873</v>
      </c>
      <c r="D77" s="7">
        <v>41957.9</v>
      </c>
      <c r="E77" s="7">
        <v>6290.027</v>
      </c>
      <c r="F77" s="7">
        <v>11610.42</v>
      </c>
      <c r="G77" s="7">
        <v>22192.78</v>
      </c>
      <c r="H77" s="7">
        <v>-10582.36</v>
      </c>
      <c r="I77" s="7">
        <v>-2372.75</v>
      </c>
      <c r="J77" s="7">
        <v>8188.888</v>
      </c>
      <c r="K77" s="7">
        <v>-10561.64</v>
      </c>
      <c r="L77" s="14">
        <v>0.00558282889562644</v>
      </c>
    </row>
    <row r="78" spans="1:12" ht="12.75">
      <c r="A78">
        <v>73</v>
      </c>
      <c r="B78">
        <v>1737098</v>
      </c>
      <c r="C78" s="8">
        <f t="shared" si="1"/>
        <v>36698.087999999996</v>
      </c>
      <c r="D78" s="7">
        <v>42418.95</v>
      </c>
      <c r="E78" s="7">
        <v>5720.862</v>
      </c>
      <c r="F78" s="7">
        <v>12231.45</v>
      </c>
      <c r="G78" s="7">
        <v>22683.43</v>
      </c>
      <c r="H78" s="7">
        <v>-10451.98</v>
      </c>
      <c r="I78" s="7">
        <v>-2821</v>
      </c>
      <c r="J78" s="7">
        <v>7472.389</v>
      </c>
      <c r="K78" s="7">
        <v>-10293.39</v>
      </c>
      <c r="L78" s="14">
        <v>0.0053970233630357</v>
      </c>
    </row>
    <row r="79" spans="1:12" ht="12.75">
      <c r="A79">
        <v>74</v>
      </c>
      <c r="B79">
        <v>1631437</v>
      </c>
      <c r="C79" s="8">
        <f t="shared" si="1"/>
        <v>37395.699</v>
      </c>
      <c r="D79" s="7">
        <v>42389.86</v>
      </c>
      <c r="E79" s="7">
        <v>4994.161</v>
      </c>
      <c r="F79" s="7">
        <v>12094.91</v>
      </c>
      <c r="G79" s="7">
        <v>22433.88</v>
      </c>
      <c r="H79" s="7">
        <v>-10338.97</v>
      </c>
      <c r="I79" s="7">
        <v>-3316.25</v>
      </c>
      <c r="J79" s="7">
        <v>6688.087</v>
      </c>
      <c r="K79" s="7">
        <v>-10004.34</v>
      </c>
      <c r="L79" s="14">
        <v>0.00509235974908579</v>
      </c>
    </row>
    <row r="80" spans="1:12" ht="12.75">
      <c r="A80">
        <v>75</v>
      </c>
      <c r="B80">
        <v>1613560</v>
      </c>
      <c r="C80" s="8">
        <f t="shared" si="1"/>
        <v>37859.517</v>
      </c>
      <c r="D80" s="7">
        <v>42272.19</v>
      </c>
      <c r="E80" s="7">
        <v>4412.673</v>
      </c>
      <c r="F80" s="7">
        <v>12935.41</v>
      </c>
      <c r="G80" s="7">
        <v>23143.18</v>
      </c>
      <c r="H80" s="7">
        <v>-10207.77</v>
      </c>
      <c r="I80" s="7">
        <v>-3613.523</v>
      </c>
      <c r="J80" s="7">
        <v>6126.21</v>
      </c>
      <c r="K80" s="7">
        <v>-9739.733</v>
      </c>
      <c r="L80" s="14">
        <v>0.00489183633989354</v>
      </c>
    </row>
    <row r="81" spans="1:12" ht="12.75">
      <c r="A81">
        <v>76</v>
      </c>
      <c r="B81">
        <v>1557470</v>
      </c>
      <c r="C81" s="8">
        <f t="shared" si="1"/>
        <v>38072.852</v>
      </c>
      <c r="D81" s="7">
        <v>41972.64</v>
      </c>
      <c r="E81" s="7">
        <v>3899.788</v>
      </c>
      <c r="F81" s="7">
        <v>13589.6</v>
      </c>
      <c r="G81" s="7">
        <v>23650.31</v>
      </c>
      <c r="H81" s="7">
        <v>-10060.71</v>
      </c>
      <c r="I81" s="7">
        <v>-3866.087</v>
      </c>
      <c r="J81" s="7">
        <v>5550.214</v>
      </c>
      <c r="K81" s="7">
        <v>-9416.302</v>
      </c>
      <c r="L81" s="14">
        <v>0.00459057409024971</v>
      </c>
    </row>
    <row r="82" spans="1:12" ht="12.75">
      <c r="A82">
        <v>77</v>
      </c>
      <c r="B82">
        <v>1482368</v>
      </c>
      <c r="C82" s="8">
        <f t="shared" si="1"/>
        <v>38109.799999999996</v>
      </c>
      <c r="D82" s="7">
        <v>41750.78</v>
      </c>
      <c r="E82" s="7">
        <v>3640.98</v>
      </c>
      <c r="F82" s="7">
        <v>13784.9</v>
      </c>
      <c r="G82" s="7">
        <v>23688.13</v>
      </c>
      <c r="H82" s="7">
        <v>-9903.223</v>
      </c>
      <c r="I82" s="7">
        <v>-4072.725</v>
      </c>
      <c r="J82" s="7">
        <v>4969.965</v>
      </c>
      <c r="K82" s="7">
        <v>-9042.69</v>
      </c>
      <c r="L82" s="14">
        <v>0.00429754885142897</v>
      </c>
    </row>
    <row r="83" spans="1:12" ht="12.75">
      <c r="A83">
        <v>78</v>
      </c>
      <c r="B83">
        <v>1451063</v>
      </c>
      <c r="C83" s="8">
        <f t="shared" si="1"/>
        <v>38040.639</v>
      </c>
      <c r="D83" s="7">
        <v>41437.26</v>
      </c>
      <c r="E83" s="7">
        <v>3396.621</v>
      </c>
      <c r="F83" s="7">
        <v>14316.1</v>
      </c>
      <c r="G83" s="7">
        <v>24068.36</v>
      </c>
      <c r="H83" s="7">
        <v>-9752.263</v>
      </c>
      <c r="I83" s="7">
        <v>-4227.209</v>
      </c>
      <c r="J83" s="7">
        <v>4443.487</v>
      </c>
      <c r="K83" s="7">
        <v>-8670.696</v>
      </c>
      <c r="L83" s="14">
        <v>0.00399095725891228</v>
      </c>
    </row>
    <row r="84" spans="1:12" ht="12.75">
      <c r="A84">
        <v>79</v>
      </c>
      <c r="B84">
        <v>1363628</v>
      </c>
      <c r="C84" s="8">
        <f t="shared" si="1"/>
        <v>37929.277</v>
      </c>
      <c r="D84" s="7">
        <v>41114.62</v>
      </c>
      <c r="E84" s="7">
        <v>3185.343</v>
      </c>
      <c r="F84" s="7">
        <v>14727.98</v>
      </c>
      <c r="G84" s="7">
        <v>24342.09</v>
      </c>
      <c r="H84" s="7">
        <v>-9614.117</v>
      </c>
      <c r="I84" s="7">
        <v>-4489.99</v>
      </c>
      <c r="J84" s="7">
        <v>3864.849</v>
      </c>
      <c r="K84" s="7">
        <v>-8354.839</v>
      </c>
      <c r="L84" s="14">
        <v>0.00363396552294887</v>
      </c>
    </row>
    <row r="85" spans="1:12" ht="12.75">
      <c r="A85">
        <v>80</v>
      </c>
      <c r="B85">
        <v>1263330</v>
      </c>
      <c r="C85" s="8">
        <f t="shared" si="1"/>
        <v>38285.336</v>
      </c>
      <c r="D85" s="7">
        <v>41300.3</v>
      </c>
      <c r="E85" s="7">
        <v>3014.964</v>
      </c>
      <c r="F85" s="7">
        <v>15021.64</v>
      </c>
      <c r="G85" s="7">
        <v>24555.21</v>
      </c>
      <c r="H85" s="7">
        <v>-9533.565</v>
      </c>
      <c r="I85" s="7">
        <v>-4825.258</v>
      </c>
      <c r="J85" s="7">
        <v>3183.328</v>
      </c>
      <c r="K85" s="7">
        <v>-8008.586</v>
      </c>
      <c r="L85" s="14">
        <v>0.00329134600424813</v>
      </c>
    </row>
    <row r="86" spans="1:12" ht="12.75">
      <c r="A86">
        <v>81</v>
      </c>
      <c r="B86">
        <v>1196847</v>
      </c>
      <c r="C86" s="8">
        <f t="shared" si="1"/>
        <v>39080.419</v>
      </c>
      <c r="D86" s="7">
        <v>41688.76</v>
      </c>
      <c r="E86" s="7">
        <v>2608.341</v>
      </c>
      <c r="F86" s="7">
        <v>15931.72</v>
      </c>
      <c r="G86" s="7">
        <v>25328.61</v>
      </c>
      <c r="H86" s="7">
        <v>-9396.89</v>
      </c>
      <c r="I86" s="7">
        <v>-5049.96</v>
      </c>
      <c r="J86" s="7">
        <v>2645.73</v>
      </c>
      <c r="K86" s="7">
        <v>-7695.69</v>
      </c>
      <c r="L86" s="14">
        <v>0.00279722001289577</v>
      </c>
    </row>
    <row r="87" spans="1:12" ht="12.75">
      <c r="A87">
        <v>82</v>
      </c>
      <c r="B87">
        <v>1102988</v>
      </c>
      <c r="C87" s="8">
        <f t="shared" si="1"/>
        <v>39596.769</v>
      </c>
      <c r="D87" s="7">
        <v>42216.14</v>
      </c>
      <c r="E87" s="7">
        <v>2619.371</v>
      </c>
      <c r="F87" s="7">
        <v>17007.18</v>
      </c>
      <c r="G87" s="7">
        <v>26251.92</v>
      </c>
      <c r="H87" s="7">
        <v>-9244.742</v>
      </c>
      <c r="I87" s="7">
        <v>-5171.16</v>
      </c>
      <c r="J87" s="7">
        <v>2262.838</v>
      </c>
      <c r="K87" s="7">
        <v>-7433.998</v>
      </c>
      <c r="L87" s="14">
        <v>0.00251824386525945</v>
      </c>
    </row>
    <row r="88" spans="1:12" ht="12.75">
      <c r="A88">
        <v>83</v>
      </c>
      <c r="B88">
        <v>1007992</v>
      </c>
      <c r="C88" s="8">
        <f t="shared" si="1"/>
        <v>39465.27</v>
      </c>
      <c r="D88" s="7">
        <v>41847.46</v>
      </c>
      <c r="E88" s="7">
        <v>2382.19</v>
      </c>
      <c r="F88" s="7">
        <v>16953.84</v>
      </c>
      <c r="G88" s="7">
        <v>25947.88</v>
      </c>
      <c r="H88" s="7">
        <v>-8994.041</v>
      </c>
      <c r="I88" s="7">
        <v>-5287.813</v>
      </c>
      <c r="J88" s="7">
        <v>1946.323</v>
      </c>
      <c r="K88" s="7">
        <v>-7234.137</v>
      </c>
      <c r="L88" s="14">
        <v>0.0022786279207537</v>
      </c>
    </row>
    <row r="89" spans="1:12" ht="12.75">
      <c r="A89">
        <v>84</v>
      </c>
      <c r="B89">
        <v>846032</v>
      </c>
      <c r="C89" s="8">
        <f t="shared" si="1"/>
        <v>40274.782</v>
      </c>
      <c r="D89" s="7">
        <v>42538.75</v>
      </c>
      <c r="E89" s="7">
        <v>2263.968</v>
      </c>
      <c r="F89" s="7">
        <v>17720.98</v>
      </c>
      <c r="G89" s="7">
        <v>26552.04</v>
      </c>
      <c r="H89" s="7">
        <v>-8831.056</v>
      </c>
      <c r="I89" s="7">
        <v>-5297.367</v>
      </c>
      <c r="J89" s="7">
        <v>1731.634</v>
      </c>
      <c r="K89" s="7">
        <v>-7029.001</v>
      </c>
      <c r="L89" s="14">
        <v>0.00199148002624422</v>
      </c>
    </row>
    <row r="90" spans="1:12" ht="12.75">
      <c r="A90">
        <v>85</v>
      </c>
      <c r="B90">
        <v>786287</v>
      </c>
      <c r="C90" s="8">
        <f t="shared" si="1"/>
        <v>40537.968</v>
      </c>
      <c r="D90" s="7">
        <v>42535.64</v>
      </c>
      <c r="E90" s="7">
        <v>1997.672</v>
      </c>
      <c r="F90" s="7">
        <v>18989.22</v>
      </c>
      <c r="G90" s="7">
        <v>27501.89</v>
      </c>
      <c r="H90" s="7">
        <v>-8512.671</v>
      </c>
      <c r="I90" s="7">
        <v>-5139.769</v>
      </c>
      <c r="J90" s="7">
        <v>1657.557</v>
      </c>
      <c r="K90" s="7">
        <v>-6797.326</v>
      </c>
      <c r="L90" s="14">
        <v>0.00166981328186697</v>
      </c>
    </row>
    <row r="91" spans="1:12" ht="12.75">
      <c r="A91">
        <v>86</v>
      </c>
      <c r="B91">
        <v>671906</v>
      </c>
      <c r="C91" s="8">
        <f t="shared" si="1"/>
        <v>42354.733</v>
      </c>
      <c r="D91" s="7">
        <v>43915.86</v>
      </c>
      <c r="E91" s="7">
        <v>1561.127</v>
      </c>
      <c r="F91" s="7">
        <v>20368.11</v>
      </c>
      <c r="G91" s="7">
        <v>28572.1</v>
      </c>
      <c r="H91" s="7">
        <v>-8203.993</v>
      </c>
      <c r="I91" s="7">
        <v>-5016.289</v>
      </c>
      <c r="J91" s="7">
        <v>1608.854</v>
      </c>
      <c r="K91" s="7">
        <v>-6625.143</v>
      </c>
      <c r="L91" s="14">
        <v>0.00151565828860958</v>
      </c>
    </row>
    <row r="92" spans="1:12" ht="12.75">
      <c r="A92">
        <v>87</v>
      </c>
      <c r="B92">
        <v>592845</v>
      </c>
      <c r="C92" s="8">
        <f t="shared" si="1"/>
        <v>43207.956</v>
      </c>
      <c r="D92" s="7">
        <v>44745.18</v>
      </c>
      <c r="E92" s="7">
        <v>1537.224</v>
      </c>
      <c r="F92" s="7">
        <v>22672.25</v>
      </c>
      <c r="G92" s="7">
        <v>30492.7</v>
      </c>
      <c r="H92" s="7">
        <v>-7820.444</v>
      </c>
      <c r="I92" s="7">
        <v>-4926.182</v>
      </c>
      <c r="J92" s="7">
        <v>1542.802</v>
      </c>
      <c r="K92" s="7">
        <v>-6468.985</v>
      </c>
      <c r="L92" s="14">
        <v>0.00134814219032967</v>
      </c>
    </row>
    <row r="93" spans="1:12" ht="12.75">
      <c r="A93">
        <v>88</v>
      </c>
      <c r="B93">
        <v>526197</v>
      </c>
      <c r="C93" s="8">
        <f t="shared" si="1"/>
        <v>45991.453</v>
      </c>
      <c r="D93" s="7">
        <v>47627.8</v>
      </c>
      <c r="E93" s="7">
        <v>1636.347</v>
      </c>
      <c r="F93" s="7">
        <v>25474.79</v>
      </c>
      <c r="G93" s="7">
        <v>32862.23</v>
      </c>
      <c r="H93" s="7">
        <v>-7387.444</v>
      </c>
      <c r="I93" s="7">
        <v>-4780.792</v>
      </c>
      <c r="J93" s="7">
        <v>1467.739</v>
      </c>
      <c r="K93" s="7">
        <v>-6248.531</v>
      </c>
      <c r="L93" s="14">
        <v>0.00118917033065234</v>
      </c>
    </row>
    <row r="94" spans="1:12" ht="12.75">
      <c r="A94">
        <v>89</v>
      </c>
      <c r="B94">
        <v>447745</v>
      </c>
      <c r="C94" s="8">
        <f t="shared" si="1"/>
        <v>47951.004</v>
      </c>
      <c r="D94" s="7">
        <v>49547.98</v>
      </c>
      <c r="E94" s="7">
        <v>1596.976</v>
      </c>
      <c r="F94" s="7">
        <v>27667.67</v>
      </c>
      <c r="G94" s="7">
        <v>34593.9</v>
      </c>
      <c r="H94" s="7">
        <v>-6926.232</v>
      </c>
      <c r="I94" s="7">
        <v>-4700.387</v>
      </c>
      <c r="J94" s="7">
        <v>1391.667</v>
      </c>
      <c r="K94" s="7">
        <v>-6092.053</v>
      </c>
      <c r="L94" s="14">
        <v>0.00106532382666342</v>
      </c>
    </row>
    <row r="95" spans="1:12" ht="12.75">
      <c r="A95">
        <v>90</v>
      </c>
      <c r="B95">
        <v>1691033</v>
      </c>
      <c r="C95" s="8">
        <f t="shared" si="1"/>
        <v>58560.600000000006</v>
      </c>
      <c r="D95" s="7">
        <v>60078.55</v>
      </c>
      <c r="E95" s="7">
        <v>1517.95</v>
      </c>
      <c r="F95" s="7">
        <v>34389.18</v>
      </c>
      <c r="G95" s="7">
        <v>40908.54</v>
      </c>
      <c r="H95" s="7">
        <v>-6519.356</v>
      </c>
      <c r="I95" s="7">
        <v>-4603.731</v>
      </c>
      <c r="J95" s="7">
        <v>1348.931</v>
      </c>
      <c r="K95" s="7">
        <v>-5952.663</v>
      </c>
      <c r="L95" s="14">
        <v>0.00322272715141148</v>
      </c>
    </row>
    <row r="97" spans="5:12" ht="12.75">
      <c r="E97" s="8">
        <f>AVERAGE(E35:E54)</f>
        <v>43802.823</v>
      </c>
      <c r="L97" s="9">
        <f>SUM(L5:L95)</f>
        <v>0.9999999999999999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2" max="2" width="11.421875" style="0" bestFit="1" customWidth="1"/>
  </cols>
  <sheetData>
    <row r="1" ht="12.75">
      <c r="A1" s="3" t="s">
        <v>36</v>
      </c>
    </row>
    <row r="3" spans="1:2" ht="12.75">
      <c r="A3" t="s">
        <v>9</v>
      </c>
      <c r="B3" s="15">
        <f>SUMPRODUCT(data!$B$5:$B$95,data!D5:D95)/1000000000</f>
        <v>8988.800031654</v>
      </c>
    </row>
    <row r="4" spans="1:2" ht="12.75">
      <c r="A4" t="s">
        <v>10</v>
      </c>
      <c r="B4" s="15">
        <f>SUMPRODUCT(data!$B$5:$B$95,data!E5:E95)/1000000000</f>
        <v>6868.999780445394</v>
      </c>
    </row>
    <row r="5" spans="1:3" ht="12.75">
      <c r="A5" s="13" t="s">
        <v>22</v>
      </c>
      <c r="B5" s="15">
        <f>B3-B4</f>
        <v>2119.800251208606</v>
      </c>
      <c r="C5" t="s">
        <v>53</v>
      </c>
    </row>
    <row r="6" spans="1:2" ht="12.75">
      <c r="A6" t="s">
        <v>11</v>
      </c>
      <c r="B6" s="15">
        <f>SUMPRODUCT(data!$B$5:$B$95,data!G5:G95)/1000000000</f>
        <v>3053.40002599868</v>
      </c>
    </row>
    <row r="7" spans="1:2" ht="12.75">
      <c r="A7" t="s">
        <v>12</v>
      </c>
      <c r="B7" s="15">
        <f>SUMPRODUCT(data!$B$5:$B$95,data!H5:H95)/1000000000</f>
        <v>-3070.900053872433</v>
      </c>
    </row>
    <row r="8" spans="1:3" ht="12.75">
      <c r="A8" s="13" t="s">
        <v>18</v>
      </c>
      <c r="B8" s="15">
        <f>B6+B7</f>
        <v>-17.50002787375297</v>
      </c>
      <c r="C8" t="s">
        <v>54</v>
      </c>
    </row>
    <row r="9" spans="1:2" ht="12.75">
      <c r="A9" t="s">
        <v>13</v>
      </c>
      <c r="B9" s="15">
        <f>SUMPRODUCT(data!$B$5:$B$95,data!J5:J95)/1000000000</f>
        <v>3193.928389006416</v>
      </c>
    </row>
    <row r="10" spans="1:2" ht="12.75">
      <c r="A10" t="s">
        <v>14</v>
      </c>
      <c r="B10" s="15">
        <f>SUMPRODUCT(data!$B$5:$B$95,data!K5:K95)/1000000000</f>
        <v>-3246.0283104184373</v>
      </c>
    </row>
    <row r="11" spans="1:3" ht="12.75">
      <c r="A11" s="13" t="s">
        <v>17</v>
      </c>
      <c r="B11" s="15">
        <f>B9+B10</f>
        <v>-52.099921412021104</v>
      </c>
      <c r="C11" t="s">
        <v>55</v>
      </c>
    </row>
    <row r="13" spans="1:6" ht="12.75">
      <c r="A13" s="3" t="s">
        <v>47</v>
      </c>
      <c r="F13" s="3" t="s">
        <v>48</v>
      </c>
    </row>
    <row r="14" spans="2:4" ht="12.75">
      <c r="B14" s="2"/>
      <c r="D14" s="2"/>
    </row>
    <row r="15" spans="1:12" ht="12.75">
      <c r="A15" t="s">
        <v>9</v>
      </c>
      <c r="B15" s="12">
        <f>SUMPRODUCT(data!$A$5:$A$95,data!$B$5:$B$95,data!D5:D95)/SUMPRODUCT(data!$B$5:$B$95,data!D5:D95)</f>
        <v>41.347729028864855</v>
      </c>
      <c r="C15" t="s">
        <v>21</v>
      </c>
      <c r="D15" s="12"/>
      <c r="F15" t="s">
        <v>9</v>
      </c>
      <c r="G15" s="10">
        <f>(SUMPRODUCT(data!$B$5:$B$95,data!D5:D95)/SUM(data!$B$5:$B$95))/data!$E$97</f>
        <v>0.7055544619135592</v>
      </c>
      <c r="H15" t="s">
        <v>28</v>
      </c>
      <c r="I15" s="11"/>
      <c r="K15" t="s">
        <v>31</v>
      </c>
      <c r="L15" s="11"/>
    </row>
    <row r="16" spans="1:11" ht="12.75">
      <c r="A16" t="s">
        <v>10</v>
      </c>
      <c r="B16" s="12">
        <f>SUMPRODUCT(data!$A$5:$A$95,data!$B$5:$B$95,data!E5:E95)/SUMPRODUCT(data!$B$5:$B$95,data!E5:E95)</f>
        <v>43.35030328549741</v>
      </c>
      <c r="C16" t="s">
        <v>20</v>
      </c>
      <c r="F16" t="s">
        <v>10</v>
      </c>
      <c r="G16" s="10">
        <f>(SUMPRODUCT(data!$B$5:$B$95,data!E5:E95)/SUM(data!$B$5:$B$95))/data!$E$97</f>
        <v>0.5391657870805616</v>
      </c>
      <c r="K16" t="s">
        <v>32</v>
      </c>
    </row>
    <row r="17" spans="2:11" ht="12.75">
      <c r="B17" s="12"/>
      <c r="G17" s="10"/>
      <c r="K17" t="s">
        <v>33</v>
      </c>
    </row>
    <row r="18" spans="1:11" ht="12.75">
      <c r="A18" t="s">
        <v>11</v>
      </c>
      <c r="B18" s="12">
        <f>SUMPRODUCT(data!$A$5:$A$95,data!$B$5:$B$95,data!G5:G95)/SUMPRODUCT(data!$B$5:$B$95,data!G5:G95)</f>
        <v>42.5634426393038</v>
      </c>
      <c r="C18" t="s">
        <v>25</v>
      </c>
      <c r="F18" t="s">
        <v>11</v>
      </c>
      <c r="G18" s="10">
        <f>(SUMPRODUCT(data!$B$5:$B$95,data!G5:G95)/SUM(data!$B$5:$B$95))/data!$E$97</f>
        <v>0.23966936685251117</v>
      </c>
      <c r="H18" t="s">
        <v>29</v>
      </c>
      <c r="K18" t="s">
        <v>34</v>
      </c>
    </row>
    <row r="19" spans="1:11" ht="12.75">
      <c r="A19" t="s">
        <v>12</v>
      </c>
      <c r="B19" s="12">
        <f>SUMPRODUCT(data!$A$5:$A$95,data!$B$5:$B$95,data!H5:H95)/SUMPRODUCT(data!$B$5:$B$95,data!H5:H95)</f>
        <v>46.43685021522893</v>
      </c>
      <c r="C19" t="s">
        <v>24</v>
      </c>
      <c r="F19" t="s">
        <v>12</v>
      </c>
      <c r="G19" s="10">
        <f>(SUMPRODUCT(data!$B$5:$B$95,data!H5:H95)/SUM(data!$B$5:$B$95))/data!$E$97</f>
        <v>-0.24104298988411244</v>
      </c>
      <c r="K19" t="s">
        <v>35</v>
      </c>
    </row>
    <row r="20" spans="2:11" ht="12.75">
      <c r="B20" s="12"/>
      <c r="G20" s="10"/>
      <c r="K20" t="s">
        <v>39</v>
      </c>
    </row>
    <row r="21" spans="1:11" ht="12.75">
      <c r="A21" t="s">
        <v>13</v>
      </c>
      <c r="B21" s="12">
        <f>SUMPRODUCT(data!$A$5:$A$95,data!$B$5:$B$95,data!J5:J95)/SUMPRODUCT(data!$B$5:$B$95,data!J5:J95)</f>
        <v>34.16049687193102</v>
      </c>
      <c r="C21" t="s">
        <v>27</v>
      </c>
      <c r="F21" t="s">
        <v>13</v>
      </c>
      <c r="G21" s="10">
        <f>(SUMPRODUCT(data!$B$5:$B$95,data!J5:J95)/SUM(data!$B$5:$B$95))/data!$E$97</f>
        <v>0.2506998061988487</v>
      </c>
      <c r="H21" t="s">
        <v>30</v>
      </c>
      <c r="K21" t="s">
        <v>40</v>
      </c>
    </row>
    <row r="22" spans="1:7" ht="12.75">
      <c r="A22" t="s">
        <v>14</v>
      </c>
      <c r="B22" s="12">
        <f>SUMPRODUCT(data!$A$5:$A$95,data!$B$5:$B$95,data!K5:K95)/SUMPRODUCT(data!$B$5:$B$95,data!K5:K95)</f>
        <v>46.892823589607964</v>
      </c>
      <c r="C22" t="s">
        <v>26</v>
      </c>
      <c r="F22" t="s">
        <v>14</v>
      </c>
      <c r="G22" s="10">
        <f>(SUMPRODUCT(data!$B$5:$B$95,data!K5:K95)/SUM(data!$B$5:$B$95))/data!$E$97</f>
        <v>-0.25478926551356806</v>
      </c>
    </row>
    <row r="24" spans="1:6" ht="12.75">
      <c r="A24" s="3" t="s">
        <v>49</v>
      </c>
      <c r="F24" s="3" t="s">
        <v>51</v>
      </c>
    </row>
    <row r="25" spans="1:4" ht="12.75">
      <c r="A25" t="s">
        <v>50</v>
      </c>
      <c r="B25" s="2"/>
      <c r="D25" s="2"/>
    </row>
    <row r="26" spans="2:4" ht="12.75">
      <c r="B26" s="2"/>
      <c r="D26" s="2"/>
    </row>
    <row r="27" spans="1:11" ht="12.75">
      <c r="A27" t="s">
        <v>9</v>
      </c>
      <c r="B27" s="12">
        <f>SUMPRODUCT(data!$A$5:$A$95,data!$B$5:$B$95,data!D16:D106)/SUMPRODUCT(data!$B$5:$B$95,data!D16:D106)</f>
        <v>37.947324876822925</v>
      </c>
      <c r="C27" t="s">
        <v>21</v>
      </c>
      <c r="D27" s="12"/>
      <c r="F27" t="s">
        <v>9</v>
      </c>
      <c r="G27" s="10">
        <f>(SUMPRODUCT(data!$L$5:$L$95,data!D5:D95)/SUM(data!$L$5:$L$95))/data!$E$97</f>
        <v>0.6873115306218173</v>
      </c>
      <c r="K27" t="s">
        <v>38</v>
      </c>
    </row>
    <row r="28" spans="1:11" ht="12.75">
      <c r="A28" t="s">
        <v>10</v>
      </c>
      <c r="B28" s="12">
        <f>SUMPRODUCT(data!$A$5:$A$95,data!$B$5:$B$95,data!E16:E106)/SUMPRODUCT(data!$B$5:$B$95,data!E16:E106)</f>
        <v>34.38761193782558</v>
      </c>
      <c r="C28" t="s">
        <v>20</v>
      </c>
      <c r="F28" t="s">
        <v>10</v>
      </c>
      <c r="G28" s="10">
        <f>(SUMPRODUCT(data!$L$5:$L$95,data!E5:E95)/SUM(data!$L$5:$L$95))/data!$E$97</f>
        <v>0.5052060777323111</v>
      </c>
      <c r="K28" t="s">
        <v>37</v>
      </c>
    </row>
    <row r="29" ht="12.75">
      <c r="B29" s="12"/>
    </row>
    <row r="30" spans="1:11" ht="12.75">
      <c r="A30" t="s">
        <v>11</v>
      </c>
      <c r="B30" s="12">
        <f>SUMPRODUCT(data!$A$5:$A$95,data!$B$5:$B$95,data!G16:G106)/SUMPRODUCT(data!$B$5:$B$95,data!G16:G106)</f>
        <v>42.619967734682504</v>
      </c>
      <c r="C30" t="s">
        <v>25</v>
      </c>
      <c r="F30" t="s">
        <v>11</v>
      </c>
      <c r="G30" s="10">
        <f>(SUMPRODUCT(data!$L$5:$L$95,data!G5:G95)/SUM(data!$L$5:$L$95))/data!$E$97</f>
        <v>0.2344205403900094</v>
      </c>
      <c r="K30" t="s">
        <v>41</v>
      </c>
    </row>
    <row r="31" spans="1:11" ht="12.75">
      <c r="A31" t="s">
        <v>12</v>
      </c>
      <c r="B31" s="12">
        <f>SUMPRODUCT(data!$A$5:$A$95,data!$B$5:$B$95,data!H16:H106)/SUMPRODUCT(data!$B$5:$B$95,data!H16:H106)</f>
        <v>38.638972513280265</v>
      </c>
      <c r="C31" t="s">
        <v>24</v>
      </c>
      <c r="F31" t="s">
        <v>12</v>
      </c>
      <c r="G31" s="10">
        <f>(SUMPRODUCT(data!$L$5:$L$95,data!H5:H95)/SUM(data!$L$5:$L$95))/data!$E$97</f>
        <v>-0.22396216152432866</v>
      </c>
      <c r="K31" t="s">
        <v>52</v>
      </c>
    </row>
    <row r="32" spans="2:11" ht="12.75">
      <c r="B32" s="12"/>
      <c r="G32" s="10"/>
      <c r="H32">
        <f>AVERAGE(ABS(G30),ABS(G31))</f>
        <v>0.22919135095716903</v>
      </c>
      <c r="I32" t="s">
        <v>45</v>
      </c>
      <c r="K32" t="s">
        <v>42</v>
      </c>
    </row>
    <row r="33" spans="1:7" ht="12.75">
      <c r="A33" t="s">
        <v>13</v>
      </c>
      <c r="B33" s="12">
        <f>SUMPRODUCT(data!$A$5:$A$95,data!$B$5:$B$95,data!J16:J106)/SUMPRODUCT(data!$B$5:$B$95,data!J16:J106)</f>
        <v>30.729531783465728</v>
      </c>
      <c r="C33" t="s">
        <v>27</v>
      </c>
      <c r="F33" t="s">
        <v>13</v>
      </c>
      <c r="G33" s="10">
        <f>(SUMPRODUCT(data!$L$5:$L$95,data!J5:J95)/SUM(data!$L$5:$L$95))/data!$E$97</f>
        <v>0.252446743744034</v>
      </c>
    </row>
    <row r="34" spans="1:7" ht="12.75">
      <c r="A34" t="s">
        <v>14</v>
      </c>
      <c r="B34" s="12">
        <f>SUMPRODUCT(data!$A$5:$A$95,data!$B$5:$B$95,data!K16:K106)/SUMPRODUCT(data!$B$5:$B$95,data!K16:K106)</f>
        <v>38.39323950617016</v>
      </c>
      <c r="C34" t="s">
        <v>26</v>
      </c>
      <c r="F34" t="s">
        <v>14</v>
      </c>
      <c r="G34" s="10">
        <f>(SUMPRODUCT(data!$L$5:$L$95,data!K5:K95)/SUM(data!$L$5:$L$95))/data!$E$97</f>
        <v>-0.23398532902175964</v>
      </c>
    </row>
    <row r="35" spans="8:9" ht="12.75">
      <c r="H35">
        <f>AVERAGE(ABS(G33),ABS(G34))</f>
        <v>0.2432160363828968</v>
      </c>
      <c r="I35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Donehower</dc:creator>
  <cp:keywords/>
  <dc:description/>
  <cp:lastModifiedBy>Amel H.</cp:lastModifiedBy>
  <dcterms:created xsi:type="dcterms:W3CDTF">2009-08-31T19:12:25Z</dcterms:created>
  <dcterms:modified xsi:type="dcterms:W3CDTF">2009-11-03T17:30:37Z</dcterms:modified>
  <cp:category/>
  <cp:version/>
  <cp:contentType/>
  <cp:contentStatus/>
</cp:coreProperties>
</file>